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Y:\WEB-статистика\!2023рік\2.СТАТИСТИЧНА ІНФОРМАЦІЯ\2.2.Надання послуг окремим категоріям населення\"/>
    </mc:Choice>
  </mc:AlternateContent>
  <xr:revisionPtr revIDLastSave="0" documentId="13_ncr:1_{FCA75C43-44B7-4311-808A-D730FD9DA3F0}" xr6:coauthVersionLast="47" xr6:coauthVersionMax="47" xr10:uidLastSave="{00000000-0000-0000-0000-000000000000}"/>
  <bookViews>
    <workbookView xWindow="-120" yWindow="-120" windowWidth="29040" windowHeight="15840" firstSheet="1" activeTab="6" xr2:uid="{00000000-000D-0000-FFFF-FFFF00000000}"/>
  </bookViews>
  <sheets>
    <sheet name="1(5%квота)" sheetId="23" r:id="rId1"/>
    <sheet name="2(5%квота-ЦЗ)" sheetId="39" r:id="rId2"/>
    <sheet name="3(неповносправні)" sheetId="42" r:id="rId3"/>
    <sheet name="4(неповносправні-ЦЗ)" sheetId="48" r:id="rId4"/>
    <sheet name="5-УБД" sheetId="24" r:id="rId5"/>
    <sheet name="6-(УБД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!!11-ґендер" sheetId="59" state="hidden" r:id="rId11"/>
    <sheet name="!!12-жінки" sheetId="60" state="hidden" r:id="rId12"/>
    <sheet name="!!13-чоловіки" sheetId="62" state="hidden" r:id="rId13"/>
    <sheet name="11-ґендер" sheetId="25" r:id="rId14"/>
    <sheet name="12-жінки-ЦЗ" sheetId="54" r:id="rId15"/>
    <sheet name="13-чоловіки-ЦЗ" sheetId="63" r:id="rId16"/>
    <sheet name="14-місце проживання" sheetId="45" r:id="rId17"/>
    <sheet name="15-місто-ЦЗ" sheetId="64" r:id="rId18"/>
    <sheet name="16-село-ЦЗ" sheetId="65" r:id="rId19"/>
    <sheet name="УСЬОГО" sheetId="56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9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9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9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9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0">'[1]Sheet1 (3)'!#REF!</definedName>
    <definedName name="date.e" localSheetId="11">'[2]Sheet1 (3)'!#REF!</definedName>
    <definedName name="date.e" localSheetId="12">'[2]Sheet1 (3)'!#REF!</definedName>
    <definedName name="date.e" localSheetId="0">'[2]Sheet1 (3)'!#REF!</definedName>
    <definedName name="date.e" localSheetId="9">'[2]Sheet1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'[2]Sheet1 (3)'!#REF!</definedName>
    <definedName name="date.e" localSheetId="18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 localSheetId="19">'[2]Sheet1 (3)'!#REF!</definedName>
    <definedName name="date.e">'[2]Sheet1 (3)'!#REF!</definedName>
    <definedName name="date_b" localSheetId="10">#REF!</definedName>
    <definedName name="date_b" localSheetId="11">#REF!</definedName>
    <definedName name="date_b" localSheetId="12">#REF!</definedName>
    <definedName name="date_b" localSheetId="0">#REF!</definedName>
    <definedName name="date_b" localSheetId="9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9">#REF!</definedName>
    <definedName name="date_b">#REF!</definedName>
    <definedName name="date_e" localSheetId="10">'[1]Sheet1 (2)'!#REF!</definedName>
    <definedName name="date_e" localSheetId="11">'[2]Sheet1 (2)'!#REF!</definedName>
    <definedName name="date_e" localSheetId="12">'[2]Sheet1 (2)'!#REF!</definedName>
    <definedName name="date_e" localSheetId="0">'[2]Sheet1 (2)'!#REF!</definedName>
    <definedName name="date_e" localSheetId="9">'[2]Sheet1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'[2]Sheet1 (2)'!#REF!</definedName>
    <definedName name="date_e" localSheetId="18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 localSheetId="19">'[2]Sheet1 (2)'!#REF!</definedName>
    <definedName name="date_e">'[2]Sheet1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9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9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2">[4]Sheet3!$A$3</definedName>
    <definedName name="hjj">[5]Sheet3!$A$3</definedName>
    <definedName name="hl_0" localSheetId="10">#REF!</definedName>
    <definedName name="hl_0" localSheetId="11">#REF!</definedName>
    <definedName name="hl_0" localSheetId="12">#REF!</definedName>
    <definedName name="hl_0" localSheetId="9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9">#REF!</definedName>
    <definedName name="hl_0">#REF!</definedName>
    <definedName name="hn_0" localSheetId="10">#REF!</definedName>
    <definedName name="hn_0" localSheetId="11">#REF!</definedName>
    <definedName name="hn_0" localSheetId="12">#REF!</definedName>
    <definedName name="hn_0" localSheetId="9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9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1">'[2]Sheet1 (2)'!#REF!</definedName>
    <definedName name="lcz" localSheetId="12">'[2]Sheet1 (2)'!#REF!</definedName>
    <definedName name="lcz" localSheetId="0">'[2]Sheet1 (2)'!#REF!</definedName>
    <definedName name="lcz" localSheetId="9">'[2]Sheet1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'[2]Sheet1 (2)'!#REF!</definedName>
    <definedName name="lcz" localSheetId="18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 localSheetId="19">'[2]Sheet1 (2)'!#REF!</definedName>
    <definedName name="lcz">'[2]Sheet1 (2)'!#REF!</definedName>
    <definedName name="name_cz" localSheetId="10">#REF!</definedName>
    <definedName name="name_cz" localSheetId="11">#REF!</definedName>
    <definedName name="name_cz" localSheetId="12">#REF!</definedName>
    <definedName name="name_cz" localSheetId="0">#REF!</definedName>
    <definedName name="name_cz" localSheetId="9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9">#REF!</definedName>
    <definedName name="name_cz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0">#REF!</definedName>
    <definedName name="name_period" localSheetId="9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9">#REF!</definedName>
    <definedName name="name_period">#REF!</definedName>
    <definedName name="pyear" localSheetId="10">#REF!</definedName>
    <definedName name="pyear" localSheetId="11">#REF!</definedName>
    <definedName name="pyear" localSheetId="12">#REF!</definedName>
    <definedName name="pyear" localSheetId="0">#REF!</definedName>
    <definedName name="pyear" localSheetId="9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9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9">#REF!</definedName>
    <definedName name="апр" localSheetId="14">#REF!</definedName>
    <definedName name="апр" localSheetId="15">#REF!</definedName>
    <definedName name="апр" localSheetId="17">#REF!</definedName>
    <definedName name="апр" localSheetId="18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9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9">#REF!</definedName>
    <definedName name="дфтф" localSheetId="14">#REF!</definedName>
    <definedName name="дфтф" localSheetId="15">#REF!</definedName>
    <definedName name="дфтф" localSheetId="17">#REF!</definedName>
    <definedName name="дфтф" localSheetId="18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9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'!!11-ґендер'!$A:$A</definedName>
    <definedName name="_xlnm.Print_Titles" localSheetId="11">'!!12-жінки'!$A:$A</definedName>
    <definedName name="_xlnm.Print_Titles" localSheetId="12">'!!13-чоловіки'!$A:$A</definedName>
    <definedName name="_xlnm.Print_Titles" localSheetId="9">'10-молодь-ЦЗ'!$A:$A</definedName>
    <definedName name="_xlnm.Print_Titles" localSheetId="14">'12-жінки-ЦЗ'!$A:$A</definedName>
    <definedName name="_xlnm.Print_Titles" localSheetId="15">'13-чоловіки-ЦЗ'!$A:$A</definedName>
    <definedName name="_xlnm.Print_Titles" localSheetId="17">'15-місто-ЦЗ'!$A:$A</definedName>
    <definedName name="_xlnm.Print_Titles" localSheetId="18">'16-село-ЦЗ'!$A:$A</definedName>
    <definedName name="_xlnm.Print_Titles" localSheetId="1">'2(5%квота-ЦЗ)'!$A:$A</definedName>
    <definedName name="_xlnm.Print_Titles" localSheetId="3">'4(неповносправні-ЦЗ)'!$A:$A</definedName>
    <definedName name="_xlnm.Print_Titles" localSheetId="5">'6-(УБД-ЦЗ)'!$A:$A</definedName>
    <definedName name="_xlnm.Print_Titles" localSheetId="7">'8-ВПО-ЦЗ'!$A:$A</definedName>
    <definedName name="_xlnm.Print_Titles" localSheetId="19">УСЬОГО!$A:$A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9">#REF!</definedName>
    <definedName name="лпдаж" localSheetId="14">#REF!</definedName>
    <definedName name="лпдаж" localSheetId="15">#REF!</definedName>
    <definedName name="лпдаж" localSheetId="17">#REF!</definedName>
    <definedName name="лпдаж" localSheetId="18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9">#REF!</definedName>
    <definedName name="лпдаж">#REF!</definedName>
    <definedName name="_xlnm.Print_Area" localSheetId="10">'!!11-ґендер'!$A$1:$D$20</definedName>
    <definedName name="_xlnm.Print_Area" localSheetId="11">'!!12-жінки'!$A$1:$K$35</definedName>
    <definedName name="_xlnm.Print_Area" localSheetId="12">'!!13-чоловіки'!$A$1:$K$35</definedName>
    <definedName name="_xlnm.Print_Area" localSheetId="0">'1(5%квота)'!$A$1:$E$18</definedName>
    <definedName name="_xlnm.Print_Area" localSheetId="9">'10-молодь-ЦЗ'!$A$1:$AB$15</definedName>
    <definedName name="_xlnm.Print_Area" localSheetId="13">'11-ґендер'!$A$1:$I$20</definedName>
    <definedName name="_xlnm.Print_Area" localSheetId="14">'12-жінки-ЦЗ'!$A$1:$AB$18</definedName>
    <definedName name="_xlnm.Print_Area" localSheetId="15">'13-чоловіки-ЦЗ'!$A$1:$AB$18</definedName>
    <definedName name="_xlnm.Print_Area" localSheetId="16">'14-місце проживання'!$A$1:$I$20</definedName>
    <definedName name="_xlnm.Print_Area" localSheetId="17">'15-місто-ЦЗ'!$A$1:$AB$18</definedName>
    <definedName name="_xlnm.Print_Area" localSheetId="18">'16-село-ЦЗ'!$A$1:$AB$18</definedName>
    <definedName name="_xlnm.Print_Area" localSheetId="1">'2(5%квота-ЦЗ)'!$A$1:$AB$15</definedName>
    <definedName name="_xlnm.Print_Area" localSheetId="2">'3(неповносправні)'!$A$1:$E$17</definedName>
    <definedName name="_xlnm.Print_Area" localSheetId="3">'4(неповносправні-ЦЗ)'!$A$1:$AB$15</definedName>
    <definedName name="_xlnm.Print_Area" localSheetId="4">'5-УБД'!$A$1:$E$18</definedName>
    <definedName name="_xlnm.Print_Area" localSheetId="5">'6-(УБД-ЦЗ)'!$A$1:$AB$16</definedName>
    <definedName name="_xlnm.Print_Area" localSheetId="6">'7-ВПО'!$A$1:$E$19</definedName>
    <definedName name="_xlnm.Print_Area" localSheetId="7">'8-ВПО-ЦЗ'!$A$1:$AB$15</definedName>
    <definedName name="_xlnm.Print_Area" localSheetId="8">'9-молодь'!$A$1:$E$20</definedName>
    <definedName name="_xlnm.Print_Area" localSheetId="19">УСЬОГО!$A$1:$AE$14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9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 localSheetId="19">'[2]Sheet1 (3)'!#REF!</definedName>
    <definedName name="олд">'[2]Sheet1 (3)'!#REF!</definedName>
    <definedName name="оплад" localSheetId="12">'[1]Sheet1 (2)'!#REF!</definedName>
    <definedName name="оплад" localSheetId="9">'[1]Sheet1 (2)'!#REF!</definedName>
    <definedName name="оплад" localSheetId="14">'[1]Sheet1 (2)'!#REF!</definedName>
    <definedName name="оплад" localSheetId="15">'[1]Sheet1 (2)'!#REF!</definedName>
    <definedName name="оплад" localSheetId="17">'[1]Sheet1 (2)'!#REF!</definedName>
    <definedName name="оплад" localSheetId="18">'[1]Sheet1 (2)'!#REF!</definedName>
    <definedName name="оплад" localSheetId="2">'[1]Sheet1 (2)'!#REF!</definedName>
    <definedName name="оплад" localSheetId="3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 localSheetId="19">'[1]Sheet1 (2)'!#REF!</definedName>
    <definedName name="оплад">'[1]Sheet1 (2)'!#REF!</definedName>
    <definedName name="паовжф" localSheetId="12">#REF!</definedName>
    <definedName name="паовжф" localSheetId="9">#REF!</definedName>
    <definedName name="паовжф" localSheetId="14">#REF!</definedName>
    <definedName name="паовжф" localSheetId="15">#REF!</definedName>
    <definedName name="паовжф" localSheetId="17">#REF!</definedName>
    <definedName name="паовжф" localSheetId="18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9">#REF!</definedName>
    <definedName name="паовжф">#REF!</definedName>
    <definedName name="пар" localSheetId="12">#REF!</definedName>
    <definedName name="пар" localSheetId="9">#REF!</definedName>
    <definedName name="пар" localSheetId="14">#REF!</definedName>
    <definedName name="пар" localSheetId="15">#REF!</definedName>
    <definedName name="пар" localSheetId="17">#REF!</definedName>
    <definedName name="пар" localSheetId="18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9">#REF!</definedName>
    <definedName name="пар">#REF!</definedName>
    <definedName name="плдаж" localSheetId="12">#REF!</definedName>
    <definedName name="плдаж" localSheetId="9">#REF!</definedName>
    <definedName name="плдаж" localSheetId="14">#REF!</definedName>
    <definedName name="плдаж" localSheetId="15">#REF!</definedName>
    <definedName name="плдаж" localSheetId="17">#REF!</definedName>
    <definedName name="плдаж" localSheetId="18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9">#REF!</definedName>
    <definedName name="плдаж">#REF!</definedName>
    <definedName name="плдажп" localSheetId="12">#REF!</definedName>
    <definedName name="плдажп" localSheetId="9">#REF!</definedName>
    <definedName name="плдажп" localSheetId="14">#REF!</definedName>
    <definedName name="плдажп" localSheetId="15">#REF!</definedName>
    <definedName name="плдажп" localSheetId="17">#REF!</definedName>
    <definedName name="плдажп" localSheetId="18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9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'[1]Sheet1 (3)'!#REF!</definedName>
    <definedName name="праовл" localSheetId="9">'[1]Sheet1 (3)'!#REF!</definedName>
    <definedName name="праовл" localSheetId="14">'[1]Sheet1 (3)'!#REF!</definedName>
    <definedName name="праовл" localSheetId="15">'[1]Sheet1 (3)'!#REF!</definedName>
    <definedName name="праовл" localSheetId="17">'[1]Sheet1 (3)'!#REF!</definedName>
    <definedName name="праовл" localSheetId="18">'[1]Sheet1 (3)'!#REF!</definedName>
    <definedName name="праовл" localSheetId="2">'[1]Sheet1 (3)'!#REF!</definedName>
    <definedName name="праовл" localSheetId="3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 localSheetId="19">'[1]Sheet1 (3)'!#REF!</definedName>
    <definedName name="праовл">'[1]Sheet1 (3)'!#REF!</definedName>
    <definedName name="проавлф" localSheetId="12">#REF!</definedName>
    <definedName name="проавлф" localSheetId="9">#REF!</definedName>
    <definedName name="проавлф" localSheetId="14">#REF!</definedName>
    <definedName name="проавлф" localSheetId="15">#REF!</definedName>
    <definedName name="проавлф" localSheetId="17">#REF!</definedName>
    <definedName name="проавлф" localSheetId="18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9">#REF!</definedName>
    <definedName name="проавлф">#REF!</definedName>
    <definedName name="рпа" localSheetId="12">#REF!</definedName>
    <definedName name="рпа" localSheetId="9">#REF!</definedName>
    <definedName name="рпа" localSheetId="14">#REF!</definedName>
    <definedName name="рпа" localSheetId="15">#REF!</definedName>
    <definedName name="рпа" localSheetId="17">#REF!</definedName>
    <definedName name="рпа" localSheetId="18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9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'[1]Sheet1 (2)'!#REF!</definedName>
    <definedName name="рррр" localSheetId="9">'[1]Sheet1 (2)'!#REF!</definedName>
    <definedName name="рррр" localSheetId="14">'[1]Sheet1 (2)'!#REF!</definedName>
    <definedName name="рррр" localSheetId="15">'[1]Sheet1 (2)'!#REF!</definedName>
    <definedName name="рррр" localSheetId="17">'[1]Sheet1 (2)'!#REF!</definedName>
    <definedName name="рррр" localSheetId="18">'[1]Sheet1 (2)'!#REF!</definedName>
    <definedName name="рррр" localSheetId="2">'[1]Sheet1 (2)'!#REF!</definedName>
    <definedName name="рррр" localSheetId="3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 localSheetId="19">'[1]Sheet1 (2)'!#REF!</definedName>
    <definedName name="рррр">'[1]Sheet1 (2)'!#REF!</definedName>
    <definedName name="ррррау" localSheetId="12">'[2]Sheet1 (3)'!#REF!</definedName>
    <definedName name="ррррау" localSheetId="9">'[2]Sheet1 (3)'!#REF!</definedName>
    <definedName name="ррррау" localSheetId="14">'[2]Sheet1 (3)'!#REF!</definedName>
    <definedName name="ррррау" localSheetId="15">'[2]Sheet1 (3)'!#REF!</definedName>
    <definedName name="ррррау" localSheetId="17">'[2]Sheet1 (3)'!#REF!</definedName>
    <definedName name="ррррау" localSheetId="18">'[2]Sheet1 (3)'!#REF!</definedName>
    <definedName name="ррррау" localSheetId="2">'[2]Sheet1 (3)'!#REF!</definedName>
    <definedName name="ррррау" localSheetId="3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 localSheetId="19">'[2]Sheet1 (3)'!#REF!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2">[7]Sheet3!$A$2</definedName>
    <definedName name="ц">[8]Sheet3!$A$2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2" l="1"/>
  <c r="D12" i="25"/>
  <c r="T7" i="56"/>
  <c r="G7" i="56" l="1"/>
  <c r="G8" i="56"/>
  <c r="G9" i="56"/>
  <c r="G10" i="56"/>
  <c r="G11" i="56"/>
  <c r="G12" i="56"/>
  <c r="G13" i="56"/>
  <c r="G14" i="56"/>
  <c r="P12" i="65"/>
  <c r="P10" i="51"/>
  <c r="M9" i="50"/>
  <c r="M10" i="50"/>
  <c r="M12" i="50"/>
  <c r="M13" i="50"/>
  <c r="M14" i="50"/>
  <c r="AB12" i="49"/>
  <c r="AB10" i="49"/>
  <c r="AB8" i="49"/>
  <c r="AB9" i="49"/>
  <c r="Y13" i="49"/>
  <c r="Y10" i="49"/>
  <c r="V12" i="49"/>
  <c r="V9" i="49"/>
  <c r="M8" i="39"/>
  <c r="M11" i="39"/>
  <c r="P14" i="39"/>
  <c r="P13" i="39"/>
  <c r="P12" i="39"/>
  <c r="P11" i="39"/>
  <c r="P8" i="39"/>
  <c r="D7" i="56"/>
  <c r="D8" i="56"/>
  <c r="D9" i="56"/>
  <c r="D10" i="56"/>
  <c r="D11" i="56"/>
  <c r="D12" i="56"/>
  <c r="D13" i="56"/>
  <c r="D14" i="56"/>
  <c r="J7" i="56"/>
  <c r="M7" i="56"/>
  <c r="P7" i="56"/>
  <c r="J8" i="56"/>
  <c r="M8" i="56"/>
  <c r="P8" i="56"/>
  <c r="J9" i="56"/>
  <c r="M9" i="56"/>
  <c r="P9" i="56"/>
  <c r="J10" i="56"/>
  <c r="M10" i="56"/>
  <c r="P10" i="56"/>
  <c r="J11" i="56"/>
  <c r="M11" i="56"/>
  <c r="P11" i="56"/>
  <c r="J12" i="56"/>
  <c r="M12" i="56"/>
  <c r="P12" i="56"/>
  <c r="J13" i="56"/>
  <c r="M13" i="56"/>
  <c r="P13" i="56"/>
  <c r="J14" i="56"/>
  <c r="M14" i="56"/>
  <c r="P14" i="56"/>
  <c r="J8" i="50" l="1"/>
  <c r="D8" i="50"/>
  <c r="S10" i="50"/>
  <c r="J14" i="50"/>
  <c r="J13" i="50"/>
  <c r="J12" i="50"/>
  <c r="J10" i="50"/>
  <c r="J9" i="50"/>
  <c r="G10" i="50"/>
  <c r="G9" i="50"/>
  <c r="G8" i="50"/>
  <c r="D10" i="50"/>
  <c r="B8" i="64"/>
  <c r="C8" i="64"/>
  <c r="B9" i="64"/>
  <c r="C9" i="64"/>
  <c r="B10" i="64"/>
  <c r="C10" i="64"/>
  <c r="B11" i="64"/>
  <c r="C11" i="64"/>
  <c r="B12" i="64"/>
  <c r="C12" i="64"/>
  <c r="B13" i="64"/>
  <c r="C13" i="64"/>
  <c r="B14" i="64"/>
  <c r="C14" i="64"/>
  <c r="AB14" i="50"/>
  <c r="AB13" i="50"/>
  <c r="AB12" i="50"/>
  <c r="AB11" i="50"/>
  <c r="AB10" i="50"/>
  <c r="AB9" i="50"/>
  <c r="AB8" i="50"/>
  <c r="Y14" i="50"/>
  <c r="Y13" i="50"/>
  <c r="Y12" i="50"/>
  <c r="Y11" i="50"/>
  <c r="Y10" i="50"/>
  <c r="Y9" i="50"/>
  <c r="Y8" i="50"/>
  <c r="V14" i="50"/>
  <c r="V13" i="50"/>
  <c r="V12" i="50"/>
  <c r="V11" i="50"/>
  <c r="V10" i="50"/>
  <c r="V9" i="50"/>
  <c r="V8" i="50"/>
  <c r="S14" i="50"/>
  <c r="S13" i="50"/>
  <c r="S12" i="50"/>
  <c r="S11" i="50"/>
  <c r="S9" i="50"/>
  <c r="S8" i="50"/>
  <c r="G14" i="50"/>
  <c r="G13" i="50"/>
  <c r="G12" i="50"/>
  <c r="G11" i="50"/>
  <c r="J11" i="50"/>
  <c r="D14" i="50"/>
  <c r="D13" i="50"/>
  <c r="D12" i="50"/>
  <c r="D11" i="50"/>
  <c r="D9" i="50"/>
  <c r="V10" i="49" l="1"/>
  <c r="D8" i="49"/>
  <c r="S14" i="49"/>
  <c r="P14" i="49"/>
  <c r="M14" i="49"/>
  <c r="J14" i="49"/>
  <c r="G14" i="49"/>
  <c r="D14" i="49"/>
  <c r="AB13" i="49"/>
  <c r="S13" i="49"/>
  <c r="P13" i="49"/>
  <c r="M13" i="49"/>
  <c r="J13" i="49"/>
  <c r="G13" i="49"/>
  <c r="D13" i="49"/>
  <c r="S12" i="49"/>
  <c r="P12" i="49"/>
  <c r="M12" i="49"/>
  <c r="J12" i="49"/>
  <c r="G12" i="49"/>
  <c r="D12" i="49"/>
  <c r="S11" i="49"/>
  <c r="P11" i="49"/>
  <c r="M11" i="49"/>
  <c r="J11" i="49"/>
  <c r="G11" i="49"/>
  <c r="D11" i="49"/>
  <c r="S10" i="49"/>
  <c r="P10" i="49"/>
  <c r="M10" i="49"/>
  <c r="J10" i="49"/>
  <c r="G10" i="49"/>
  <c r="D10" i="49"/>
  <c r="Y9" i="49"/>
  <c r="S9" i="49"/>
  <c r="P9" i="49"/>
  <c r="M9" i="49"/>
  <c r="J9" i="49"/>
  <c r="G9" i="49"/>
  <c r="D9" i="49"/>
  <c r="S8" i="49"/>
  <c r="P8" i="49"/>
  <c r="M8" i="49"/>
  <c r="J8" i="49"/>
  <c r="G8" i="49"/>
  <c r="AA7" i="49"/>
  <c r="Z7" i="49"/>
  <c r="X7" i="49"/>
  <c r="W7" i="49"/>
  <c r="T7" i="49"/>
  <c r="R7" i="49"/>
  <c r="Q7" i="49"/>
  <c r="O7" i="49"/>
  <c r="N7" i="49"/>
  <c r="L7" i="49"/>
  <c r="K7" i="49"/>
  <c r="I7" i="49"/>
  <c r="H7" i="49"/>
  <c r="F7" i="49"/>
  <c r="E7" i="49"/>
  <c r="B7" i="49"/>
  <c r="AB7" i="49" l="1"/>
  <c r="P7" i="49"/>
  <c r="M7" i="49"/>
  <c r="G7" i="49"/>
  <c r="U7" i="49"/>
  <c r="C7" i="49"/>
  <c r="D7" i="49" s="1"/>
  <c r="J7" i="49"/>
  <c r="S7" i="49"/>
  <c r="S14" i="56"/>
  <c r="S13" i="56"/>
  <c r="S12" i="56"/>
  <c r="S11" i="56"/>
  <c r="S10" i="56"/>
  <c r="S9" i="56"/>
  <c r="S8" i="56"/>
  <c r="AE14" i="56" l="1"/>
  <c r="AE13" i="56"/>
  <c r="AE12" i="56"/>
  <c r="AE11" i="56"/>
  <c r="AE10" i="56"/>
  <c r="AE9" i="56"/>
  <c r="AE8" i="56"/>
  <c r="AB14" i="56"/>
  <c r="AB13" i="56"/>
  <c r="AB12" i="56"/>
  <c r="AB11" i="56"/>
  <c r="AB10" i="56"/>
  <c r="AB9" i="56"/>
  <c r="AB8" i="56"/>
  <c r="Y14" i="56"/>
  <c r="Y13" i="56"/>
  <c r="Y12" i="56"/>
  <c r="Y11" i="56"/>
  <c r="Y10" i="56"/>
  <c r="Y9" i="56"/>
  <c r="Y8" i="56"/>
  <c r="V14" i="56"/>
  <c r="V13" i="56"/>
  <c r="V12" i="56"/>
  <c r="V11" i="56"/>
  <c r="V10" i="56"/>
  <c r="V9" i="56"/>
  <c r="V8" i="56"/>
  <c r="S7" i="56" l="1"/>
  <c r="AE7" i="56"/>
  <c r="AB7" i="56"/>
  <c r="Y7" i="56"/>
  <c r="V7" i="56" l="1"/>
  <c r="U14" i="64"/>
  <c r="U8" i="64"/>
  <c r="AA8" i="64"/>
  <c r="AA9" i="64"/>
  <c r="AA10" i="64"/>
  <c r="AA11" i="64"/>
  <c r="AA12" i="64"/>
  <c r="AA13" i="64"/>
  <c r="AA14" i="64"/>
  <c r="Z9" i="64"/>
  <c r="Z10" i="64"/>
  <c r="Z11" i="64"/>
  <c r="Z12" i="64"/>
  <c r="Z13" i="64"/>
  <c r="Z14" i="64"/>
  <c r="Z8" i="64"/>
  <c r="X8" i="64"/>
  <c r="X9" i="64"/>
  <c r="X10" i="64"/>
  <c r="X11" i="64"/>
  <c r="X12" i="64"/>
  <c r="X13" i="64"/>
  <c r="X14" i="64"/>
  <c r="W9" i="64"/>
  <c r="W10" i="64"/>
  <c r="W11" i="64"/>
  <c r="W12" i="64"/>
  <c r="W13" i="64"/>
  <c r="W14" i="64"/>
  <c r="W8" i="64"/>
  <c r="U9" i="64"/>
  <c r="U10" i="64"/>
  <c r="U11" i="64"/>
  <c r="U12" i="64"/>
  <c r="U13" i="64"/>
  <c r="T9" i="64"/>
  <c r="T10" i="64"/>
  <c r="T11" i="64"/>
  <c r="T12" i="64"/>
  <c r="T13" i="64"/>
  <c r="T14" i="64"/>
  <c r="T8" i="64"/>
  <c r="R8" i="64"/>
  <c r="R9" i="64"/>
  <c r="R10" i="64"/>
  <c r="R11" i="64"/>
  <c r="R12" i="64"/>
  <c r="R13" i="64"/>
  <c r="R14" i="64"/>
  <c r="Q9" i="64"/>
  <c r="Q10" i="64"/>
  <c r="Q11" i="64"/>
  <c r="Q12" i="64"/>
  <c r="Q13" i="64"/>
  <c r="Q14" i="64"/>
  <c r="Q8" i="64"/>
  <c r="O8" i="64"/>
  <c r="O9" i="64"/>
  <c r="O10" i="64"/>
  <c r="O11" i="64"/>
  <c r="O12" i="64"/>
  <c r="O13" i="64"/>
  <c r="O14" i="64"/>
  <c r="N9" i="64"/>
  <c r="N10" i="64"/>
  <c r="N11" i="64"/>
  <c r="N12" i="64"/>
  <c r="N13" i="64"/>
  <c r="N14" i="64"/>
  <c r="N8" i="64"/>
  <c r="L8" i="64"/>
  <c r="L9" i="64"/>
  <c r="L10" i="64"/>
  <c r="L11" i="64"/>
  <c r="L12" i="64"/>
  <c r="L13" i="64"/>
  <c r="L14" i="64"/>
  <c r="K9" i="64"/>
  <c r="K10" i="64"/>
  <c r="K11" i="64"/>
  <c r="K12" i="64"/>
  <c r="K13" i="64"/>
  <c r="K14" i="64"/>
  <c r="K8" i="64"/>
  <c r="I8" i="64"/>
  <c r="I9" i="64"/>
  <c r="I10" i="64"/>
  <c r="I11" i="64"/>
  <c r="I12" i="64"/>
  <c r="I13" i="64"/>
  <c r="I14" i="64"/>
  <c r="H9" i="64"/>
  <c r="H10" i="64"/>
  <c r="H11" i="64"/>
  <c r="H12" i="64"/>
  <c r="H13" i="64"/>
  <c r="H14" i="64"/>
  <c r="H8" i="64"/>
  <c r="F8" i="64"/>
  <c r="F9" i="64"/>
  <c r="F10" i="64"/>
  <c r="F11" i="64"/>
  <c r="F12" i="64"/>
  <c r="F13" i="64"/>
  <c r="F14" i="64"/>
  <c r="E9" i="64"/>
  <c r="E10" i="64"/>
  <c r="E11" i="64"/>
  <c r="E12" i="64"/>
  <c r="E13" i="64"/>
  <c r="E14" i="64"/>
  <c r="E8" i="64"/>
  <c r="V14" i="48"/>
  <c r="V13" i="48"/>
  <c r="V12" i="48"/>
  <c r="V11" i="48"/>
  <c r="V10" i="48"/>
  <c r="V9" i="48"/>
  <c r="V8" i="48"/>
  <c r="V14" i="39"/>
  <c r="V13" i="39"/>
  <c r="V12" i="39"/>
  <c r="V11" i="39"/>
  <c r="V10" i="39"/>
  <c r="V9" i="39"/>
  <c r="V8" i="39"/>
  <c r="P13" i="64" l="1"/>
  <c r="D8" i="48"/>
  <c r="D9" i="48"/>
  <c r="D10" i="48"/>
  <c r="D11" i="48"/>
  <c r="D12" i="48"/>
  <c r="D13" i="48"/>
  <c r="D14" i="48"/>
  <c r="AA8" i="63" l="1"/>
  <c r="AA9" i="63"/>
  <c r="AA10" i="63"/>
  <c r="AA11" i="63"/>
  <c r="AA12" i="63"/>
  <c r="AA13" i="63"/>
  <c r="AA14" i="63"/>
  <c r="Z9" i="63"/>
  <c r="Z10" i="63"/>
  <c r="Z11" i="63"/>
  <c r="Z12" i="63"/>
  <c r="Z13" i="63"/>
  <c r="Z14" i="63"/>
  <c r="Z8" i="63"/>
  <c r="X8" i="63"/>
  <c r="X9" i="63"/>
  <c r="X10" i="63"/>
  <c r="X11" i="63"/>
  <c r="X12" i="63"/>
  <c r="X13" i="63"/>
  <c r="X14" i="63"/>
  <c r="W9" i="63"/>
  <c r="W10" i="63"/>
  <c r="W11" i="63"/>
  <c r="W12" i="63"/>
  <c r="W13" i="63"/>
  <c r="W14" i="63"/>
  <c r="W8" i="63"/>
  <c r="U8" i="63"/>
  <c r="U9" i="63"/>
  <c r="U10" i="63"/>
  <c r="U11" i="63"/>
  <c r="U12" i="63"/>
  <c r="U13" i="63"/>
  <c r="U14" i="63"/>
  <c r="T9" i="63"/>
  <c r="T10" i="63"/>
  <c r="T11" i="63"/>
  <c r="T12" i="63"/>
  <c r="T13" i="63"/>
  <c r="T14" i="63"/>
  <c r="T8" i="63"/>
  <c r="R8" i="63"/>
  <c r="R9" i="63"/>
  <c r="R10" i="63"/>
  <c r="R11" i="63"/>
  <c r="R12" i="63"/>
  <c r="R13" i="63"/>
  <c r="R14" i="63"/>
  <c r="Q9" i="63"/>
  <c r="Q10" i="63"/>
  <c r="Q11" i="63"/>
  <c r="Q12" i="63"/>
  <c r="Q13" i="63"/>
  <c r="Q14" i="63"/>
  <c r="Q8" i="63"/>
  <c r="O8" i="63"/>
  <c r="O9" i="63"/>
  <c r="O10" i="63"/>
  <c r="O11" i="63"/>
  <c r="O12" i="63"/>
  <c r="O13" i="63"/>
  <c r="O14" i="63"/>
  <c r="N9" i="63"/>
  <c r="N10" i="63"/>
  <c r="N11" i="63"/>
  <c r="N12" i="63"/>
  <c r="N13" i="63"/>
  <c r="N14" i="63"/>
  <c r="N8" i="63"/>
  <c r="L8" i="63"/>
  <c r="L9" i="63"/>
  <c r="L10" i="63"/>
  <c r="L11" i="63"/>
  <c r="L12" i="63"/>
  <c r="L13" i="63"/>
  <c r="L14" i="63"/>
  <c r="K9" i="63"/>
  <c r="K10" i="63"/>
  <c r="K11" i="63"/>
  <c r="K12" i="63"/>
  <c r="K13" i="63"/>
  <c r="M13" i="63" s="1"/>
  <c r="K14" i="63"/>
  <c r="K8" i="63"/>
  <c r="I8" i="63"/>
  <c r="I9" i="63"/>
  <c r="I10" i="63"/>
  <c r="I11" i="63"/>
  <c r="I12" i="63"/>
  <c r="I13" i="63"/>
  <c r="I14" i="63"/>
  <c r="H9" i="63"/>
  <c r="H10" i="63"/>
  <c r="H11" i="63"/>
  <c r="H12" i="63"/>
  <c r="H13" i="63"/>
  <c r="H14" i="63"/>
  <c r="H8" i="63"/>
  <c r="F8" i="63"/>
  <c r="F9" i="63"/>
  <c r="F10" i="63"/>
  <c r="F11" i="63"/>
  <c r="F12" i="63"/>
  <c r="F13" i="63"/>
  <c r="F14" i="63"/>
  <c r="E9" i="63"/>
  <c r="E10" i="63"/>
  <c r="E11" i="63"/>
  <c r="E12" i="63"/>
  <c r="E13" i="63"/>
  <c r="E14" i="63"/>
  <c r="E8" i="63"/>
  <c r="B9" i="63"/>
  <c r="C9" i="63"/>
  <c r="B10" i="63"/>
  <c r="C10" i="63"/>
  <c r="B11" i="63"/>
  <c r="C11" i="63"/>
  <c r="B12" i="63"/>
  <c r="C12" i="63"/>
  <c r="B13" i="63"/>
  <c r="C13" i="63"/>
  <c r="B14" i="63"/>
  <c r="C14" i="63"/>
  <c r="C8" i="63"/>
  <c r="B8" i="63"/>
  <c r="AB14" i="65"/>
  <c r="Y14" i="65"/>
  <c r="V14" i="65"/>
  <c r="S14" i="65"/>
  <c r="P14" i="65"/>
  <c r="M14" i="65"/>
  <c r="J14" i="65"/>
  <c r="G14" i="65"/>
  <c r="D14" i="65"/>
  <c r="AB13" i="65"/>
  <c r="Y13" i="65"/>
  <c r="V13" i="65"/>
  <c r="S13" i="65"/>
  <c r="M13" i="65"/>
  <c r="J13" i="65"/>
  <c r="G13" i="65"/>
  <c r="D13" i="65"/>
  <c r="AB12" i="65"/>
  <c r="Y12" i="65"/>
  <c r="V12" i="65"/>
  <c r="S12" i="65"/>
  <c r="M12" i="65"/>
  <c r="J12" i="65"/>
  <c r="G12" i="65"/>
  <c r="D12" i="65"/>
  <c r="AB11" i="65"/>
  <c r="Y11" i="65"/>
  <c r="V11" i="65"/>
  <c r="S11" i="65"/>
  <c r="M11" i="65"/>
  <c r="J11" i="65"/>
  <c r="G11" i="65"/>
  <c r="D11" i="65"/>
  <c r="AB10" i="65"/>
  <c r="Y10" i="65"/>
  <c r="V10" i="65"/>
  <c r="S10" i="65"/>
  <c r="P10" i="65"/>
  <c r="M10" i="65"/>
  <c r="J10" i="65"/>
  <c r="G10" i="65"/>
  <c r="D10" i="65"/>
  <c r="AB9" i="65"/>
  <c r="Y9" i="65"/>
  <c r="V9" i="65"/>
  <c r="S9" i="65"/>
  <c r="P9" i="65"/>
  <c r="M9" i="65"/>
  <c r="J9" i="65"/>
  <c r="G9" i="65"/>
  <c r="D9" i="65"/>
  <c r="AB8" i="65"/>
  <c r="Y8" i="65"/>
  <c r="V8" i="65"/>
  <c r="S8" i="65"/>
  <c r="P8" i="65"/>
  <c r="M8" i="65"/>
  <c r="J8" i="65"/>
  <c r="G8" i="65"/>
  <c r="D8" i="65"/>
  <c r="AA7" i="65"/>
  <c r="Z7" i="65"/>
  <c r="F20" i="45" s="1"/>
  <c r="X7" i="65"/>
  <c r="W7" i="65"/>
  <c r="F19" i="45" s="1"/>
  <c r="U7" i="65"/>
  <c r="G18" i="45" s="1"/>
  <c r="T7" i="65"/>
  <c r="R7" i="65"/>
  <c r="Q7" i="65"/>
  <c r="F13" i="45" s="1"/>
  <c r="O7" i="65"/>
  <c r="N7" i="65"/>
  <c r="F12" i="45" s="1"/>
  <c r="L7" i="65"/>
  <c r="K7" i="65"/>
  <c r="F11" i="45" s="1"/>
  <c r="I7" i="65"/>
  <c r="H7" i="65"/>
  <c r="F10" i="45" s="1"/>
  <c r="F7" i="65"/>
  <c r="G9" i="45" s="1"/>
  <c r="E7" i="65"/>
  <c r="F9" i="45" s="1"/>
  <c r="C7" i="65"/>
  <c r="G8" i="45" s="1"/>
  <c r="B7" i="65"/>
  <c r="F8" i="45" s="1"/>
  <c r="AB14" i="64"/>
  <c r="Y14" i="64"/>
  <c r="V14" i="64"/>
  <c r="S14" i="64"/>
  <c r="P14" i="64"/>
  <c r="M14" i="64"/>
  <c r="J14" i="64"/>
  <c r="G14" i="64"/>
  <c r="D14" i="64"/>
  <c r="AB13" i="64"/>
  <c r="Y13" i="64"/>
  <c r="V13" i="64"/>
  <c r="S13" i="64"/>
  <c r="M13" i="64"/>
  <c r="J13" i="64"/>
  <c r="G13" i="64"/>
  <c r="D13" i="64"/>
  <c r="AB12" i="64"/>
  <c r="Y12" i="64"/>
  <c r="V12" i="64"/>
  <c r="S12" i="64"/>
  <c r="P12" i="64"/>
  <c r="M12" i="64"/>
  <c r="J12" i="64"/>
  <c r="G12" i="64"/>
  <c r="D12" i="64"/>
  <c r="AB11" i="64"/>
  <c r="Y11" i="64"/>
  <c r="V11" i="64"/>
  <c r="S11" i="64"/>
  <c r="P11" i="64"/>
  <c r="M11" i="64"/>
  <c r="J11" i="64"/>
  <c r="G11" i="64"/>
  <c r="D11" i="64"/>
  <c r="AB10" i="64"/>
  <c r="Y10" i="64"/>
  <c r="V10" i="64"/>
  <c r="S10" i="64"/>
  <c r="M10" i="64"/>
  <c r="J10" i="64"/>
  <c r="G10" i="64"/>
  <c r="D10" i="64"/>
  <c r="AB9" i="64"/>
  <c r="Y9" i="64"/>
  <c r="V9" i="64"/>
  <c r="S9" i="64"/>
  <c r="M9" i="64"/>
  <c r="J9" i="64"/>
  <c r="G9" i="64"/>
  <c r="D9" i="64"/>
  <c r="AB8" i="64"/>
  <c r="Y8" i="64"/>
  <c r="V8" i="64"/>
  <c r="S8" i="64"/>
  <c r="P8" i="64"/>
  <c r="M8" i="64"/>
  <c r="J8" i="64"/>
  <c r="G8" i="64"/>
  <c r="D8" i="64"/>
  <c r="AA7" i="64"/>
  <c r="Z7" i="64"/>
  <c r="B20" i="45" s="1"/>
  <c r="X7" i="64"/>
  <c r="C19" i="45" s="1"/>
  <c r="W7" i="64"/>
  <c r="U7" i="64"/>
  <c r="T7" i="64"/>
  <c r="B18" i="45" s="1"/>
  <c r="R7" i="64"/>
  <c r="C13" i="45" s="1"/>
  <c r="Q7" i="64"/>
  <c r="B13" i="45" s="1"/>
  <c r="O7" i="64"/>
  <c r="N7" i="64"/>
  <c r="B12" i="45" s="1"/>
  <c r="L7" i="64"/>
  <c r="K7" i="64"/>
  <c r="B11" i="45" s="1"/>
  <c r="I7" i="64"/>
  <c r="C10" i="45" s="1"/>
  <c r="H7" i="64"/>
  <c r="B10" i="45" s="1"/>
  <c r="F7" i="64"/>
  <c r="E7" i="64"/>
  <c r="B9" i="45" s="1"/>
  <c r="C7" i="64"/>
  <c r="C8" i="45" s="1"/>
  <c r="B7" i="64"/>
  <c r="B8" i="45" s="1"/>
  <c r="AB11" i="63"/>
  <c r="V14" i="51"/>
  <c r="V13" i="51"/>
  <c r="V12" i="51"/>
  <c r="V11" i="51"/>
  <c r="V10" i="51"/>
  <c r="V9" i="51"/>
  <c r="V8" i="51"/>
  <c r="D14" i="51"/>
  <c r="D13" i="51"/>
  <c r="D12" i="51"/>
  <c r="D11" i="51"/>
  <c r="D10" i="51"/>
  <c r="D9" i="51"/>
  <c r="D8" i="51"/>
  <c r="P8" i="50"/>
  <c r="J14" i="63" l="1"/>
  <c r="P8" i="63"/>
  <c r="G12" i="63"/>
  <c r="AB9" i="63"/>
  <c r="M11" i="63"/>
  <c r="G14" i="63"/>
  <c r="D13" i="63"/>
  <c r="D9" i="63"/>
  <c r="Y7" i="65"/>
  <c r="Y13" i="63"/>
  <c r="Y8" i="63"/>
  <c r="M8" i="63"/>
  <c r="J8" i="63"/>
  <c r="Y10" i="63"/>
  <c r="Y14" i="63"/>
  <c r="S8" i="63"/>
  <c r="G11" i="63"/>
  <c r="AB10" i="63"/>
  <c r="D11" i="63"/>
  <c r="D14" i="63"/>
  <c r="D10" i="63"/>
  <c r="S14" i="63"/>
  <c r="V12" i="63"/>
  <c r="J11" i="63"/>
  <c r="AB8" i="63"/>
  <c r="AB12" i="63"/>
  <c r="S7" i="65"/>
  <c r="Y9" i="63"/>
  <c r="V11" i="63"/>
  <c r="U7" i="63"/>
  <c r="G18" i="25" s="1"/>
  <c r="V14" i="63"/>
  <c r="O7" i="63"/>
  <c r="G12" i="25" s="1"/>
  <c r="M9" i="63"/>
  <c r="B7" i="63"/>
  <c r="F8" i="25" s="1"/>
  <c r="V7" i="65"/>
  <c r="Y7" i="64"/>
  <c r="G19" i="45"/>
  <c r="AB7" i="65"/>
  <c r="M7" i="65"/>
  <c r="J7" i="65"/>
  <c r="D7" i="65"/>
  <c r="H8" i="45"/>
  <c r="AB7" i="64"/>
  <c r="V7" i="64"/>
  <c r="S7" i="64"/>
  <c r="P7" i="64"/>
  <c r="J7" i="64"/>
  <c r="G7" i="64"/>
  <c r="H9" i="45"/>
  <c r="I9" i="45"/>
  <c r="D8" i="45"/>
  <c r="E8" i="45"/>
  <c r="M7" i="64"/>
  <c r="P7" i="65"/>
  <c r="B19" i="45"/>
  <c r="C18" i="45"/>
  <c r="G20" i="45"/>
  <c r="J10" i="63"/>
  <c r="P14" i="63"/>
  <c r="V10" i="63"/>
  <c r="V8" i="63"/>
  <c r="D7" i="64"/>
  <c r="G7" i="65"/>
  <c r="G10" i="45"/>
  <c r="V9" i="63"/>
  <c r="C20" i="45"/>
  <c r="G11" i="45"/>
  <c r="G10" i="63"/>
  <c r="M14" i="63"/>
  <c r="S10" i="63"/>
  <c r="C9" i="45"/>
  <c r="G12" i="45"/>
  <c r="G13" i="45"/>
  <c r="M10" i="63"/>
  <c r="P10" i="63"/>
  <c r="C11" i="45"/>
  <c r="F18" i="45"/>
  <c r="H18" i="45" s="1"/>
  <c r="I8" i="45"/>
  <c r="E7" i="63"/>
  <c r="F9" i="25" s="1"/>
  <c r="C12" i="45"/>
  <c r="AA7" i="63"/>
  <c r="G20" i="25" s="1"/>
  <c r="V13" i="63"/>
  <c r="Z7" i="63"/>
  <c r="F20" i="25" s="1"/>
  <c r="W7" i="63"/>
  <c r="Y11" i="63"/>
  <c r="Y12" i="63"/>
  <c r="S11" i="63"/>
  <c r="N7" i="63"/>
  <c r="F12" i="25" s="1"/>
  <c r="P11" i="63"/>
  <c r="X7" i="63"/>
  <c r="G19" i="25" s="1"/>
  <c r="L7" i="63"/>
  <c r="G11" i="25" s="1"/>
  <c r="M12" i="63"/>
  <c r="I7" i="63"/>
  <c r="G10" i="25" s="1"/>
  <c r="G9" i="63"/>
  <c r="G8" i="63"/>
  <c r="C7" i="63"/>
  <c r="G8" i="25" s="1"/>
  <c r="D12" i="63"/>
  <c r="S12" i="63"/>
  <c r="S13" i="63"/>
  <c r="S9" i="63"/>
  <c r="R7" i="63"/>
  <c r="G13" i="25" s="1"/>
  <c r="AB14" i="63"/>
  <c r="AB13" i="63"/>
  <c r="T7" i="63"/>
  <c r="F18" i="25" s="1"/>
  <c r="Q7" i="63"/>
  <c r="F13" i="25" s="1"/>
  <c r="P12" i="63"/>
  <c r="K7" i="63"/>
  <c r="J9" i="63"/>
  <c r="J13" i="63"/>
  <c r="J12" i="63"/>
  <c r="H7" i="63"/>
  <c r="F10" i="25" s="1"/>
  <c r="F7" i="63"/>
  <c r="G9" i="25" s="1"/>
  <c r="G13" i="63"/>
  <c r="D8" i="63"/>
  <c r="I18" i="45" l="1"/>
  <c r="Y7" i="63"/>
  <c r="V7" i="63"/>
  <c r="F19" i="25"/>
  <c r="D7" i="63"/>
  <c r="D18" i="45"/>
  <c r="E18" i="45"/>
  <c r="AB7" i="63"/>
  <c r="P7" i="63"/>
  <c r="M7" i="63"/>
  <c r="F11" i="25"/>
  <c r="S7" i="63"/>
  <c r="J7" i="63"/>
  <c r="G7" i="63"/>
  <c r="D14" i="39" l="1"/>
  <c r="D13" i="39"/>
  <c r="D12" i="39"/>
  <c r="D11" i="39"/>
  <c r="D10" i="39"/>
  <c r="D9" i="39"/>
  <c r="D8" i="39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8" i="62"/>
  <c r="P9" i="39" l="1"/>
  <c r="S9" i="39"/>
  <c r="AB10" i="48" l="1"/>
  <c r="J14" i="51" l="1"/>
  <c r="J13" i="51"/>
  <c r="J12" i="51"/>
  <c r="J11" i="51"/>
  <c r="J10" i="51"/>
  <c r="J9" i="51"/>
  <c r="J8" i="51"/>
  <c r="M14" i="51"/>
  <c r="M13" i="51"/>
  <c r="M12" i="51"/>
  <c r="M11" i="51"/>
  <c r="M10" i="51"/>
  <c r="M9" i="51"/>
  <c r="M8" i="51"/>
  <c r="M14" i="39"/>
  <c r="M13" i="39"/>
  <c r="M12" i="39"/>
  <c r="M10" i="39"/>
  <c r="M9" i="39"/>
  <c r="M14" i="48"/>
  <c r="M13" i="48"/>
  <c r="M12" i="48"/>
  <c r="M11" i="48"/>
  <c r="M10" i="48"/>
  <c r="M8" i="48"/>
  <c r="J9" i="39"/>
  <c r="J10" i="39"/>
  <c r="J11" i="39"/>
  <c r="J12" i="39"/>
  <c r="J13" i="39"/>
  <c r="J14" i="39"/>
  <c r="J8" i="39"/>
  <c r="J14" i="48"/>
  <c r="J13" i="48"/>
  <c r="J12" i="48"/>
  <c r="J11" i="48"/>
  <c r="J9" i="48"/>
  <c r="J8" i="48"/>
  <c r="M9" i="54"/>
  <c r="M10" i="54"/>
  <c r="M11" i="54"/>
  <c r="M12" i="54"/>
  <c r="M13" i="54"/>
  <c r="M14" i="54"/>
  <c r="J9" i="62" l="1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8" i="62"/>
  <c r="I9" i="62"/>
  <c r="I10" i="62"/>
  <c r="I11" i="62"/>
  <c r="I12" i="62"/>
  <c r="I13" i="62"/>
  <c r="I14" i="62"/>
  <c r="I15" i="62"/>
  <c r="I16" i="62"/>
  <c r="I17" i="62"/>
  <c r="I18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I35" i="62"/>
  <c r="I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8" i="62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33" i="62"/>
  <c r="F34" i="62"/>
  <c r="F35" i="62"/>
  <c r="F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8" i="62"/>
  <c r="J7" i="62" l="1"/>
  <c r="D19" i="59" s="1"/>
  <c r="I7" i="62"/>
  <c r="D18" i="59" s="1"/>
  <c r="H7" i="62"/>
  <c r="D13" i="59" s="1"/>
  <c r="G7" i="62"/>
  <c r="D12" i="59" s="1"/>
  <c r="F7" i="62"/>
  <c r="D11" i="59" s="1"/>
  <c r="E7" i="62"/>
  <c r="D7" i="62"/>
  <c r="D10" i="59" s="1"/>
  <c r="C7" i="62"/>
  <c r="D9" i="59" s="1"/>
  <c r="B7" i="62"/>
  <c r="D8" i="59" s="1"/>
  <c r="C7" i="60"/>
  <c r="C9" i="59" s="1"/>
  <c r="D7" i="60"/>
  <c r="C10" i="59" s="1"/>
  <c r="E7" i="60"/>
  <c r="F7" i="60"/>
  <c r="C11" i="59" s="1"/>
  <c r="G7" i="60"/>
  <c r="C12" i="59" s="1"/>
  <c r="H7" i="60"/>
  <c r="C13" i="59" s="1"/>
  <c r="I7" i="60"/>
  <c r="C18" i="59" s="1"/>
  <c r="J7" i="60"/>
  <c r="C19" i="59" s="1"/>
  <c r="K7" i="60"/>
  <c r="C20" i="59" s="1"/>
  <c r="B7" i="60"/>
  <c r="C8" i="59" s="1"/>
  <c r="B18" i="59" l="1"/>
  <c r="B12" i="59"/>
  <c r="B11" i="59"/>
  <c r="B10" i="59"/>
  <c r="B19" i="59"/>
  <c r="B13" i="59"/>
  <c r="B9" i="59"/>
  <c r="B8" i="59"/>
  <c r="J10" i="48" l="1"/>
  <c r="P14" i="48" l="1"/>
  <c r="P13" i="48"/>
  <c r="P12" i="48"/>
  <c r="P11" i="48"/>
  <c r="P9" i="48"/>
  <c r="P8" i="48"/>
  <c r="M9" i="48"/>
  <c r="P14" i="50" l="1"/>
  <c r="P13" i="50"/>
  <c r="P12" i="50"/>
  <c r="P11" i="50"/>
  <c r="P10" i="50"/>
  <c r="P9" i="50"/>
  <c r="P14" i="51" l="1"/>
  <c r="P13" i="51"/>
  <c r="P12" i="51"/>
  <c r="P11" i="51"/>
  <c r="P9" i="51"/>
  <c r="P8" i="51"/>
  <c r="P13" i="54"/>
  <c r="P12" i="54"/>
  <c r="P9" i="54"/>
  <c r="P8" i="54"/>
  <c r="AB14" i="54" l="1"/>
  <c r="AB13" i="54"/>
  <c r="AB12" i="54"/>
  <c r="AB11" i="54"/>
  <c r="AB10" i="54"/>
  <c r="AB9" i="54"/>
  <c r="AB8" i="54"/>
  <c r="Y14" i="54"/>
  <c r="Y13" i="54"/>
  <c r="Y12" i="54"/>
  <c r="Y11" i="54"/>
  <c r="Y10" i="54"/>
  <c r="Y9" i="54"/>
  <c r="Y8" i="54"/>
  <c r="V14" i="54"/>
  <c r="V13" i="54"/>
  <c r="V12" i="54"/>
  <c r="V11" i="54"/>
  <c r="V10" i="54"/>
  <c r="V9" i="54"/>
  <c r="V8" i="54"/>
  <c r="S14" i="54"/>
  <c r="S13" i="54"/>
  <c r="S12" i="54"/>
  <c r="S11" i="54"/>
  <c r="S10" i="54"/>
  <c r="S9" i="54"/>
  <c r="S8" i="54"/>
  <c r="M8" i="54"/>
  <c r="J14" i="54"/>
  <c r="J13" i="54"/>
  <c r="J12" i="54"/>
  <c r="J11" i="54"/>
  <c r="J10" i="54"/>
  <c r="J9" i="54"/>
  <c r="J8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AB14" i="51"/>
  <c r="AB13" i="51"/>
  <c r="AB12" i="51"/>
  <c r="AB11" i="51"/>
  <c r="AB10" i="51"/>
  <c r="AB9" i="51"/>
  <c r="AB8" i="51"/>
  <c r="Y14" i="51"/>
  <c r="Y13" i="51"/>
  <c r="Y12" i="51"/>
  <c r="Y11" i="51"/>
  <c r="Y10" i="51"/>
  <c r="Y9" i="51"/>
  <c r="Y8" i="51"/>
  <c r="S14" i="51"/>
  <c r="S13" i="51"/>
  <c r="S12" i="51"/>
  <c r="S11" i="51"/>
  <c r="S10" i="51"/>
  <c r="S9" i="51"/>
  <c r="S8" i="51"/>
  <c r="G8" i="51"/>
  <c r="G9" i="51"/>
  <c r="G10" i="51"/>
  <c r="G11" i="51"/>
  <c r="G12" i="51"/>
  <c r="G13" i="51"/>
  <c r="G14" i="51"/>
  <c r="AA7" i="54" l="1"/>
  <c r="C20" i="25" s="1"/>
  <c r="Z7" i="54"/>
  <c r="X7" i="54"/>
  <c r="C19" i="25" s="1"/>
  <c r="W7" i="54"/>
  <c r="B19" i="25" s="1"/>
  <c r="U7" i="54"/>
  <c r="C18" i="25" s="1"/>
  <c r="T7" i="54"/>
  <c r="B18" i="25" s="1"/>
  <c r="R7" i="54"/>
  <c r="C13" i="25" s="1"/>
  <c r="Q7" i="54"/>
  <c r="B13" i="25" s="1"/>
  <c r="O7" i="54"/>
  <c r="N7" i="54"/>
  <c r="B12" i="25" s="1"/>
  <c r="L7" i="54"/>
  <c r="K7" i="54"/>
  <c r="B11" i="25" s="1"/>
  <c r="I7" i="54"/>
  <c r="C10" i="25" s="1"/>
  <c r="H7" i="54"/>
  <c r="B10" i="25" s="1"/>
  <c r="F7" i="54"/>
  <c r="E7" i="54"/>
  <c r="B9" i="25" s="1"/>
  <c r="C7" i="54"/>
  <c r="C8" i="25" s="1"/>
  <c r="B7" i="54"/>
  <c r="B8" i="25" s="1"/>
  <c r="AA7" i="51"/>
  <c r="C19" i="40" s="1"/>
  <c r="Z7" i="51"/>
  <c r="X7" i="51"/>
  <c r="C18" i="40" s="1"/>
  <c r="W7" i="51"/>
  <c r="B18" i="40" s="1"/>
  <c r="U7" i="51"/>
  <c r="C17" i="40" s="1"/>
  <c r="T7" i="51"/>
  <c r="B17" i="40" s="1"/>
  <c r="R7" i="51"/>
  <c r="Q7" i="51"/>
  <c r="B12" i="40" s="1"/>
  <c r="O7" i="51"/>
  <c r="N7" i="51"/>
  <c r="L7" i="51"/>
  <c r="K7" i="51"/>
  <c r="B10" i="40" s="1"/>
  <c r="I7" i="51"/>
  <c r="C9" i="40" s="1"/>
  <c r="H7" i="51"/>
  <c r="F7" i="51"/>
  <c r="E7" i="51"/>
  <c r="B8" i="40" s="1"/>
  <c r="C7" i="51"/>
  <c r="C7" i="40" s="1"/>
  <c r="B7" i="51"/>
  <c r="B7" i="40" s="1"/>
  <c r="D17" i="40" l="1"/>
  <c r="E17" i="40"/>
  <c r="E7" i="40"/>
  <c r="D7" i="40"/>
  <c r="D18" i="25"/>
  <c r="E18" i="25"/>
  <c r="E8" i="25"/>
  <c r="D8" i="25"/>
  <c r="I18" i="25"/>
  <c r="H18" i="25"/>
  <c r="K7" i="62"/>
  <c r="D20" i="59" s="1"/>
  <c r="B20" i="59" s="1"/>
  <c r="C11" i="40"/>
  <c r="P7" i="51"/>
  <c r="AB7" i="51"/>
  <c r="J7" i="51"/>
  <c r="D7" i="51"/>
  <c r="V7" i="51"/>
  <c r="I11" i="25"/>
  <c r="D7" i="54"/>
  <c r="J7" i="54"/>
  <c r="V7" i="54"/>
  <c r="AB7" i="54"/>
  <c r="D19" i="25"/>
  <c r="E19" i="25"/>
  <c r="B9" i="40"/>
  <c r="D9" i="40" s="1"/>
  <c r="B11" i="40"/>
  <c r="B19" i="40"/>
  <c r="E19" i="40" s="1"/>
  <c r="D10" i="25"/>
  <c r="B20" i="25"/>
  <c r="D20" i="25" s="1"/>
  <c r="C12" i="25"/>
  <c r="G7" i="51"/>
  <c r="M7" i="51"/>
  <c r="S7" i="51"/>
  <c r="Y7" i="51"/>
  <c r="C12" i="40"/>
  <c r="D12" i="40" s="1"/>
  <c r="C10" i="40"/>
  <c r="E10" i="40" s="1"/>
  <c r="C8" i="40"/>
  <c r="D8" i="40" s="1"/>
  <c r="G7" i="54"/>
  <c r="M7" i="54"/>
  <c r="S7" i="54"/>
  <c r="Y7" i="54"/>
  <c r="D13" i="25"/>
  <c r="C11" i="25"/>
  <c r="C9" i="25"/>
  <c r="H13" i="45"/>
  <c r="H20" i="45"/>
  <c r="I19" i="45"/>
  <c r="H12" i="45"/>
  <c r="I12" i="45"/>
  <c r="I10" i="45"/>
  <c r="D10" i="45"/>
  <c r="E13" i="45"/>
  <c r="E9" i="45"/>
  <c r="H10" i="45"/>
  <c r="H20" i="25"/>
  <c r="I19" i="25"/>
  <c r="I13" i="25"/>
  <c r="I12" i="25"/>
  <c r="I10" i="25"/>
  <c r="E18" i="40"/>
  <c r="D18" i="40"/>
  <c r="AA7" i="50"/>
  <c r="Z7" i="50"/>
  <c r="X7" i="50"/>
  <c r="W7" i="50"/>
  <c r="U7" i="50"/>
  <c r="T7" i="50"/>
  <c r="R7" i="50"/>
  <c r="Q7" i="50"/>
  <c r="O7" i="50"/>
  <c r="N7" i="50"/>
  <c r="L7" i="50"/>
  <c r="K7" i="50"/>
  <c r="I7" i="50"/>
  <c r="H7" i="50"/>
  <c r="F7" i="50"/>
  <c r="E7" i="50"/>
  <c r="C7" i="50"/>
  <c r="B7" i="50"/>
  <c r="B17" i="24"/>
  <c r="B15" i="24"/>
  <c r="B9" i="24"/>
  <c r="B7" i="24"/>
  <c r="B5" i="24"/>
  <c r="AB14" i="48"/>
  <c r="Y14" i="48"/>
  <c r="S14" i="48"/>
  <c r="G14" i="48"/>
  <c r="AB13" i="48"/>
  <c r="Y13" i="48"/>
  <c r="S13" i="48"/>
  <c r="G13" i="48"/>
  <c r="AB12" i="48"/>
  <c r="Y12" i="48"/>
  <c r="S12" i="48"/>
  <c r="G12" i="48"/>
  <c r="AB11" i="48"/>
  <c r="Y11" i="48"/>
  <c r="S11" i="48"/>
  <c r="G11" i="48"/>
  <c r="Y10" i="48"/>
  <c r="S10" i="48"/>
  <c r="G10" i="48"/>
  <c r="AB9" i="48"/>
  <c r="Y9" i="48"/>
  <c r="S9" i="48"/>
  <c r="G9" i="48"/>
  <c r="AB8" i="48"/>
  <c r="Y8" i="48"/>
  <c r="S8" i="48"/>
  <c r="G8" i="48"/>
  <c r="AA7" i="48"/>
  <c r="C17" i="42" s="1"/>
  <c r="Z7" i="48"/>
  <c r="X7" i="48"/>
  <c r="C16" i="42" s="1"/>
  <c r="W7" i="48"/>
  <c r="B16" i="42" s="1"/>
  <c r="U7" i="48"/>
  <c r="C15" i="42" s="1"/>
  <c r="T7" i="48"/>
  <c r="B15" i="42" s="1"/>
  <c r="R7" i="48"/>
  <c r="C10" i="42" s="1"/>
  <c r="Q7" i="48"/>
  <c r="B10" i="42" s="1"/>
  <c r="O7" i="48"/>
  <c r="N7" i="48"/>
  <c r="L7" i="48"/>
  <c r="K7" i="48"/>
  <c r="B8" i="42" s="1"/>
  <c r="I7" i="48"/>
  <c r="C7" i="42" s="1"/>
  <c r="H7" i="48"/>
  <c r="F7" i="48"/>
  <c r="E7" i="48"/>
  <c r="B6" i="42" s="1"/>
  <c r="C7" i="48"/>
  <c r="C5" i="42" s="1"/>
  <c r="B7" i="48"/>
  <c r="B5" i="42" s="1"/>
  <c r="AB14" i="39"/>
  <c r="AB13" i="39"/>
  <c r="AB12" i="39"/>
  <c r="AB11" i="39"/>
  <c r="AB10" i="39"/>
  <c r="AB9" i="39"/>
  <c r="AB8" i="39"/>
  <c r="Y14" i="39"/>
  <c r="Y13" i="39"/>
  <c r="Y12" i="39"/>
  <c r="Y11" i="39"/>
  <c r="Y10" i="39"/>
  <c r="Y9" i="39"/>
  <c r="Y8" i="39"/>
  <c r="S14" i="39"/>
  <c r="S13" i="39"/>
  <c r="S12" i="39"/>
  <c r="S11" i="39"/>
  <c r="S10" i="39"/>
  <c r="S8" i="39"/>
  <c r="G14" i="39"/>
  <c r="G13" i="39"/>
  <c r="G12" i="39"/>
  <c r="G11" i="39"/>
  <c r="G10" i="39"/>
  <c r="G9" i="39"/>
  <c r="G8" i="39"/>
  <c r="AA7" i="39"/>
  <c r="C18" i="23" s="1"/>
  <c r="Z7" i="39"/>
  <c r="B18" i="23" s="1"/>
  <c r="X7" i="39"/>
  <c r="C17" i="23" s="1"/>
  <c r="W7" i="39"/>
  <c r="B17" i="23" s="1"/>
  <c r="U7" i="39"/>
  <c r="C16" i="23" s="1"/>
  <c r="T7" i="39"/>
  <c r="B16" i="23" s="1"/>
  <c r="R7" i="39"/>
  <c r="C11" i="23" s="1"/>
  <c r="Q7" i="39"/>
  <c r="B11" i="23" s="1"/>
  <c r="O7" i="39"/>
  <c r="C10" i="23" s="1"/>
  <c r="N7" i="39"/>
  <c r="L7" i="39"/>
  <c r="C9" i="23" s="1"/>
  <c r="K7" i="39"/>
  <c r="B9" i="23" s="1"/>
  <c r="I7" i="39"/>
  <c r="C8" i="23" s="1"/>
  <c r="H7" i="39"/>
  <c r="F7" i="39"/>
  <c r="C7" i="23" s="1"/>
  <c r="E7" i="39"/>
  <c r="B7" i="23" s="1"/>
  <c r="C7" i="39"/>
  <c r="C6" i="23" s="1"/>
  <c r="B7" i="39"/>
  <c r="B6" i="23" s="1"/>
  <c r="M7" i="50" l="1"/>
  <c r="D9" i="43" s="1"/>
  <c r="J7" i="50"/>
  <c r="D8" i="43" s="1"/>
  <c r="G7" i="50"/>
  <c r="D7" i="43" s="1"/>
  <c r="D11" i="40"/>
  <c r="AB7" i="50"/>
  <c r="D18" i="43" s="1"/>
  <c r="S7" i="50"/>
  <c r="D11" i="43" s="1"/>
  <c r="D7" i="50"/>
  <c r="D6" i="43" s="1"/>
  <c r="V7" i="50"/>
  <c r="D16" i="43" s="1"/>
  <c r="Y7" i="50"/>
  <c r="D17" i="43" s="1"/>
  <c r="B16" i="43"/>
  <c r="B6" i="43"/>
  <c r="D16" i="23"/>
  <c r="E16" i="23"/>
  <c r="D10" i="43"/>
  <c r="E6" i="23"/>
  <c r="D6" i="23"/>
  <c r="D15" i="42"/>
  <c r="E15" i="42"/>
  <c r="D5" i="42"/>
  <c r="E5" i="42"/>
  <c r="I8" i="25"/>
  <c r="H8" i="25"/>
  <c r="B9" i="43"/>
  <c r="B17" i="43"/>
  <c r="B11" i="43"/>
  <c r="B8" i="43"/>
  <c r="B7" i="43"/>
  <c r="D20" i="45"/>
  <c r="E9" i="40"/>
  <c r="E19" i="45"/>
  <c r="D19" i="45"/>
  <c r="E11" i="40"/>
  <c r="D12" i="45"/>
  <c r="D10" i="40"/>
  <c r="I20" i="45"/>
  <c r="E8" i="40"/>
  <c r="D19" i="40"/>
  <c r="C6" i="24"/>
  <c r="C8" i="24"/>
  <c r="C10" i="24"/>
  <c r="C16" i="24"/>
  <c r="C6" i="43"/>
  <c r="C8" i="43"/>
  <c r="C10" i="43"/>
  <c r="C16" i="43"/>
  <c r="C18" i="43"/>
  <c r="P7" i="39"/>
  <c r="J7" i="39"/>
  <c r="E12" i="40"/>
  <c r="I13" i="45"/>
  <c r="D7" i="48"/>
  <c r="D9" i="45"/>
  <c r="H19" i="45"/>
  <c r="I9" i="25"/>
  <c r="V7" i="48"/>
  <c r="AB7" i="48"/>
  <c r="D16" i="42"/>
  <c r="J7" i="48"/>
  <c r="E16" i="42"/>
  <c r="B7" i="42"/>
  <c r="E7" i="42" s="1"/>
  <c r="B9" i="42"/>
  <c r="B17" i="42"/>
  <c r="D17" i="42" s="1"/>
  <c r="C9" i="42"/>
  <c r="B6" i="24"/>
  <c r="B8" i="24"/>
  <c r="B10" i="24"/>
  <c r="B16" i="24"/>
  <c r="C17" i="24"/>
  <c r="D17" i="24" s="1"/>
  <c r="C15" i="24"/>
  <c r="D15" i="24" s="1"/>
  <c r="D11" i="25"/>
  <c r="E11" i="25"/>
  <c r="E20" i="25"/>
  <c r="E10" i="25"/>
  <c r="E13" i="25"/>
  <c r="G7" i="48"/>
  <c r="M7" i="48"/>
  <c r="S7" i="48"/>
  <c r="Y7" i="48"/>
  <c r="D10" i="42"/>
  <c r="C8" i="42"/>
  <c r="E8" i="42" s="1"/>
  <c r="C6" i="42"/>
  <c r="E6" i="42" s="1"/>
  <c r="C9" i="24"/>
  <c r="C7" i="24"/>
  <c r="D7" i="24" s="1"/>
  <c r="C5" i="24"/>
  <c r="H9" i="25"/>
  <c r="D9" i="25"/>
  <c r="E9" i="25"/>
  <c r="E12" i="25"/>
  <c r="E20" i="45"/>
  <c r="E11" i="45"/>
  <c r="I11" i="45"/>
  <c r="H11" i="45"/>
  <c r="B18" i="43"/>
  <c r="C17" i="43"/>
  <c r="C11" i="43"/>
  <c r="C9" i="43"/>
  <c r="B10" i="43"/>
  <c r="C7" i="43"/>
  <c r="S7" i="39"/>
  <c r="D11" i="23"/>
  <c r="E11" i="23"/>
  <c r="AB7" i="39"/>
  <c r="D18" i="23"/>
  <c r="V7" i="39"/>
  <c r="E17" i="23"/>
  <c r="Y7" i="39"/>
  <c r="B10" i="23"/>
  <c r="E10" i="23" s="1"/>
  <c r="E9" i="23"/>
  <c r="M7" i="39"/>
  <c r="B8" i="23"/>
  <c r="E8" i="23" s="1"/>
  <c r="E7" i="23"/>
  <c r="G7" i="39"/>
  <c r="H13" i="25"/>
  <c r="D13" i="45"/>
  <c r="H12" i="25"/>
  <c r="H10" i="25"/>
  <c r="D11" i="45"/>
  <c r="E10" i="45"/>
  <c r="I20" i="25"/>
  <c r="H19" i="25"/>
  <c r="H11" i="25"/>
  <c r="D17" i="23"/>
  <c r="E18" i="23"/>
  <c r="D9" i="23"/>
  <c r="D7" i="23"/>
  <c r="D7" i="39"/>
  <c r="E16" i="43" l="1"/>
  <c r="E6" i="43"/>
  <c r="E15" i="24"/>
  <c r="D5" i="24"/>
  <c r="E5" i="24"/>
  <c r="E9" i="43"/>
  <c r="E8" i="43"/>
  <c r="E17" i="24"/>
  <c r="D6" i="24"/>
  <c r="D8" i="24"/>
  <c r="D16" i="24"/>
  <c r="E12" i="45"/>
  <c r="D10" i="24"/>
  <c r="D10" i="23"/>
  <c r="E9" i="42"/>
  <c r="E11" i="43"/>
  <c r="E9" i="24"/>
  <c r="D8" i="42"/>
  <c r="E16" i="24"/>
  <c r="E8" i="24"/>
  <c r="E17" i="42"/>
  <c r="D7" i="42"/>
  <c r="E7" i="24"/>
  <c r="D6" i="42"/>
  <c r="E10" i="24"/>
  <c r="E6" i="24"/>
  <c r="E10" i="42"/>
  <c r="E18" i="43"/>
  <c r="E17" i="43"/>
  <c r="E10" i="43"/>
  <c r="E7" i="43"/>
  <c r="D8" i="23"/>
</calcChain>
</file>

<file path=xl/sharedStrings.xml><?xml version="1.0" encoding="utf-8"?>
<sst xmlns="http://schemas.openxmlformats.org/spreadsheetml/2006/main" count="830" uniqueCount="140">
  <si>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</si>
  <si>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</si>
  <si>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</si>
  <si>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</si>
  <si>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</si>
  <si>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</si>
  <si>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</si>
  <si>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</si>
  <si>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</si>
  <si>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</si>
  <si>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</si>
  <si>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</si>
  <si>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</si>
  <si>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</si>
  <si>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</si>
  <si>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</si>
  <si>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</si>
  <si>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</si>
  <si>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</si>
  <si>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</si>
  <si>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</si>
  <si>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</si>
  <si>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</si>
  <si>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</si>
  <si>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</si>
  <si>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</si>
  <si>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</si>
  <si>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</si>
  <si>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</si>
  <si>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</si>
  <si>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</si>
  <si>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</si>
  <si>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</si>
  <si>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</si>
  <si>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</si>
  <si>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</si>
  <si>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</si>
  <si>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</si>
  <si>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</si>
  <si>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</si>
  <si>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</si>
  <si>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</si>
  <si>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</si>
  <si>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</si>
  <si>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</si>
  <si>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</si>
  <si>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</si>
  <si>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</si>
  <si>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</si>
  <si>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</si>
  <si>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</si>
  <si>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</si>
  <si>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</si>
  <si>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</si>
  <si>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</si>
  <si>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</si>
  <si>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</si>
  <si>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</si>
  <si>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</si>
  <si>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</si>
  <si>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</si>
  <si>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</si>
  <si>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</si>
  <si>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</si>
  <si>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</si>
  <si>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 xml:space="preserve">           </t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</si>
  <si>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</si>
  <si>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</si>
  <si>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Усього</t>
  </si>
  <si>
    <t>з них:</t>
  </si>
  <si>
    <t>жінки</t>
  </si>
  <si>
    <t>чоловіки</t>
  </si>
  <si>
    <t>(осіб)</t>
  </si>
  <si>
    <t>Мали статус безробітного                                     протягом періоду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</si>
  <si>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</si>
  <si>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</si>
  <si>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</si>
  <si>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</si>
  <si>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Мають статус безробітного на кінець періоду</t>
  </si>
  <si>
    <t>осіб</t>
  </si>
  <si>
    <t>Отримували послуги</t>
  </si>
  <si>
    <t>Мали статус безробітного</t>
  </si>
  <si>
    <t>Всього отримали роботу</t>
  </si>
  <si>
    <t>Проходили професійне навчання</t>
  </si>
  <si>
    <t>Брали участь у громадських та інших роботах тимчасового характеру</t>
  </si>
  <si>
    <t>Отримували допомогу по безробіттю</t>
  </si>
  <si>
    <t>Отримували послуги,  осіб*</t>
  </si>
  <si>
    <t>2022</t>
  </si>
  <si>
    <t>Отримували послуги,осіб*</t>
  </si>
  <si>
    <t xml:space="preserve"> </t>
  </si>
  <si>
    <t>Станом на 01.11.2022:</t>
  </si>
  <si>
    <t>у 2022 році</t>
  </si>
  <si>
    <t>Надання послуг Львівською обласною службою зайнятості жінкам                                                                                                                                                                     у 2022 році</t>
  </si>
  <si>
    <t>Надання послуг Львівською обласною службою зайнятості чоловікам                                                                                                                                                                     у  2022 році</t>
  </si>
  <si>
    <t>Надання послуг Львівською обласною службою зайнятості безробітним                                                                         з числа учасників бойових дій *</t>
  </si>
  <si>
    <t>Мали статус безробітного на кінець періоду</t>
  </si>
  <si>
    <t>2023</t>
  </si>
  <si>
    <t>ДРОГОБИЦЬКА                                                   філія ЛОЦЗ</t>
  </si>
  <si>
    <t>ЗОЛОЧІВСЬКА                                                           філія ЛОЦЗ</t>
  </si>
  <si>
    <t>ЛЬВІВСЬКА                                                        філія ЛОЦЗ</t>
  </si>
  <si>
    <t>САМБІРСЬКА                                                                        філія ЛОЦЗ</t>
  </si>
  <si>
    <t>СТРИЙСЬКА                                                                               філія ЛОЦЗ</t>
  </si>
  <si>
    <t>ЧЕРВОНОГРАДСЬКА філія ЛОЦЗ</t>
  </si>
  <si>
    <t>ЯВОРІВСЬКА                                                                         філія ЛОЦЗ</t>
  </si>
  <si>
    <t>-</t>
  </si>
  <si>
    <t>*До 2022 року у моніторингу відображалася кількість учасників АТО (ООС), починаючи з грудня 2022 року відображається кількість учасників бойових дій</t>
  </si>
  <si>
    <t>* До 2022 року у моніторингу відображалася кількість учасників АТО (ООС), починаючи з грудня 2022 року відображається кількість учасників бойових дій</t>
  </si>
  <si>
    <t>Всього отримали роботу (у т.ч. до набуття статусу безробітного)</t>
  </si>
  <si>
    <t>Всього отримали роботу                                              (у т.ч. до набуття статусу безробітного)</t>
  </si>
  <si>
    <t>+4р.</t>
  </si>
  <si>
    <t>січень - вересень 2022 року</t>
  </si>
  <si>
    <t>січень - вересень 2023 року</t>
  </si>
  <si>
    <t xml:space="preserve">  1 жовтня 2022 р.</t>
  </si>
  <si>
    <t xml:space="preserve">  1 жовтня 2023 р.</t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</si>
  <si>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family val="1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січні-вересні 2022-2023 рр.                                                                     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</si>
  <si>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r>
      <t xml:space="preserve">  Надання послуг Львівською обласною службою зайнятості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 - вересні 2022-2023 рр.</t>
    </r>
  </si>
  <si>
    <t>Надання послуг Львівською обласною службою зайнятості безробітним                                                                                                з числа учасників бойових дій* у січні - вересні 2022-2023 рр.</t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</si>
  <si>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у січні - вересні 2022-2023 рр.                                                                     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</si>
  <si>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 січні  - вересні 2022-2023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</si>
  <si>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січні - вересні 2022-2023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</si>
  <si>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чоловікам</t>
    </r>
    <r>
      <rPr>
        <b/>
        <sz val="16"/>
        <rFont val="Times New Roman Cyr"/>
        <family val="1"/>
        <charset val="204"/>
      </rPr>
      <t xml:space="preserve">
у січні - вересні 2022-2023 рр.</t>
    </r>
  </si>
  <si>
    <t>Надання послуг Львівською обласною службою зайнятості                                                           особам з числа мешканців міських поселень
у січні - вересні 2022-2023 рр.</t>
  </si>
  <si>
    <t>Надання послуг Львівською обласною службою зайнятості                                                           особам з числа мешканців сільської місцевості
у січні - вересні  2022-2023 рр.</t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</si>
  <si>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січні - вересні 2022-2023 рр.</t>
    </r>
  </si>
  <si>
    <t>+5,8р.</t>
  </si>
  <si>
    <t>+4,1р.</t>
  </si>
  <si>
    <t>+7,7р.</t>
  </si>
  <si>
    <t>+14р.</t>
  </si>
  <si>
    <t>+3,8р.</t>
  </si>
  <si>
    <t>+3р.</t>
  </si>
  <si>
    <t>+2,7р.</t>
  </si>
  <si>
    <t>+3,1р.</t>
  </si>
  <si>
    <t>+18р.</t>
  </si>
  <si>
    <t>+9,5р.</t>
  </si>
  <si>
    <t>+5,6р.</t>
  </si>
  <si>
    <t>+4,5р.</t>
  </si>
  <si>
    <t>+2,6р.</t>
  </si>
  <si>
    <t>+3,7р.</t>
  </si>
  <si>
    <t>+9р.</t>
  </si>
  <si>
    <t>+3,4р.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</si>
</sst>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0.0"/>
    <numFmt numFmtId="166" formatCode="\+#0;\-#0"/>
    <numFmt numFmtId="167" formatCode="_-* #,##0_р_._-;\-* #,##0_р_._-;_-* &quot;-&quot;_р_._-;_-@_-"/>
    <numFmt numFmtId="168" formatCode="_-* #,##0.00_р_._-;\-* #,##0.00_р_._-;_-* &quot;-&quot;??_р_._-;_-@_-"/>
    <numFmt numFmtId="169" formatCode="_-* #,##0.00\ _₴_-;\-* #,##0.00\ _₴_-;_-* &quot;-&quot;??\ _₴_-;_-@_-"/>
    <numFmt numFmtId="170" formatCode="0_ ;[Red]\-0\ "/>
    <numFmt numFmtId="171" formatCode="General;;"/>
    <numFmt numFmtId="172" formatCode="#,##0.0\ _₴"/>
  </numFmts>
  <fonts count="8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i/>
      <sz val="16"/>
      <color rgb="FFFF0000"/>
      <name val="Times New Roman"/>
      <family val="1"/>
      <charset val="204"/>
    </font>
    <font>
      <sz val="8"/>
      <name val="Arial Cyr"/>
      <charset val="204"/>
    </font>
    <font>
      <sz val="12"/>
      <name val="Times New Roman Cyr"/>
      <charset val="204"/>
    </font>
    <font>
      <b/>
      <sz val="16"/>
      <name val="Times New Roman Cyr"/>
      <charset val="204"/>
    </font>
    <font>
      <b/>
      <i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2"/>
      <name val="Calibri"/>
      <family val="2"/>
      <charset val="204"/>
    </font>
    <font>
      <b/>
      <sz val="11"/>
      <color rgb="FF002060"/>
      <name val="Times New Roman Cyr"/>
      <charset val="204"/>
    </font>
    <font>
      <sz val="11"/>
      <color rgb="FF002060"/>
      <name val="Times New Roman Cyr"/>
      <charset val="204"/>
    </font>
    <font>
      <sz val="11"/>
      <color rgb="FF002060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43" fillId="0" borderId="0"/>
    <xf numFmtId="0" fontId="47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2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23" borderId="0" applyNumberFormat="0" applyBorder="0" applyAlignment="0" applyProtection="0"/>
    <xf numFmtId="0" fontId="49" fillId="32" borderId="0" applyNumberFormat="0" applyBorder="0" applyAlignment="0" applyProtection="0"/>
    <xf numFmtId="0" fontId="50" fillId="16" borderId="14" applyNumberFormat="0" applyAlignment="0" applyProtection="0"/>
    <xf numFmtId="0" fontId="51" fillId="29" borderId="15" applyNumberFormat="0" applyAlignment="0" applyProtection="0"/>
    <xf numFmtId="0" fontId="52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5" borderId="14" applyNumberFormat="0" applyAlignment="0" applyProtection="0"/>
    <xf numFmtId="0" fontId="58" fillId="0" borderId="19" applyNumberFormat="0" applyFill="0" applyAlignment="0" applyProtection="0"/>
    <xf numFmtId="0" fontId="59" fillId="17" borderId="0" applyNumberFormat="0" applyBorder="0" applyAlignment="0" applyProtection="0"/>
    <xf numFmtId="0" fontId="13" fillId="6" borderId="20" applyNumberFormat="0" applyFont="0" applyAlignment="0" applyProtection="0"/>
    <xf numFmtId="0" fontId="13" fillId="6" borderId="20" applyNumberFormat="0" applyFont="0" applyAlignment="0" applyProtection="0"/>
    <xf numFmtId="0" fontId="60" fillId="16" borderId="21" applyNumberFormat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36" borderId="0" applyNumberFormat="0" applyBorder="0" applyAlignment="0" applyProtection="0"/>
    <xf numFmtId="0" fontId="60" fillId="37" borderId="21" applyNumberFormat="0" applyAlignment="0" applyProtection="0"/>
    <xf numFmtId="0" fontId="50" fillId="37" borderId="14" applyNumberFormat="0" applyAlignment="0" applyProtection="0"/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59" fillId="38" borderId="0" applyNumberFormat="0" applyBorder="0" applyAlignment="0" applyProtection="0"/>
    <xf numFmtId="0" fontId="9" fillId="0" borderId="0"/>
    <xf numFmtId="0" fontId="9" fillId="0" borderId="0"/>
    <xf numFmtId="0" fontId="49" fillId="10" borderId="0" applyNumberFormat="0" applyBorder="0" applyAlignment="0" applyProtection="0"/>
    <xf numFmtId="0" fontId="52" fillId="0" borderId="0" applyNumberFormat="0" applyFill="0" applyBorder="0" applyAlignment="0" applyProtection="0"/>
    <xf numFmtId="0" fontId="10" fillId="39" borderId="20" applyNumberFormat="0" applyFont="0" applyAlignment="0" applyProtection="0"/>
    <xf numFmtId="0" fontId="47" fillId="0" borderId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77" fillId="0" borderId="0"/>
    <xf numFmtId="0" fontId="10" fillId="0" borderId="0"/>
    <xf numFmtId="0" fontId="13" fillId="0" borderId="0"/>
  </cellStyleXfs>
  <cellXfs count="394">
    <xf numFmtId="0" fontId="0" fillId="0" borderId="0" xfId="0"/>
    <xf numFmtId="0" fontId="4" fillId="0" borderId="6" xfId="1" applyFont="1" applyBorder="1" applyAlignment="1">
      <alignment vertical="center" wrapText="1"/>
    </xf>
    <xf numFmtId="0" fontId="1" fillId="0" borderId="0" xfId="7"/>
    <xf numFmtId="0" fontId="1" fillId="0" borderId="0" xfId="8" applyFont="1" applyAlignment="1">
      <alignment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4" fillId="3" borderId="6" xfId="8" applyFont="1" applyFill="1" applyBorder="1" applyAlignment="1">
      <alignment vertical="center" wrapText="1"/>
    </xf>
    <xf numFmtId="164" fontId="5" fillId="2" borderId="6" xfId="7" applyNumberFormat="1" applyFont="1" applyFill="1" applyBorder="1" applyAlignment="1">
      <alignment horizontal="center" vertical="center" wrapText="1"/>
    </xf>
    <xf numFmtId="164" fontId="5" fillId="0" borderId="6" xfId="7" applyNumberFormat="1" applyFont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165" fontId="5" fillId="0" borderId="6" xfId="1" applyNumberFormat="1" applyFont="1" applyBorder="1" applyAlignment="1">
      <alignment horizontal="center" vertical="center"/>
    </xf>
    <xf numFmtId="165" fontId="5" fillId="0" borderId="6" xfId="9" applyNumberFormat="1" applyFont="1" applyBorder="1" applyAlignment="1">
      <alignment horizontal="center" vertical="center"/>
    </xf>
    <xf numFmtId="0" fontId="11" fillId="0" borderId="0" xfId="7" applyFont="1"/>
    <xf numFmtId="3" fontId="11" fillId="0" borderId="0" xfId="7" applyNumberFormat="1" applyFont="1"/>
    <xf numFmtId="165" fontId="5" fillId="0" borderId="6" xfId="8" applyNumberFormat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/>
    </xf>
    <xf numFmtId="0" fontId="23" fillId="0" borderId="0" xfId="8" applyFont="1" applyAlignment="1">
      <alignment vertical="center" wrapText="1"/>
    </xf>
    <xf numFmtId="0" fontId="23" fillId="0" borderId="0" xfId="7" applyFont="1"/>
    <xf numFmtId="165" fontId="23" fillId="0" borderId="0" xfId="8" applyNumberFormat="1" applyFont="1" applyAlignment="1">
      <alignment vertical="center" wrapText="1"/>
    </xf>
    <xf numFmtId="0" fontId="14" fillId="0" borderId="0" xfId="8" applyFont="1" applyAlignment="1">
      <alignment horizontal="center" vertical="top" wrapText="1"/>
    </xf>
    <xf numFmtId="0" fontId="26" fillId="0" borderId="0" xfId="12" applyFont="1" applyAlignment="1">
      <alignment vertical="top" wrapText="1"/>
    </xf>
    <xf numFmtId="0" fontId="20" fillId="0" borderId="0" xfId="12" applyFont="1"/>
    <xf numFmtId="0" fontId="27" fillId="0" borderId="1" xfId="12" applyFont="1" applyBorder="1" applyAlignment="1">
      <alignment horizontal="center" vertical="top"/>
    </xf>
    <xf numFmtId="0" fontId="27" fillId="0" borderId="0" xfId="12" applyFont="1" applyAlignment="1">
      <alignment horizontal="center" vertical="top"/>
    </xf>
    <xf numFmtId="0" fontId="28" fillId="0" borderId="0" xfId="12" applyFont="1" applyAlignment="1">
      <alignment vertical="top"/>
    </xf>
    <xf numFmtId="0" fontId="29" fillId="0" borderId="0" xfId="12" applyFont="1" applyAlignment="1">
      <alignment horizontal="center" vertical="center" wrapText="1"/>
    </xf>
    <xf numFmtId="0" fontId="29" fillId="0" borderId="0" xfId="12" applyFont="1" applyAlignment="1">
      <alignment vertical="center" wrapText="1"/>
    </xf>
    <xf numFmtId="3" fontId="24" fillId="0" borderId="6" xfId="12" applyNumberFormat="1" applyFont="1" applyBorder="1" applyAlignment="1">
      <alignment horizontal="center" vertical="center"/>
    </xf>
    <xf numFmtId="164" fontId="24" fillId="0" borderId="6" xfId="12" applyNumberFormat="1" applyFont="1" applyBorder="1" applyAlignment="1">
      <alignment horizontal="center" vertical="center"/>
    </xf>
    <xf numFmtId="3" fontId="24" fillId="0" borderId="0" xfId="12" applyNumberFormat="1" applyFont="1" applyAlignment="1">
      <alignment vertical="center"/>
    </xf>
    <xf numFmtId="0" fontId="24" fillId="0" borderId="0" xfId="12" applyFont="1" applyAlignment="1">
      <alignment vertical="center"/>
    </xf>
    <xf numFmtId="3" fontId="22" fillId="0" borderId="6" xfId="12" applyNumberFormat="1" applyFont="1" applyBorder="1" applyAlignment="1">
      <alignment horizontal="center" vertical="center"/>
    </xf>
    <xf numFmtId="164" fontId="22" fillId="0" borderId="6" xfId="12" applyNumberFormat="1" applyFont="1" applyBorder="1" applyAlignment="1">
      <alignment horizontal="center" vertical="center"/>
    </xf>
    <xf numFmtId="3" fontId="22" fillId="0" borderId="0" xfId="12" applyNumberFormat="1" applyFont="1"/>
    <xf numFmtId="0" fontId="22" fillId="0" borderId="0" xfId="12" applyFont="1"/>
    <xf numFmtId="0" fontId="22" fillId="0" borderId="0" xfId="12" applyFont="1" applyAlignment="1">
      <alignment horizontal="center" vertical="top"/>
    </xf>
    <xf numFmtId="0" fontId="28" fillId="0" borderId="0" xfId="12" applyFont="1"/>
    <xf numFmtId="0" fontId="31" fillId="0" borderId="0" xfId="12" applyFont="1"/>
    <xf numFmtId="0" fontId="21" fillId="0" borderId="0" xfId="14" applyFont="1"/>
    <xf numFmtId="0" fontId="33" fillId="0" borderId="0" xfId="12" applyFont="1"/>
    <xf numFmtId="0" fontId="34" fillId="0" borderId="6" xfId="12" applyFont="1" applyBorder="1" applyAlignment="1">
      <alignment horizontal="center" wrapText="1"/>
    </xf>
    <xf numFmtId="1" fontId="34" fillId="0" borderId="6" xfId="12" applyNumberFormat="1" applyFont="1" applyBorder="1" applyAlignment="1">
      <alignment horizontal="center" wrapText="1"/>
    </xf>
    <xf numFmtId="0" fontId="34" fillId="0" borderId="0" xfId="12" applyFont="1" applyAlignment="1">
      <alignment vertical="center" wrapText="1"/>
    </xf>
    <xf numFmtId="0" fontId="17" fillId="0" borderId="0" xfId="8" applyFont="1" applyAlignment="1">
      <alignment vertical="center" wrapText="1"/>
    </xf>
    <xf numFmtId="0" fontId="7" fillId="0" borderId="0" xfId="8" applyFont="1" applyAlignment="1">
      <alignment vertical="center" wrapText="1"/>
    </xf>
    <xf numFmtId="0" fontId="7" fillId="0" borderId="0" xfId="7" applyFont="1"/>
    <xf numFmtId="0" fontId="19" fillId="0" borderId="1" xfId="12" applyFont="1" applyBorder="1" applyAlignment="1">
      <alignment vertical="top"/>
    </xf>
    <xf numFmtId="0" fontId="14" fillId="0" borderId="0" xfId="7" applyFont="1" applyAlignment="1">
      <alignment horizontal="center" vertical="top" wrapText="1"/>
    </xf>
    <xf numFmtId="0" fontId="2" fillId="0" borderId="0" xfId="8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164" fontId="6" fillId="0" borderId="0" xfId="7" applyNumberFormat="1" applyFont="1" applyAlignment="1">
      <alignment horizontal="center" vertical="center" wrapText="1"/>
    </xf>
    <xf numFmtId="165" fontId="8" fillId="0" borderId="0" xfId="8" applyNumberFormat="1" applyFont="1" applyAlignment="1">
      <alignment vertical="center" wrapText="1"/>
    </xf>
    <xf numFmtId="0" fontId="16" fillId="0" borderId="0" xfId="1" applyFont="1" applyAlignment="1">
      <alignment horizontal="center" vertical="center" wrapText="1"/>
    </xf>
    <xf numFmtId="165" fontId="23" fillId="0" borderId="0" xfId="7" applyNumberFormat="1" applyFont="1"/>
    <xf numFmtId="164" fontId="6" fillId="0" borderId="0" xfId="9" applyNumberFormat="1" applyFont="1" applyAlignment="1">
      <alignment horizontal="center" vertical="center"/>
    </xf>
    <xf numFmtId="0" fontId="6" fillId="0" borderId="0" xfId="9" applyFont="1" applyAlignment="1">
      <alignment horizontal="center" vertical="center"/>
    </xf>
    <xf numFmtId="1" fontId="8" fillId="0" borderId="0" xfId="15" applyNumberFormat="1" applyFont="1" applyAlignment="1" applyProtection="1">
      <alignment horizontal="right" vertical="top"/>
      <protection locked="0"/>
    </xf>
    <xf numFmtId="3" fontId="4" fillId="0" borderId="6" xfId="7" applyNumberFormat="1" applyFont="1" applyBorder="1" applyAlignment="1">
      <alignment horizontal="center" vertical="center" wrapText="1"/>
    </xf>
    <xf numFmtId="166" fontId="37" fillId="2" borderId="6" xfId="16" applyNumberFormat="1" applyFont="1" applyFill="1" applyBorder="1" applyAlignment="1">
      <alignment horizontal="center" vertical="center"/>
    </xf>
    <xf numFmtId="1" fontId="4" fillId="0" borderId="4" xfId="7" applyNumberFormat="1" applyFont="1" applyBorder="1" applyAlignment="1">
      <alignment horizontal="center" vertical="center" wrapText="1"/>
    </xf>
    <xf numFmtId="1" fontId="4" fillId="0" borderId="4" xfId="7" applyNumberFormat="1" applyFont="1" applyBorder="1" applyAlignment="1">
      <alignment horizontal="center" vertical="center"/>
    </xf>
    <xf numFmtId="3" fontId="4" fillId="0" borderId="4" xfId="7" applyNumberFormat="1" applyFont="1" applyBorder="1" applyAlignment="1">
      <alignment horizontal="center" vertical="center" wrapText="1"/>
    </xf>
    <xf numFmtId="3" fontId="4" fillId="0" borderId="4" xfId="8" applyNumberFormat="1" applyFont="1" applyBorder="1" applyAlignment="1">
      <alignment horizontal="center" vertical="center" wrapText="1"/>
    </xf>
    <xf numFmtId="1" fontId="4" fillId="0" borderId="6" xfId="8" applyNumberFormat="1" applyFont="1" applyBorder="1" applyAlignment="1">
      <alignment horizontal="center" vertical="center" wrapText="1"/>
    </xf>
    <xf numFmtId="1" fontId="4" fillId="0" borderId="6" xfId="7" applyNumberFormat="1" applyFont="1" applyBorder="1" applyAlignment="1">
      <alignment horizontal="center" vertical="center" wrapText="1"/>
    </xf>
    <xf numFmtId="3" fontId="4" fillId="0" borderId="6" xfId="8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0" fontId="27" fillId="2" borderId="1" xfId="12" applyFont="1" applyFill="1" applyBorder="1" applyAlignment="1">
      <alignment horizontal="center" vertical="top"/>
    </xf>
    <xf numFmtId="1" fontId="34" fillId="2" borderId="6" xfId="12" applyNumberFormat="1" applyFont="1" applyFill="1" applyBorder="1" applyAlignment="1">
      <alignment horizontal="center" wrapText="1"/>
    </xf>
    <xf numFmtId="0" fontId="31" fillId="2" borderId="0" xfId="12" applyFont="1" applyFill="1"/>
    <xf numFmtId="0" fontId="28" fillId="2" borderId="0" xfId="12" applyFont="1" applyFill="1"/>
    <xf numFmtId="166" fontId="5" fillId="2" borderId="6" xfId="16" applyNumberFormat="1" applyFont="1" applyFill="1" applyBorder="1" applyAlignment="1">
      <alignment horizontal="center" vertical="center"/>
    </xf>
    <xf numFmtId="0" fontId="21" fillId="0" borderId="0" xfId="12" applyFont="1"/>
    <xf numFmtId="0" fontId="30" fillId="0" borderId="0" xfId="12" applyFont="1"/>
    <xf numFmtId="1" fontId="23" fillId="0" borderId="0" xfId="8" applyNumberFormat="1" applyFont="1" applyAlignment="1">
      <alignment vertical="center" wrapText="1"/>
    </xf>
    <xf numFmtId="1" fontId="23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6" xfId="8" applyNumberFormat="1" applyFont="1" applyFill="1" applyBorder="1" applyAlignment="1">
      <alignment horizontal="center" vertical="center" wrapText="1"/>
    </xf>
    <xf numFmtId="0" fontId="14" fillId="0" borderId="0" xfId="7" applyFont="1" applyAlignment="1">
      <alignment vertical="top" wrapText="1"/>
    </xf>
    <xf numFmtId="0" fontId="11" fillId="0" borderId="0" xfId="8" applyFont="1" applyAlignment="1">
      <alignment vertical="center" wrapText="1"/>
    </xf>
    <xf numFmtId="0" fontId="17" fillId="0" borderId="0" xfId="8" applyFont="1" applyAlignment="1">
      <alignment horizontal="right" vertical="center" wrapText="1"/>
    </xf>
    <xf numFmtId="0" fontId="45" fillId="0" borderId="0" xfId="8" applyFont="1" applyAlignment="1">
      <alignment vertical="center" wrapText="1"/>
    </xf>
    <xf numFmtId="49" fontId="2" fillId="0" borderId="6" xfId="7" applyNumberFormat="1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2" fillId="0" borderId="6" xfId="9" applyFont="1" applyBorder="1" applyAlignment="1">
      <alignment vertical="center" wrapText="1"/>
    </xf>
    <xf numFmtId="1" fontId="1" fillId="0" borderId="0" xfId="6" applyNumberFormat="1" applyFont="1" applyProtection="1">
      <protection locked="0"/>
    </xf>
    <xf numFmtId="1" fontId="67" fillId="0" borderId="1" xfId="6" applyNumberFormat="1" applyFont="1" applyBorder="1" applyProtection="1">
      <protection locked="0"/>
    </xf>
    <xf numFmtId="1" fontId="68" fillId="0" borderId="1" xfId="6" applyNumberFormat="1" applyFont="1" applyBorder="1" applyAlignment="1" applyProtection="1">
      <alignment horizontal="center"/>
      <protection locked="0"/>
    </xf>
    <xf numFmtId="1" fontId="8" fillId="0" borderId="0" xfId="6" applyNumberFormat="1" applyFont="1" applyAlignment="1" applyProtection="1">
      <alignment horizontal="right"/>
      <protection locked="0"/>
    </xf>
    <xf numFmtId="1" fontId="70" fillId="0" borderId="0" xfId="6" applyNumberFormat="1" applyFont="1" applyProtection="1">
      <protection locked="0"/>
    </xf>
    <xf numFmtId="1" fontId="71" fillId="0" borderId="6" xfId="6" applyNumberFormat="1" applyFont="1" applyBorder="1" applyAlignment="1">
      <alignment horizontal="center"/>
    </xf>
    <xf numFmtId="1" fontId="71" fillId="0" borderId="0" xfId="6" applyNumberFormat="1" applyFont="1" applyProtection="1">
      <protection locked="0"/>
    </xf>
    <xf numFmtId="0" fontId="72" fillId="0" borderId="6" xfId="6" applyFont="1" applyBorder="1" applyAlignment="1">
      <alignment horizontal="center" vertical="center" wrapText="1" shrinkToFit="1"/>
    </xf>
    <xf numFmtId="1" fontId="73" fillId="0" borderId="0" xfId="6" applyNumberFormat="1" applyFont="1" applyAlignment="1" applyProtection="1">
      <alignment vertical="center"/>
      <protection locked="0"/>
    </xf>
    <xf numFmtId="0" fontId="3" fillId="0" borderId="6" xfId="106" applyFont="1" applyBorder="1" applyAlignment="1">
      <alignment horizontal="left"/>
    </xf>
    <xf numFmtId="1" fontId="3" fillId="0" borderId="0" xfId="6" applyNumberFormat="1" applyFont="1" applyAlignment="1" applyProtection="1">
      <alignment horizontal="right"/>
      <protection locked="0"/>
    </xf>
    <xf numFmtId="0" fontId="3" fillId="0" borderId="6" xfId="105" applyFont="1" applyBorder="1" applyAlignment="1">
      <alignment horizontal="left"/>
    </xf>
    <xf numFmtId="0" fontId="3" fillId="0" borderId="6" xfId="105" applyFont="1" applyBorder="1" applyAlignment="1">
      <alignment horizontal="left" wrapText="1"/>
    </xf>
    <xf numFmtId="1" fontId="3" fillId="2" borderId="0" xfId="6" applyNumberFormat="1" applyFont="1" applyFill="1" applyAlignment="1" applyProtection="1">
      <alignment horizontal="right"/>
      <protection locked="0"/>
    </xf>
    <xf numFmtId="1" fontId="3" fillId="0" borderId="0" xfId="6" applyNumberFormat="1" applyFont="1" applyAlignment="1" applyProtection="1">
      <alignment horizontal="left" wrapText="1" shrinkToFit="1"/>
      <protection locked="0"/>
    </xf>
    <xf numFmtId="1" fontId="2" fillId="0" borderId="6" xfId="7" applyNumberFormat="1" applyFont="1" applyBorder="1" applyAlignment="1">
      <alignment horizontal="center" vertical="center" wrapText="1"/>
    </xf>
    <xf numFmtId="0" fontId="2" fillId="3" borderId="6" xfId="8" applyFont="1" applyFill="1" applyBorder="1" applyAlignment="1">
      <alignment vertical="center" wrapText="1"/>
    </xf>
    <xf numFmtId="0" fontId="2" fillId="0" borderId="6" xfId="7" applyFont="1" applyBorder="1" applyAlignment="1">
      <alignment horizontal="left" vertical="center" wrapText="1"/>
    </xf>
    <xf numFmtId="0" fontId="2" fillId="0" borderId="6" xfId="8" applyFont="1" applyBorder="1" applyAlignment="1">
      <alignment vertical="center" wrapText="1"/>
    </xf>
    <xf numFmtId="1" fontId="2" fillId="0" borderId="2" xfId="7" applyNumberFormat="1" applyFont="1" applyBorder="1" applyAlignment="1">
      <alignment horizontal="center" vertical="center" wrapText="1"/>
    </xf>
    <xf numFmtId="1" fontId="2" fillId="0" borderId="6" xfId="9" applyNumberFormat="1" applyFont="1" applyBorder="1" applyAlignment="1">
      <alignment horizontal="center" vertical="center" wrapText="1"/>
    </xf>
    <xf numFmtId="1" fontId="34" fillId="40" borderId="6" xfId="12" applyNumberFormat="1" applyFont="1" applyFill="1" applyBorder="1" applyAlignment="1">
      <alignment horizontal="center" wrapText="1"/>
    </xf>
    <xf numFmtId="3" fontId="24" fillId="40" borderId="6" xfId="12" applyNumberFormat="1" applyFont="1" applyFill="1" applyBorder="1" applyAlignment="1">
      <alignment horizontal="center" vertical="center"/>
    </xf>
    <xf numFmtId="164" fontId="24" fillId="40" borderId="6" xfId="12" applyNumberFormat="1" applyFont="1" applyFill="1" applyBorder="1" applyAlignment="1">
      <alignment horizontal="center" vertical="center"/>
    </xf>
    <xf numFmtId="164" fontId="22" fillId="40" borderId="6" xfId="12" applyNumberFormat="1" applyFont="1" applyFill="1" applyBorder="1" applyAlignment="1">
      <alignment horizontal="center" vertical="center"/>
    </xf>
    <xf numFmtId="0" fontId="19" fillId="0" borderId="0" xfId="12" applyFont="1" applyAlignment="1">
      <alignment vertical="top"/>
    </xf>
    <xf numFmtId="0" fontId="34" fillId="0" borderId="32" xfId="12" applyFont="1" applyBorder="1" applyAlignment="1">
      <alignment horizontal="center" wrapText="1"/>
    </xf>
    <xf numFmtId="1" fontId="34" fillId="0" borderId="33" xfId="12" applyNumberFormat="1" applyFont="1" applyBorder="1" applyAlignment="1">
      <alignment horizontal="center" wrapText="1"/>
    </xf>
    <xf numFmtId="3" fontId="22" fillId="40" borderId="6" xfId="12" applyNumberFormat="1" applyFont="1" applyFill="1" applyBorder="1" applyAlignment="1">
      <alignment horizontal="center" vertical="center"/>
    </xf>
    <xf numFmtId="170" fontId="72" fillId="0" borderId="6" xfId="6" applyNumberFormat="1" applyFont="1" applyBorder="1" applyAlignment="1">
      <alignment horizontal="center" vertical="center" wrapText="1" shrinkToFit="1"/>
    </xf>
    <xf numFmtId="170" fontId="22" fillId="0" borderId="6" xfId="12" applyNumberFormat="1" applyFont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115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3" fillId="3" borderId="6" xfId="115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/>
    </xf>
    <xf numFmtId="3" fontId="78" fillId="0" borderId="6" xfId="12" applyNumberFormat="1" applyFont="1" applyBorder="1" applyAlignment="1">
      <alignment horizontal="center" vertical="center"/>
    </xf>
    <xf numFmtId="3" fontId="3" fillId="0" borderId="6" xfId="13" applyNumberFormat="1" applyFont="1" applyBorder="1" applyAlignment="1">
      <alignment horizontal="center" vertical="center"/>
    </xf>
    <xf numFmtId="0" fontId="22" fillId="0" borderId="0" xfId="12" applyFont="1" applyAlignment="1">
      <alignment horizontal="left" vertical="center"/>
    </xf>
    <xf numFmtId="3" fontId="22" fillId="0" borderId="0" xfId="12" applyNumberFormat="1" applyFont="1" applyAlignment="1">
      <alignment horizontal="center" vertical="center"/>
    </xf>
    <xf numFmtId="0" fontId="30" fillId="0" borderId="0" xfId="14" applyFont="1" applyAlignment="1">
      <alignment wrapText="1"/>
    </xf>
    <xf numFmtId="164" fontId="22" fillId="0" borderId="0" xfId="12" applyNumberFormat="1" applyFont="1" applyAlignment="1">
      <alignment horizontal="center" vertical="center"/>
    </xf>
    <xf numFmtId="3" fontId="12" fillId="0" borderId="0" xfId="13" applyNumberFormat="1" applyFont="1" applyAlignment="1">
      <alignment horizontal="center" vertical="center"/>
    </xf>
    <xf numFmtId="1" fontId="34" fillId="0" borderId="32" xfId="12" applyNumberFormat="1" applyFont="1" applyBorder="1" applyAlignment="1">
      <alignment horizontal="center" wrapText="1"/>
    </xf>
    <xf numFmtId="0" fontId="21" fillId="0" borderId="0" xfId="14" applyFont="1" applyAlignment="1">
      <alignment wrapText="1"/>
    </xf>
    <xf numFmtId="0" fontId="30" fillId="0" borderId="10" xfId="14" applyFont="1" applyBorder="1" applyAlignment="1">
      <alignment wrapText="1"/>
    </xf>
    <xf numFmtId="1" fontId="15" fillId="2" borderId="39" xfId="17" applyNumberFormat="1" applyFont="1" applyFill="1" applyBorder="1" applyAlignment="1" applyProtection="1">
      <alignment vertical="center" wrapText="1"/>
      <protection locked="0"/>
    </xf>
    <xf numFmtId="1" fontId="15" fillId="2" borderId="34" xfId="17" applyNumberFormat="1" applyFont="1" applyFill="1" applyBorder="1" applyAlignment="1" applyProtection="1">
      <alignment vertical="center" wrapText="1"/>
      <protection locked="0"/>
    </xf>
    <xf numFmtId="1" fontId="15" fillId="2" borderId="40" xfId="17" applyNumberFormat="1" applyFont="1" applyFill="1" applyBorder="1" applyAlignment="1" applyProtection="1">
      <alignment vertical="center" wrapText="1"/>
      <protection locked="0"/>
    </xf>
    <xf numFmtId="0" fontId="3" fillId="2" borderId="13" xfId="115" applyFont="1" applyFill="1" applyBorder="1" applyAlignment="1" applyProtection="1">
      <alignment horizontal="center" vertical="center"/>
      <protection locked="0"/>
    </xf>
    <xf numFmtId="0" fontId="3" fillId="3" borderId="13" xfId="115" applyFont="1" applyFill="1" applyBorder="1" applyAlignment="1" applyProtection="1">
      <alignment horizontal="center" vertical="center"/>
      <protection locked="0"/>
    </xf>
    <xf numFmtId="0" fontId="34" fillId="0" borderId="34" xfId="12" applyFont="1" applyBorder="1" applyAlignment="1">
      <alignment horizontal="center" wrapText="1"/>
    </xf>
    <xf numFmtId="1" fontId="34" fillId="0" borderId="4" xfId="12" applyNumberFormat="1" applyFont="1" applyBorder="1" applyAlignment="1">
      <alignment horizontal="center" wrapText="1"/>
    </xf>
    <xf numFmtId="1" fontId="34" fillId="0" borderId="3" xfId="12" applyNumberFormat="1" applyFont="1" applyBorder="1" applyAlignment="1">
      <alignment horizontal="center" wrapText="1"/>
    </xf>
    <xf numFmtId="0" fontId="34" fillId="0" borderId="46" xfId="12" applyFont="1" applyBorder="1" applyAlignment="1">
      <alignment horizontal="center" wrapText="1"/>
    </xf>
    <xf numFmtId="1" fontId="34" fillId="2" borderId="47" xfId="12" applyNumberFormat="1" applyFont="1" applyFill="1" applyBorder="1" applyAlignment="1">
      <alignment horizontal="center" wrapText="1"/>
    </xf>
    <xf numFmtId="1" fontId="34" fillId="0" borderId="2" xfId="12" applyNumberFormat="1" applyFont="1" applyBorder="1" applyAlignment="1">
      <alignment horizontal="center" wrapText="1"/>
    </xf>
    <xf numFmtId="1" fontId="34" fillId="0" borderId="48" xfId="12" applyNumberFormat="1" applyFont="1" applyBorder="1" applyAlignment="1">
      <alignment horizontal="center" wrapText="1"/>
    </xf>
    <xf numFmtId="1" fontId="34" fillId="0" borderId="47" xfId="12" applyNumberFormat="1" applyFont="1" applyBorder="1" applyAlignment="1">
      <alignment horizontal="center" wrapText="1"/>
    </xf>
    <xf numFmtId="1" fontId="34" fillId="0" borderId="49" xfId="12" applyNumberFormat="1" applyFont="1" applyBorder="1" applyAlignment="1">
      <alignment horizontal="center" wrapText="1"/>
    </xf>
    <xf numFmtId="1" fontId="34" fillId="0" borderId="9" xfId="12" applyNumberFormat="1" applyFont="1" applyBorder="1" applyAlignment="1">
      <alignment horizontal="center" wrapText="1"/>
    </xf>
    <xf numFmtId="171" fontId="3" fillId="2" borderId="5" xfId="114" applyNumberFormat="1" applyFont="1" applyFill="1" applyBorder="1" applyAlignment="1">
      <alignment horizontal="center" vertical="center"/>
    </xf>
    <xf numFmtId="0" fontId="3" fillId="3" borderId="5" xfId="115" applyFont="1" applyFill="1" applyBorder="1" applyAlignment="1" applyProtection="1">
      <alignment horizontal="center" vertical="center"/>
      <protection locked="0"/>
    </xf>
    <xf numFmtId="171" fontId="3" fillId="3" borderId="5" xfId="114" applyNumberFormat="1" applyFont="1" applyFill="1" applyBorder="1" applyAlignment="1">
      <alignment horizontal="center" vertical="center"/>
    </xf>
    <xf numFmtId="0" fontId="79" fillId="0" borderId="53" xfId="12" applyFont="1" applyBorder="1" applyAlignment="1">
      <alignment horizontal="left" vertical="center" wrapText="1"/>
    </xf>
    <xf numFmtId="3" fontId="75" fillId="2" borderId="54" xfId="12" applyNumberFormat="1" applyFont="1" applyFill="1" applyBorder="1" applyAlignment="1">
      <alignment horizontal="center" vertical="center"/>
    </xf>
    <xf numFmtId="3" fontId="75" fillId="0" borderId="55" xfId="12" applyNumberFormat="1" applyFont="1" applyBorder="1" applyAlignment="1">
      <alignment horizontal="center" vertical="center"/>
    </xf>
    <xf numFmtId="164" fontId="75" fillId="0" borderId="56" xfId="12" applyNumberFormat="1" applyFont="1" applyBorder="1" applyAlignment="1">
      <alignment horizontal="center" vertical="center"/>
    </xf>
    <xf numFmtId="3" fontId="75" fillId="0" borderId="54" xfId="12" applyNumberFormat="1" applyFont="1" applyBorder="1" applyAlignment="1">
      <alignment horizontal="center" vertical="center"/>
    </xf>
    <xf numFmtId="3" fontId="75" fillId="0" borderId="57" xfId="12" applyNumberFormat="1" applyFont="1" applyBorder="1" applyAlignment="1">
      <alignment horizontal="center" vertical="center"/>
    </xf>
    <xf numFmtId="164" fontId="75" fillId="0" borderId="58" xfId="12" applyNumberFormat="1" applyFont="1" applyBorder="1" applyAlignment="1">
      <alignment horizontal="center" vertical="center"/>
    </xf>
    <xf numFmtId="3" fontId="78" fillId="2" borderId="39" xfId="12" applyNumberFormat="1" applyFont="1" applyFill="1" applyBorder="1" applyAlignment="1">
      <alignment horizontal="center" vertical="center"/>
    </xf>
    <xf numFmtId="164" fontId="78" fillId="0" borderId="50" xfId="12" applyNumberFormat="1" applyFont="1" applyBorder="1" applyAlignment="1">
      <alignment horizontal="center" vertical="center"/>
    </xf>
    <xf numFmtId="3" fontId="78" fillId="0" borderId="39" xfId="12" applyNumberFormat="1" applyFont="1" applyBorder="1" applyAlignment="1">
      <alignment horizontal="center" vertical="center"/>
    </xf>
    <xf numFmtId="3" fontId="78" fillId="0" borderId="51" xfId="12" applyNumberFormat="1" applyFont="1" applyBorder="1" applyAlignment="1">
      <alignment horizontal="center" vertical="center"/>
    </xf>
    <xf numFmtId="3" fontId="78" fillId="0" borderId="5" xfId="12" applyNumberFormat="1" applyFont="1" applyBorder="1" applyAlignment="1">
      <alignment horizontal="center" vertical="center"/>
    </xf>
    <xf numFmtId="164" fontId="78" fillId="0" borderId="8" xfId="12" applyNumberFormat="1" applyFont="1" applyBorder="1" applyAlignment="1">
      <alignment horizontal="center" vertical="center"/>
    </xf>
    <xf numFmtId="3" fontId="78" fillId="0" borderId="52" xfId="12" applyNumberFormat="1" applyFont="1" applyBorder="1" applyAlignment="1">
      <alignment horizontal="center" vertical="center"/>
    </xf>
    <xf numFmtId="3" fontId="78" fillId="0" borderId="1" xfId="12" applyNumberFormat="1" applyFont="1" applyBorder="1" applyAlignment="1">
      <alignment horizontal="center" vertical="center"/>
    </xf>
    <xf numFmtId="3" fontId="3" fillId="0" borderId="5" xfId="13" applyNumberFormat="1" applyFont="1" applyBorder="1" applyAlignment="1">
      <alignment horizontal="center" vertical="center"/>
    </xf>
    <xf numFmtId="3" fontId="78" fillId="2" borderId="34" xfId="12" applyNumberFormat="1" applyFont="1" applyFill="1" applyBorder="1" applyAlignment="1">
      <alignment horizontal="center" vertical="center"/>
    </xf>
    <xf numFmtId="164" fontId="78" fillId="0" borderId="33" xfId="12" applyNumberFormat="1" applyFont="1" applyBorder="1" applyAlignment="1">
      <alignment horizontal="center" vertical="center"/>
    </xf>
    <xf numFmtId="3" fontId="78" fillId="0" borderId="34" xfId="12" applyNumberFormat="1" applyFont="1" applyBorder="1" applyAlignment="1">
      <alignment horizontal="center" vertical="center"/>
    </xf>
    <xf numFmtId="3" fontId="78" fillId="0" borderId="4" xfId="12" applyNumberFormat="1" applyFont="1" applyBorder="1" applyAlignment="1">
      <alignment horizontal="center" vertical="center"/>
    </xf>
    <xf numFmtId="164" fontId="78" fillId="0" borderId="3" xfId="12" applyNumberFormat="1" applyFont="1" applyBorder="1" applyAlignment="1">
      <alignment horizontal="center" vertical="center"/>
    </xf>
    <xf numFmtId="3" fontId="78" fillId="0" borderId="32" xfId="12" applyNumberFormat="1" applyFont="1" applyBorder="1" applyAlignment="1">
      <alignment horizontal="center" vertical="center"/>
    </xf>
    <xf numFmtId="3" fontId="78" fillId="0" borderId="11" xfId="12" applyNumberFormat="1" applyFont="1" applyBorder="1" applyAlignment="1">
      <alignment horizontal="center" vertical="center"/>
    </xf>
    <xf numFmtId="3" fontId="78" fillId="2" borderId="40" xfId="12" applyNumberFormat="1" applyFont="1" applyFill="1" applyBorder="1" applyAlignment="1">
      <alignment horizontal="center" vertical="center"/>
    </xf>
    <xf numFmtId="164" fontId="78" fillId="0" borderId="37" xfId="12" applyNumberFormat="1" applyFont="1" applyBorder="1" applyAlignment="1">
      <alignment horizontal="center" vertical="center"/>
    </xf>
    <xf numFmtId="3" fontId="78" fillId="0" borderId="40" xfId="12" applyNumberFormat="1" applyFont="1" applyBorder="1" applyAlignment="1">
      <alignment horizontal="center" vertical="center"/>
    </xf>
    <xf numFmtId="3" fontId="78" fillId="0" borderId="45" xfId="12" applyNumberFormat="1" applyFont="1" applyBorder="1" applyAlignment="1">
      <alignment horizontal="center" vertical="center"/>
    </xf>
    <xf numFmtId="3" fontId="78" fillId="0" borderId="13" xfId="12" applyNumberFormat="1" applyFont="1" applyBorder="1" applyAlignment="1">
      <alignment horizontal="center" vertical="center"/>
    </xf>
    <xf numFmtId="164" fontId="78" fillId="0" borderId="42" xfId="12" applyNumberFormat="1" applyFont="1" applyBorder="1" applyAlignment="1">
      <alignment horizontal="center" vertical="center"/>
    </xf>
    <xf numFmtId="3" fontId="78" fillId="0" borderId="35" xfId="12" applyNumberFormat="1" applyFont="1" applyBorder="1" applyAlignment="1">
      <alignment horizontal="center" vertical="center"/>
    </xf>
    <xf numFmtId="3" fontId="78" fillId="0" borderId="43" xfId="12" applyNumberFormat="1" applyFont="1" applyBorder="1" applyAlignment="1">
      <alignment horizontal="center" vertical="center"/>
    </xf>
    <xf numFmtId="3" fontId="3" fillId="0" borderId="13" xfId="13" applyNumberFormat="1" applyFont="1" applyBorder="1" applyAlignment="1">
      <alignment horizontal="center" vertical="center"/>
    </xf>
    <xf numFmtId="0" fontId="34" fillId="0" borderId="60" xfId="12" applyFont="1" applyBorder="1" applyAlignment="1">
      <alignment horizontal="center" wrapText="1"/>
    </xf>
    <xf numFmtId="0" fontId="79" fillId="0" borderId="41" xfId="12" applyFont="1" applyBorder="1" applyAlignment="1">
      <alignment horizontal="left" vertical="center" wrapText="1"/>
    </xf>
    <xf numFmtId="1" fontId="15" fillId="2" borderId="61" xfId="17" applyNumberFormat="1" applyFont="1" applyFill="1" applyBorder="1" applyAlignment="1" applyProtection="1">
      <alignment vertical="center" wrapText="1"/>
      <protection locked="0"/>
    </xf>
    <xf numFmtId="1" fontId="15" fillId="2" borderId="60" xfId="17" applyNumberFormat="1" applyFont="1" applyFill="1" applyBorder="1" applyAlignment="1" applyProtection="1">
      <alignment vertical="center" wrapText="1"/>
      <protection locked="0"/>
    </xf>
    <xf numFmtId="1" fontId="15" fillId="2" borderId="62" xfId="17" applyNumberFormat="1" applyFont="1" applyFill="1" applyBorder="1" applyAlignment="1" applyProtection="1">
      <alignment vertical="center" wrapText="1"/>
      <protection locked="0"/>
    </xf>
    <xf numFmtId="1" fontId="34" fillId="0" borderId="5" xfId="12" applyNumberFormat="1" applyFont="1" applyBorder="1" applyAlignment="1">
      <alignment horizontal="center" wrapText="1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/>
    </xf>
    <xf numFmtId="0" fontId="75" fillId="0" borderId="0" xfId="12" applyFont="1" applyAlignment="1">
      <alignment horizontal="center" vertical="center" wrapText="1"/>
    </xf>
    <xf numFmtId="0" fontId="34" fillId="0" borderId="39" xfId="12" applyFont="1" applyBorder="1" applyAlignment="1">
      <alignment horizontal="center" wrapText="1"/>
    </xf>
    <xf numFmtId="1" fontId="34" fillId="0" borderId="52" xfId="12" applyNumberFormat="1" applyFont="1" applyBorder="1" applyAlignment="1">
      <alignment horizontal="center" wrapText="1"/>
    </xf>
    <xf numFmtId="1" fontId="34" fillId="0" borderId="50" xfId="12" applyNumberFormat="1" applyFont="1" applyBorder="1" applyAlignment="1">
      <alignment horizontal="center" wrapText="1"/>
    </xf>
    <xf numFmtId="1" fontId="34" fillId="0" borderId="51" xfId="12" applyNumberFormat="1" applyFont="1" applyBorder="1" applyAlignment="1">
      <alignment horizontal="center" wrapText="1"/>
    </xf>
    <xf numFmtId="1" fontId="34" fillId="0" borderId="8" xfId="12" applyNumberFormat="1" applyFont="1" applyBorder="1" applyAlignment="1">
      <alignment horizontal="center" wrapText="1"/>
    </xf>
    <xf numFmtId="3" fontId="75" fillId="2" borderId="53" xfId="12" applyNumberFormat="1" applyFont="1" applyFill="1" applyBorder="1" applyAlignment="1">
      <alignment horizontal="center" vertical="center"/>
    </xf>
    <xf numFmtId="3" fontId="78" fillId="2" borderId="5" xfId="12" applyNumberFormat="1" applyFont="1" applyFill="1" applyBorder="1" applyAlignment="1">
      <alignment horizontal="center" vertical="center"/>
    </xf>
    <xf numFmtId="3" fontId="75" fillId="0" borderId="53" xfId="12" applyNumberFormat="1" applyFont="1" applyBorder="1" applyAlignment="1">
      <alignment horizontal="center" vertical="center"/>
    </xf>
    <xf numFmtId="3" fontId="78" fillId="2" borderId="65" xfId="12" applyNumberFormat="1" applyFont="1" applyFill="1" applyBorder="1" applyAlignment="1">
      <alignment horizontal="center" vertical="center"/>
    </xf>
    <xf numFmtId="3" fontId="78" fillId="2" borderId="12" xfId="12" applyNumberFormat="1" applyFont="1" applyFill="1" applyBorder="1" applyAlignment="1">
      <alignment horizontal="center" vertical="center"/>
    </xf>
    <xf numFmtId="3" fontId="78" fillId="0" borderId="65" xfId="12" applyNumberFormat="1" applyFont="1" applyBorder="1" applyAlignment="1">
      <alignment horizontal="center" vertical="center"/>
    </xf>
    <xf numFmtId="3" fontId="78" fillId="0" borderId="12" xfId="12" applyNumberFormat="1" applyFont="1" applyBorder="1" applyAlignment="1">
      <alignment horizontal="center" vertical="center"/>
    </xf>
    <xf numFmtId="3" fontId="78" fillId="0" borderId="66" xfId="12" applyNumberFormat="1" applyFont="1" applyBorder="1" applyAlignment="1">
      <alignment horizontal="center" vertical="center"/>
    </xf>
    <xf numFmtId="164" fontId="78" fillId="0" borderId="67" xfId="12" applyNumberFormat="1" applyFont="1" applyBorder="1" applyAlignment="1">
      <alignment horizontal="center" vertical="center"/>
    </xf>
    <xf numFmtId="3" fontId="3" fillId="0" borderId="12" xfId="13" applyNumberFormat="1" applyFont="1" applyBorder="1" applyAlignment="1">
      <alignment horizontal="center" vertical="center"/>
    </xf>
    <xf numFmtId="49" fontId="75" fillId="0" borderId="56" xfId="12" applyNumberFormat="1" applyFont="1" applyBorder="1" applyAlignment="1">
      <alignment horizontal="center" vertical="center"/>
    </xf>
    <xf numFmtId="3" fontId="78" fillId="2" borderId="27" xfId="12" applyNumberFormat="1" applyFont="1" applyFill="1" applyBorder="1" applyAlignment="1">
      <alignment horizontal="center" vertical="center"/>
    </xf>
    <xf numFmtId="3" fontId="75" fillId="2" borderId="55" xfId="12" applyNumberFormat="1" applyFont="1" applyFill="1" applyBorder="1" applyAlignment="1">
      <alignment horizontal="center" vertical="center"/>
    </xf>
    <xf numFmtId="3" fontId="3" fillId="2" borderId="5" xfId="13" applyNumberFormat="1" applyFont="1" applyFill="1" applyBorder="1" applyAlignment="1">
      <alignment horizontal="center" vertical="center"/>
    </xf>
    <xf numFmtId="0" fontId="81" fillId="0" borderId="0" xfId="12" applyFont="1" applyAlignment="1">
      <alignment horizontal="center" vertical="center" wrapText="1"/>
    </xf>
    <xf numFmtId="3" fontId="75" fillId="2" borderId="57" xfId="12" applyNumberFormat="1" applyFont="1" applyFill="1" applyBorder="1" applyAlignment="1">
      <alignment horizontal="center" vertical="center"/>
    </xf>
    <xf numFmtId="3" fontId="78" fillId="2" borderId="51" xfId="12" applyNumberFormat="1" applyFont="1" applyFill="1" applyBorder="1" applyAlignment="1">
      <alignment horizontal="center" vertical="center"/>
    </xf>
    <xf numFmtId="3" fontId="78" fillId="2" borderId="4" xfId="12" applyNumberFormat="1" applyFont="1" applyFill="1" applyBorder="1" applyAlignment="1">
      <alignment horizontal="center" vertical="center"/>
    </xf>
    <xf numFmtId="3" fontId="78" fillId="2" borderId="45" xfId="12" applyNumberFormat="1" applyFont="1" applyFill="1" applyBorder="1" applyAlignment="1">
      <alignment horizontal="center" vertical="center"/>
    </xf>
    <xf numFmtId="3" fontId="78" fillId="2" borderId="52" xfId="12" applyNumberFormat="1" applyFont="1" applyFill="1" applyBorder="1" applyAlignment="1">
      <alignment horizontal="center" vertical="center"/>
    </xf>
    <xf numFmtId="3" fontId="78" fillId="2" borderId="32" xfId="12" applyNumberFormat="1" applyFont="1" applyFill="1" applyBorder="1" applyAlignment="1">
      <alignment horizontal="center" vertical="center"/>
    </xf>
    <xf numFmtId="3" fontId="78" fillId="2" borderId="35" xfId="12" applyNumberFormat="1" applyFont="1" applyFill="1" applyBorder="1" applyAlignment="1">
      <alignment horizontal="center" vertical="center"/>
    </xf>
    <xf numFmtId="0" fontId="79" fillId="0" borderId="52" xfId="12" applyFont="1" applyBorder="1" applyAlignment="1">
      <alignment horizontal="left" vertical="center" wrapText="1"/>
    </xf>
    <xf numFmtId="3" fontId="78" fillId="2" borderId="68" xfId="12" applyNumberFormat="1" applyFont="1" applyFill="1" applyBorder="1" applyAlignment="1">
      <alignment horizontal="center" vertical="center"/>
    </xf>
    <xf numFmtId="171" fontId="3" fillId="2" borderId="12" xfId="114" applyNumberFormat="1" applyFont="1" applyFill="1" applyBorder="1" applyAlignment="1">
      <alignment horizontal="center" vertical="center"/>
    </xf>
    <xf numFmtId="165" fontId="75" fillId="0" borderId="56" xfId="12" applyNumberFormat="1" applyFont="1" applyBorder="1" applyAlignment="1">
      <alignment horizontal="center" vertical="center"/>
    </xf>
    <xf numFmtId="165" fontId="78" fillId="0" borderId="50" xfId="12" applyNumberFormat="1" applyFont="1" applyBorder="1" applyAlignment="1">
      <alignment horizontal="center" vertical="center"/>
    </xf>
    <xf numFmtId="165" fontId="78" fillId="0" borderId="33" xfId="12" applyNumberFormat="1" applyFont="1" applyBorder="1" applyAlignment="1">
      <alignment horizontal="center" vertical="center"/>
    </xf>
    <xf numFmtId="165" fontId="78" fillId="0" borderId="37" xfId="12" applyNumberFormat="1" applyFont="1" applyBorder="1" applyAlignment="1">
      <alignment horizontal="center" vertical="center"/>
    </xf>
    <xf numFmtId="165" fontId="78" fillId="0" borderId="3" xfId="12" applyNumberFormat="1" applyFont="1" applyBorder="1" applyAlignment="1">
      <alignment horizontal="center" vertical="center"/>
    </xf>
    <xf numFmtId="49" fontId="78" fillId="0" borderId="33" xfId="12" applyNumberFormat="1" applyFont="1" applyBorder="1" applyAlignment="1">
      <alignment horizontal="center" vertical="center"/>
    </xf>
    <xf numFmtId="172" fontId="75" fillId="0" borderId="56" xfId="12" applyNumberFormat="1" applyFont="1" applyBorder="1" applyAlignment="1">
      <alignment vertical="center"/>
    </xf>
    <xf numFmtId="3" fontId="83" fillId="0" borderId="6" xfId="12" applyNumberFormat="1" applyFont="1" applyBorder="1" applyAlignment="1">
      <alignment horizontal="center" vertical="center"/>
    </xf>
    <xf numFmtId="3" fontId="84" fillId="2" borderId="6" xfId="12" applyNumberFormat="1" applyFont="1" applyFill="1" applyBorder="1" applyAlignment="1">
      <alignment horizontal="center" vertical="center"/>
    </xf>
    <xf numFmtId="3" fontId="84" fillId="0" borderId="6" xfId="12" applyNumberFormat="1" applyFont="1" applyBorder="1" applyAlignment="1">
      <alignment horizontal="center" vertical="center"/>
    </xf>
    <xf numFmtId="3" fontId="85" fillId="0" borderId="6" xfId="13" applyNumberFormat="1" applyFont="1" applyBorder="1" applyAlignment="1">
      <alignment horizontal="center" vertical="center"/>
    </xf>
    <xf numFmtId="3" fontId="3" fillId="2" borderId="12" xfId="13" applyNumberFormat="1" applyFont="1" applyFill="1" applyBorder="1" applyAlignment="1">
      <alignment horizontal="center" vertical="center"/>
    </xf>
    <xf numFmtId="49" fontId="78" fillId="0" borderId="50" xfId="12" applyNumberFormat="1" applyFont="1" applyBorder="1" applyAlignment="1">
      <alignment horizontal="center" vertical="center"/>
    </xf>
    <xf numFmtId="49" fontId="82" fillId="3" borderId="55" xfId="0" applyNumberFormat="1" applyFont="1" applyFill="1" applyBorder="1" applyAlignment="1">
      <alignment horizontal="center" vertical="center"/>
    </xf>
    <xf numFmtId="49" fontId="78" fillId="0" borderId="3" xfId="12" applyNumberFormat="1" applyFont="1" applyBorder="1" applyAlignment="1">
      <alignment horizontal="center" vertical="center"/>
    </xf>
    <xf numFmtId="49" fontId="78" fillId="0" borderId="37" xfId="12" applyNumberFormat="1" applyFont="1" applyBorder="1" applyAlignment="1">
      <alignment horizontal="center" vertical="center"/>
    </xf>
    <xf numFmtId="0" fontId="3" fillId="0" borderId="10" xfId="7" applyFont="1" applyBorder="1" applyAlignment="1">
      <alignment horizontal="left" wrapText="1"/>
    </xf>
    <xf numFmtId="0" fontId="14" fillId="0" borderId="0" xfId="7" applyFont="1" applyAlignment="1">
      <alignment horizontal="center" vertical="top" wrapText="1"/>
    </xf>
    <xf numFmtId="0" fontId="2" fillId="0" borderId="2" xfId="7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32" fillId="0" borderId="0" xfId="12" applyFont="1" applyAlignment="1">
      <alignment horizontal="center" vertical="center" wrapText="1"/>
    </xf>
    <xf numFmtId="0" fontId="22" fillId="0" borderId="0" xfId="12" applyFont="1" applyAlignment="1">
      <alignment horizontal="left" wrapText="1"/>
    </xf>
    <xf numFmtId="0" fontId="19" fillId="0" borderId="0" xfId="12" applyFont="1" applyAlignment="1">
      <alignment horizontal="right" vertical="top"/>
    </xf>
    <xf numFmtId="49" fontId="74" fillId="0" borderId="4" xfId="12" applyNumberFormat="1" applyFont="1" applyBorder="1" applyAlignment="1">
      <alignment horizontal="center" vertical="center" wrapText="1"/>
    </xf>
    <xf numFmtId="49" fontId="74" fillId="0" borderId="6" xfId="12" applyNumberFormat="1" applyFont="1" applyBorder="1" applyAlignment="1">
      <alignment horizontal="center" vertical="center" wrapText="1"/>
    </xf>
    <xf numFmtId="0" fontId="74" fillId="0" borderId="3" xfId="12" applyFont="1" applyBorder="1" applyAlignment="1">
      <alignment horizontal="center" vertical="center" wrapText="1"/>
    </xf>
    <xf numFmtId="0" fontId="74" fillId="0" borderId="33" xfId="12" applyFont="1" applyBorder="1" applyAlignment="1">
      <alignment horizontal="center" vertical="center" wrapText="1"/>
    </xf>
    <xf numFmtId="49" fontId="74" fillId="0" borderId="32" xfId="12" applyNumberFormat="1" applyFont="1" applyBorder="1" applyAlignment="1">
      <alignment horizontal="center" vertical="center" wrapText="1"/>
    </xf>
    <xf numFmtId="0" fontId="81" fillId="2" borderId="30" xfId="12" applyFont="1" applyFill="1" applyBorder="1" applyAlignment="1">
      <alignment horizontal="center" vertical="center" wrapText="1"/>
    </xf>
    <xf numFmtId="0" fontId="81" fillId="2" borderId="27" xfId="12" applyFont="1" applyFill="1" applyBorder="1" applyAlignment="1">
      <alignment horizontal="center" vertical="center" wrapText="1"/>
    </xf>
    <xf numFmtId="0" fontId="81" fillId="2" borderId="31" xfId="12" applyFont="1" applyFill="1" applyBorder="1" applyAlignment="1">
      <alignment horizontal="center" vertical="center" wrapText="1"/>
    </xf>
    <xf numFmtId="49" fontId="74" fillId="2" borderId="6" xfId="12" applyNumberFormat="1" applyFont="1" applyFill="1" applyBorder="1" applyAlignment="1">
      <alignment horizontal="center" vertical="center" wrapText="1"/>
    </xf>
    <xf numFmtId="0" fontId="19" fillId="0" borderId="0" xfId="12" applyFont="1" applyAlignment="1">
      <alignment horizontal="center" vertical="top"/>
    </xf>
    <xf numFmtId="0" fontId="18" fillId="0" borderId="38" xfId="12" applyFont="1" applyBorder="1" applyAlignment="1">
      <alignment horizontal="center" vertical="center" wrapText="1"/>
    </xf>
    <xf numFmtId="0" fontId="18" fillId="0" borderId="34" xfId="12" applyFont="1" applyBorder="1" applyAlignment="1">
      <alignment horizontal="center" vertical="center" wrapText="1"/>
    </xf>
    <xf numFmtId="0" fontId="81" fillId="2" borderId="26" xfId="12" applyFont="1" applyFill="1" applyBorder="1" applyAlignment="1">
      <alignment horizontal="center" vertical="center" wrapText="1"/>
    </xf>
    <xf numFmtId="0" fontId="81" fillId="2" borderId="28" xfId="12" applyFont="1" applyFill="1" applyBorder="1" applyAlignment="1">
      <alignment horizontal="center" vertical="center" wrapText="1"/>
    </xf>
    <xf numFmtId="0" fontId="81" fillId="2" borderId="38" xfId="12" applyFont="1" applyFill="1" applyBorder="1" applyAlignment="1">
      <alignment horizontal="center" vertical="center" wrapText="1"/>
    </xf>
    <xf numFmtId="0" fontId="81" fillId="2" borderId="29" xfId="12" applyFont="1" applyFill="1" applyBorder="1" applyAlignment="1">
      <alignment horizontal="center" vertical="center" wrapText="1"/>
    </xf>
    <xf numFmtId="0" fontId="81" fillId="2" borderId="44" xfId="12" applyFont="1" applyFill="1" applyBorder="1" applyAlignment="1">
      <alignment horizontal="center" vertical="center" wrapText="1"/>
    </xf>
    <xf numFmtId="1" fontId="8" fillId="0" borderId="0" xfId="15" applyNumberFormat="1" applyFont="1" applyAlignment="1" applyProtection="1">
      <alignment horizontal="right" vertical="top"/>
      <protection locked="0"/>
    </xf>
    <xf numFmtId="49" fontId="74" fillId="2" borderId="32" xfId="12" applyNumberFormat="1" applyFont="1" applyFill="1" applyBorder="1" applyAlignment="1">
      <alignment horizontal="center" vertical="center" wrapText="1"/>
    </xf>
    <xf numFmtId="0" fontId="21" fillId="0" borderId="33" xfId="12" applyFont="1" applyBorder="1" applyAlignment="1">
      <alignment horizontal="center" vertical="center" wrapText="1"/>
    </xf>
    <xf numFmtId="2" fontId="2" fillId="0" borderId="2" xfId="7" applyNumberFormat="1" applyFont="1" applyBorder="1" applyAlignment="1">
      <alignment horizontal="center" vertical="center" wrapText="1"/>
    </xf>
    <xf numFmtId="2" fontId="2" fillId="0" borderId="5" xfId="7" applyNumberFormat="1" applyFont="1" applyBorder="1" applyAlignment="1">
      <alignment horizontal="center" vertical="center" wrapText="1"/>
    </xf>
    <xf numFmtId="0" fontId="22" fillId="0" borderId="0" xfId="12" applyFont="1" applyAlignment="1">
      <alignment horizontal="center" wrapText="1"/>
    </xf>
    <xf numFmtId="49" fontId="74" fillId="2" borderId="4" xfId="12" applyNumberFormat="1" applyFont="1" applyFill="1" applyBorder="1" applyAlignment="1">
      <alignment horizontal="center" vertical="center" wrapText="1"/>
    </xf>
    <xf numFmtId="0" fontId="74" fillId="2" borderId="3" xfId="12" applyFont="1" applyFill="1" applyBorder="1" applyAlignment="1">
      <alignment horizontal="center" vertical="center" wrapText="1"/>
    </xf>
    <xf numFmtId="0" fontId="19" fillId="0" borderId="36" xfId="12" applyFont="1" applyBorder="1" applyAlignment="1">
      <alignment horizontal="right" vertical="top"/>
    </xf>
    <xf numFmtId="0" fontId="18" fillId="0" borderId="26" xfId="12" applyFont="1" applyBorder="1" applyAlignment="1">
      <alignment horizontal="center" vertical="center" wrapText="1"/>
    </xf>
    <xf numFmtId="0" fontId="18" fillId="0" borderId="32" xfId="12" applyFont="1" applyBorder="1" applyAlignment="1">
      <alignment horizontal="center" vertical="center" wrapText="1"/>
    </xf>
    <xf numFmtId="0" fontId="3" fillId="0" borderId="0" xfId="7" applyFont="1" applyAlignment="1">
      <alignment horizontal="left" wrapTex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80" fillId="0" borderId="0" xfId="1" applyFont="1" applyAlignment="1">
      <alignment horizontal="left" vertical="center" wrapText="1"/>
    </xf>
    <xf numFmtId="0" fontId="74" fillId="2" borderId="33" xfId="12" applyFont="1" applyFill="1" applyBorder="1" applyAlignment="1">
      <alignment horizontal="center" vertical="center" wrapText="1"/>
    </xf>
    <xf numFmtId="3" fontId="78" fillId="0" borderId="0" xfId="12" applyNumberFormat="1" applyFont="1" applyAlignment="1">
      <alignment horizontal="center" vertical="center" wrapText="1"/>
    </xf>
    <xf numFmtId="0" fontId="76" fillId="0" borderId="1" xfId="8" applyFont="1" applyBorder="1" applyAlignment="1">
      <alignment horizontal="center" vertical="top" wrapText="1"/>
    </xf>
    <xf numFmtId="0" fontId="19" fillId="0" borderId="1" xfId="12" applyFont="1" applyBorder="1" applyAlignment="1">
      <alignment horizontal="right" vertical="top"/>
    </xf>
    <xf numFmtId="0" fontId="19" fillId="0" borderId="1" xfId="12" applyFont="1" applyBorder="1" applyAlignment="1">
      <alignment horizontal="center" vertical="top"/>
    </xf>
    <xf numFmtId="0" fontId="18" fillId="0" borderId="59" xfId="12" applyFont="1" applyBorder="1" applyAlignment="1">
      <alignment horizontal="center" vertical="center" wrapText="1"/>
    </xf>
    <xf numFmtId="0" fontId="18" fillId="0" borderId="60" xfId="12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81" fillId="0" borderId="38" xfId="12" applyFont="1" applyBorder="1" applyAlignment="1">
      <alignment horizontal="center" vertical="center" wrapText="1"/>
    </xf>
    <xf numFmtId="0" fontId="81" fillId="0" borderId="29" xfId="12" applyFont="1" applyBorder="1" applyAlignment="1">
      <alignment horizontal="center" vertical="center" wrapText="1"/>
    </xf>
    <xf numFmtId="0" fontId="81" fillId="0" borderId="44" xfId="12" applyFont="1" applyBorder="1" applyAlignment="1">
      <alignment horizontal="center" vertical="center" wrapText="1"/>
    </xf>
    <xf numFmtId="0" fontId="81" fillId="0" borderId="30" xfId="12" applyFont="1" applyBorder="1" applyAlignment="1">
      <alignment horizontal="center" vertical="center" wrapText="1"/>
    </xf>
    <xf numFmtId="0" fontId="81" fillId="0" borderId="27" xfId="12" applyFont="1" applyBorder="1" applyAlignment="1">
      <alignment horizontal="center" vertical="center" wrapText="1"/>
    </xf>
    <xf numFmtId="0" fontId="81" fillId="0" borderId="28" xfId="12" applyFont="1" applyBorder="1" applyAlignment="1">
      <alignment horizontal="center" vertical="center" wrapText="1"/>
    </xf>
    <xf numFmtId="0" fontId="81" fillId="0" borderId="26" xfId="12" applyFont="1" applyBorder="1" applyAlignment="1">
      <alignment horizontal="center" vertical="center" wrapText="1"/>
    </xf>
    <xf numFmtId="0" fontId="81" fillId="0" borderId="31" xfId="12" applyFont="1" applyBorder="1" applyAlignment="1">
      <alignment horizontal="center" vertical="center" wrapText="1"/>
    </xf>
    <xf numFmtId="0" fontId="74" fillId="0" borderId="37" xfId="12" applyFont="1" applyBorder="1" applyAlignment="1">
      <alignment horizontal="center" vertical="center" wrapText="1"/>
    </xf>
    <xf numFmtId="0" fontId="22" fillId="0" borderId="10" xfId="12" applyFont="1" applyBorder="1" applyAlignment="1">
      <alignment horizontal="left" wrapText="1"/>
    </xf>
    <xf numFmtId="0" fontId="18" fillId="0" borderId="40" xfId="12" applyFont="1" applyBorder="1" applyAlignment="1">
      <alignment horizontal="center" vertical="center" wrapText="1"/>
    </xf>
    <xf numFmtId="0" fontId="74" fillId="0" borderId="42" xfId="12" applyFont="1" applyBorder="1" applyAlignment="1">
      <alignment horizontal="center" vertical="center" wrapText="1"/>
    </xf>
    <xf numFmtId="0" fontId="46" fillId="0" borderId="9" xfId="9" applyFont="1" applyBorder="1" applyAlignment="1">
      <alignment horizontal="center" vertical="center" wrapText="1"/>
    </xf>
    <xf numFmtId="0" fontId="46" fillId="0" borderId="10" xfId="9" applyFont="1" applyBorder="1" applyAlignment="1">
      <alignment horizontal="center" vertical="center" wrapText="1"/>
    </xf>
    <xf numFmtId="0" fontId="46" fillId="0" borderId="8" xfId="9" applyFont="1" applyBorder="1" applyAlignment="1">
      <alignment horizontal="center" vertical="center" wrapText="1"/>
    </xf>
    <xf numFmtId="0" fontId="46" fillId="0" borderId="1" xfId="9" applyFont="1" applyBorder="1" applyAlignment="1">
      <alignment horizontal="center" vertical="center" wrapText="1"/>
    </xf>
    <xf numFmtId="0" fontId="2" fillId="0" borderId="6" xfId="9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49" fontId="2" fillId="0" borderId="3" xfId="7" applyNumberFormat="1" applyFont="1" applyBorder="1" applyAlignment="1">
      <alignment horizontal="center" vertical="center" wrapText="1"/>
    </xf>
    <xf numFmtId="49" fontId="2" fillId="0" borderId="4" xfId="7" applyNumberFormat="1" applyFont="1" applyBorder="1" applyAlignment="1">
      <alignment horizontal="center" vertical="center" wrapText="1"/>
    </xf>
    <xf numFmtId="0" fontId="44" fillId="0" borderId="0" xfId="8" applyFont="1" applyAlignment="1">
      <alignment horizontal="center" vertical="top" wrapText="1"/>
    </xf>
    <xf numFmtId="1" fontId="72" fillId="0" borderId="2" xfId="6" applyNumberFormat="1" applyFont="1" applyBorder="1" applyAlignment="1" applyProtection="1">
      <alignment horizontal="center" vertical="center" wrapText="1"/>
      <protection locked="0"/>
    </xf>
    <xf numFmtId="1" fontId="72" fillId="0" borderId="7" xfId="6" applyNumberFormat="1" applyFont="1" applyBorder="1" applyAlignment="1" applyProtection="1">
      <alignment horizontal="center" vertical="center" wrapText="1"/>
      <protection locked="0"/>
    </xf>
    <xf numFmtId="1" fontId="72" fillId="0" borderId="5" xfId="6" applyNumberFormat="1" applyFont="1" applyBorder="1" applyAlignment="1" applyProtection="1">
      <alignment horizontal="center" vertical="center" wrapText="1"/>
      <protection locked="0"/>
    </xf>
    <xf numFmtId="1" fontId="1" fillId="0" borderId="2" xfId="6" applyNumberFormat="1" applyFont="1" applyBorder="1" applyAlignment="1">
      <alignment horizontal="center" vertical="center" wrapText="1"/>
    </xf>
    <xf numFmtId="1" fontId="1" fillId="0" borderId="7" xfId="6" applyNumberFormat="1" applyFont="1" applyBorder="1" applyAlignment="1">
      <alignment horizontal="center" vertical="center" wrapText="1"/>
    </xf>
    <xf numFmtId="1" fontId="1" fillId="0" borderId="5" xfId="6" applyNumberFormat="1" applyFont="1" applyBorder="1" applyAlignment="1">
      <alignment horizontal="center" vertical="center" wrapText="1"/>
    </xf>
    <xf numFmtId="1" fontId="44" fillId="0" borderId="0" xfId="6" applyNumberFormat="1" applyFont="1" applyAlignment="1" applyProtection="1">
      <alignment horizontal="center" vertical="center" wrapText="1"/>
      <protection locked="0"/>
    </xf>
    <xf numFmtId="1" fontId="69" fillId="0" borderId="2" xfId="6" applyNumberFormat="1" applyFont="1" applyBorder="1" applyAlignment="1" applyProtection="1">
      <alignment horizontal="center"/>
      <protection locked="0"/>
    </xf>
    <xf numFmtId="1" fontId="69" fillId="0" borderId="7" xfId="6" applyNumberFormat="1" applyFont="1" applyBorder="1" applyAlignment="1" applyProtection="1">
      <alignment horizontal="center"/>
      <protection locked="0"/>
    </xf>
    <xf numFmtId="1" fontId="1" fillId="0" borderId="6" xfId="6" applyNumberFormat="1" applyFont="1" applyBorder="1" applyAlignment="1">
      <alignment horizontal="center" vertical="center" wrapText="1"/>
    </xf>
    <xf numFmtId="1" fontId="1" fillId="0" borderId="6" xfId="6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>
      <alignment horizontal="center" vertical="center" wrapText="1"/>
    </xf>
    <xf numFmtId="1" fontId="3" fillId="0" borderId="2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center" vertical="center" wrapText="1"/>
    </xf>
    <xf numFmtId="1" fontId="3" fillId="0" borderId="5" xfId="6" applyNumberFormat="1" applyFont="1" applyBorder="1" applyAlignment="1">
      <alignment horizontal="center" vertical="center" wrapText="1"/>
    </xf>
    <xf numFmtId="0" fontId="14" fillId="0" borderId="0" xfId="8" applyFont="1" applyAlignment="1">
      <alignment horizontal="center" vertical="top" wrapText="1"/>
    </xf>
    <xf numFmtId="0" fontId="4" fillId="0" borderId="7" xfId="1" applyFont="1" applyBorder="1" applyAlignment="1">
      <alignment horizontal="center" vertical="center" wrapText="1"/>
    </xf>
    <xf numFmtId="0" fontId="2" fillId="0" borderId="6" xfId="8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75" fillId="0" borderId="53" xfId="12" applyFont="1" applyBorder="1" applyAlignment="1">
      <alignment horizontal="center" vertical="center" wrapText="1"/>
    </xf>
    <xf numFmtId="0" fontId="75" fillId="0" borderId="63" xfId="12" applyFont="1" applyBorder="1" applyAlignment="1">
      <alignment horizontal="center" vertical="center" wrapText="1"/>
    </xf>
    <xf numFmtId="0" fontId="75" fillId="0" borderId="64" xfId="12" applyFont="1" applyBorder="1" applyAlignment="1">
      <alignment horizontal="center" vertical="center" wrapText="1"/>
    </xf>
    <xf numFmtId="0" fontId="75" fillId="0" borderId="54" xfId="12" applyFont="1" applyBorder="1" applyAlignment="1">
      <alignment horizontal="center" vertical="center" wrapText="1"/>
    </xf>
    <xf numFmtId="0" fontId="75" fillId="0" borderId="55" xfId="12" applyFont="1" applyBorder="1" applyAlignment="1">
      <alignment horizontal="center" vertical="center" wrapText="1"/>
    </xf>
    <xf numFmtId="0" fontId="75" fillId="0" borderId="56" xfId="12" applyFont="1" applyBorder="1" applyAlignment="1">
      <alignment horizontal="center" vertical="center" wrapText="1"/>
    </xf>
    <xf numFmtId="0" fontId="75" fillId="0" borderId="57" xfId="12" applyFont="1" applyBorder="1" applyAlignment="1">
      <alignment horizontal="center" vertical="center" wrapText="1"/>
    </xf>
    <xf numFmtId="0" fontId="21" fillId="0" borderId="50" xfId="12" applyFont="1" applyBorder="1" applyAlignment="1">
      <alignment horizontal="center" vertical="center" wrapText="1"/>
    </xf>
    <xf numFmtId="0" fontId="21" fillId="0" borderId="37" xfId="12" applyFont="1" applyBorder="1" applyAlignment="1">
      <alignment horizontal="center" vertical="center" wrapText="1"/>
    </xf>
    <xf numFmtId="49" fontId="74" fillId="2" borderId="52" xfId="12" applyNumberFormat="1" applyFont="1" applyFill="1" applyBorder="1" applyAlignment="1">
      <alignment horizontal="center" vertical="center" wrapText="1"/>
    </xf>
    <xf numFmtId="49" fontId="74" fillId="2" borderId="35" xfId="12" applyNumberFormat="1" applyFont="1" applyFill="1" applyBorder="1" applyAlignment="1">
      <alignment horizontal="center" vertical="center" wrapText="1"/>
    </xf>
    <xf numFmtId="49" fontId="74" fillId="0" borderId="5" xfId="12" applyNumberFormat="1" applyFont="1" applyBorder="1" applyAlignment="1">
      <alignment horizontal="center" vertical="center" wrapText="1"/>
    </xf>
    <xf numFmtId="49" fontId="74" fillId="0" borderId="13" xfId="12" applyNumberFormat="1" applyFont="1" applyBorder="1" applyAlignment="1">
      <alignment horizontal="center" vertical="center" wrapText="1"/>
    </xf>
    <xf numFmtId="0" fontId="21" fillId="0" borderId="8" xfId="12" applyFont="1" applyBorder="1" applyAlignment="1">
      <alignment horizontal="center" vertical="center" wrapText="1"/>
    </xf>
    <xf numFmtId="0" fontId="21" fillId="0" borderId="42" xfId="12" applyFont="1" applyBorder="1" applyAlignment="1">
      <alignment horizontal="center" vertical="center" wrapText="1"/>
    </xf>
    <xf numFmtId="49" fontId="74" fillId="2" borderId="51" xfId="12" applyNumberFormat="1" applyFont="1" applyFill="1" applyBorder="1" applyAlignment="1">
      <alignment horizontal="center" vertical="center" wrapText="1"/>
    </xf>
    <xf numFmtId="49" fontId="74" fillId="2" borderId="45" xfId="12" applyNumberFormat="1" applyFont="1" applyFill="1" applyBorder="1" applyAlignment="1">
      <alignment horizontal="center" vertical="center" wrapText="1"/>
    </xf>
    <xf numFmtId="0" fontId="18" fillId="0" borderId="35" xfId="12" applyFont="1" applyBorder="1" applyAlignment="1">
      <alignment horizontal="center" vertical="center" wrapText="1"/>
    </xf>
    <xf numFmtId="0" fontId="75" fillId="0" borderId="58" xfId="12" applyFont="1" applyBorder="1" applyAlignment="1">
      <alignment horizontal="center" vertical="center" wrapText="1"/>
    </xf>
    <xf numFmtId="0" fontId="81" fillId="0" borderId="53" xfId="12" applyFont="1" applyBorder="1" applyAlignment="1">
      <alignment horizontal="center" vertical="center" wrapText="1"/>
    </xf>
    <xf numFmtId="0" fontId="81" fillId="0" borderId="63" xfId="12" applyFont="1" applyBorder="1" applyAlignment="1">
      <alignment horizontal="center" vertical="center" wrapText="1"/>
    </xf>
    <xf numFmtId="0" fontId="81" fillId="0" borderId="54" xfId="12" applyFont="1" applyBorder="1" applyAlignment="1">
      <alignment horizontal="center" vertical="center" wrapText="1"/>
    </xf>
    <xf numFmtId="0" fontId="81" fillId="0" borderId="55" xfId="12" applyFont="1" applyBorder="1" applyAlignment="1">
      <alignment horizontal="center" vertical="center" wrapText="1"/>
    </xf>
    <xf numFmtId="0" fontId="81" fillId="0" borderId="56" xfId="12" applyFont="1" applyBorder="1" applyAlignment="1">
      <alignment horizontal="center" vertical="center" wrapText="1"/>
    </xf>
    <xf numFmtId="0" fontId="81" fillId="0" borderId="57" xfId="12" applyFont="1" applyBorder="1" applyAlignment="1">
      <alignment horizontal="center" vertical="center" wrapText="1"/>
    </xf>
    <xf numFmtId="0" fontId="81" fillId="0" borderId="58" xfId="12" applyFont="1" applyBorder="1" applyAlignment="1">
      <alignment horizontal="center" vertical="center" wrapText="1"/>
    </xf>
    <xf numFmtId="0" fontId="81" fillId="0" borderId="64" xfId="12" applyFont="1" applyBorder="1" applyAlignment="1">
      <alignment horizontal="center" vertical="center" wrapText="1"/>
    </xf>
    <xf numFmtId="0" fontId="36" fillId="0" borderId="0" xfId="7" applyFont="1" applyAlignment="1">
      <alignment horizontal="center" vertical="top" wrapText="1"/>
    </xf>
    <xf numFmtId="0" fontId="14" fillId="0" borderId="1" xfId="8" applyFont="1" applyBorder="1" applyAlignment="1">
      <alignment horizontal="center" vertical="top" wrapText="1"/>
    </xf>
    <xf numFmtId="0" fontId="2" fillId="0" borderId="3" xfId="8" applyFont="1" applyBorder="1" applyAlignment="1">
      <alignment horizontal="center" vertical="center" wrapText="1"/>
    </xf>
    <xf numFmtId="0" fontId="2" fillId="0" borderId="11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0" fontId="24" fillId="40" borderId="3" xfId="12" applyFont="1" applyFill="1" applyBorder="1" applyAlignment="1">
      <alignment horizontal="center" vertical="center" wrapText="1"/>
    </xf>
    <xf numFmtId="0" fontId="24" fillId="40" borderId="11" xfId="12" applyFont="1" applyFill="1" applyBorder="1" applyAlignment="1">
      <alignment horizontal="center" vertical="center" wrapText="1"/>
    </xf>
    <xf numFmtId="0" fontId="24" fillId="40" borderId="4" xfId="12" applyFont="1" applyFill="1" applyBorder="1" applyAlignment="1">
      <alignment horizontal="center" vertical="center" wrapText="1"/>
    </xf>
    <xf numFmtId="0" fontId="30" fillId="40" borderId="2" xfId="12" applyFont="1" applyFill="1" applyBorder="1" applyAlignment="1">
      <alignment horizontal="center" vertical="center" wrapText="1"/>
    </xf>
    <xf numFmtId="0" fontId="30" fillId="40" borderId="5" xfId="12" applyFont="1" applyFill="1" applyBorder="1" applyAlignment="1">
      <alignment horizontal="center" vertical="center" wrapText="1"/>
    </xf>
    <xf numFmtId="49" fontId="30" fillId="0" borderId="6" xfId="12" applyNumberFormat="1" applyFont="1" applyBorder="1" applyAlignment="1">
      <alignment horizontal="center" vertical="center" wrapText="1"/>
    </xf>
    <xf numFmtId="0" fontId="21" fillId="0" borderId="6" xfId="12" applyFont="1" applyBorder="1" applyAlignment="1">
      <alignment horizontal="center" vertical="center" wrapText="1"/>
    </xf>
    <xf numFmtId="0" fontId="18" fillId="0" borderId="6" xfId="12" applyFont="1" applyBorder="1" applyAlignment="1">
      <alignment horizontal="center" vertical="center" wrapText="1"/>
    </xf>
    <xf numFmtId="0" fontId="24" fillId="0" borderId="6" xfId="12" applyFont="1" applyBorder="1" applyAlignment="1">
      <alignment horizontal="center" vertical="center" wrapText="1"/>
    </xf>
    <xf numFmtId="0" fontId="24" fillId="2" borderId="3" xfId="12" applyFont="1" applyFill="1" applyBorder="1" applyAlignment="1">
      <alignment horizontal="center" vertical="center" wrapText="1"/>
    </xf>
    <xf numFmtId="0" fontId="24" fillId="2" borderId="11" xfId="12" applyFont="1" applyFill="1" applyBorder="1" applyAlignment="1">
      <alignment horizontal="center" vertical="center" wrapText="1"/>
    </xf>
    <xf numFmtId="0" fontId="24" fillId="2" borderId="4" xfId="12" applyFont="1" applyFill="1" applyBorder="1" applyAlignment="1">
      <alignment horizontal="center" vertical="center" wrapText="1"/>
    </xf>
    <xf numFmtId="49" fontId="30" fillId="2" borderId="6" xfId="12" applyNumberFormat="1" applyFont="1" applyFill="1" applyBorder="1" applyAlignment="1">
      <alignment horizontal="center" vertical="center" wrapText="1"/>
    </xf>
    <xf numFmtId="49" fontId="75" fillId="0" borderId="58" xfId="12" applyNumberFormat="1" applyFont="1" applyBorder="1" applyAlignment="1">
      <alignment horizontal="center" vertical="center"/>
    </xf>
    <xf numFmtId="49" fontId="78" fillId="0" borderId="42" xfId="12" applyNumberFormat="1" applyFont="1" applyBorder="1" applyAlignment="1">
      <alignment horizontal="center" vertical="center"/>
    </xf>
  </cellXfs>
  <cellStyles count="118">
    <cellStyle name=" 1" xfId="18" xr:uid="{00000000-0005-0000-0000-000000000000}"/>
    <cellStyle name="20% - Accent1" xfId="19" xr:uid="{00000000-0005-0000-0000-000001000000}"/>
    <cellStyle name="20% - Accent1 2" xfId="20" xr:uid="{00000000-0005-0000-0000-000002000000}"/>
    <cellStyle name="20% - Accent2" xfId="21" xr:uid="{00000000-0005-0000-0000-000003000000}"/>
    <cellStyle name="20% - Accent2 2" xfId="22" xr:uid="{00000000-0005-0000-0000-000004000000}"/>
    <cellStyle name="20% - Accent3" xfId="23" xr:uid="{00000000-0005-0000-0000-000005000000}"/>
    <cellStyle name="20% - Accent3 2" xfId="24" xr:uid="{00000000-0005-0000-0000-000006000000}"/>
    <cellStyle name="20% - Accent4" xfId="25" xr:uid="{00000000-0005-0000-0000-000007000000}"/>
    <cellStyle name="20% - Accent4 2" xfId="26" xr:uid="{00000000-0005-0000-0000-000008000000}"/>
    <cellStyle name="20% - Accent5" xfId="27" xr:uid="{00000000-0005-0000-0000-000009000000}"/>
    <cellStyle name="20% - Accent5 2" xfId="28" xr:uid="{00000000-0005-0000-0000-00000A000000}"/>
    <cellStyle name="20% - Accent6" xfId="29" xr:uid="{00000000-0005-0000-0000-00000B000000}"/>
    <cellStyle name="20% - Accent6 2" xfId="30" xr:uid="{00000000-0005-0000-0000-00000C000000}"/>
    <cellStyle name="20% - Акцент1" xfId="31" xr:uid="{00000000-0005-0000-0000-00000D000000}"/>
    <cellStyle name="20% - Акцент2" xfId="32" xr:uid="{00000000-0005-0000-0000-00000E000000}"/>
    <cellStyle name="20% - Акцент3" xfId="33" xr:uid="{00000000-0005-0000-0000-00000F000000}"/>
    <cellStyle name="20% - Акцент4" xfId="34" xr:uid="{00000000-0005-0000-0000-000010000000}"/>
    <cellStyle name="20% - Акцент5" xfId="35" xr:uid="{00000000-0005-0000-0000-000011000000}"/>
    <cellStyle name="20% - Акцент6" xfId="36" xr:uid="{00000000-0005-0000-0000-000012000000}"/>
    <cellStyle name="40% - Accent1" xfId="37" xr:uid="{00000000-0005-0000-0000-000013000000}"/>
    <cellStyle name="40% - Accent1 2" xfId="38" xr:uid="{00000000-0005-0000-0000-000014000000}"/>
    <cellStyle name="40% - Accent2" xfId="39" xr:uid="{00000000-0005-0000-0000-000015000000}"/>
    <cellStyle name="40% - Accent2 2" xfId="40" xr:uid="{00000000-0005-0000-0000-000016000000}"/>
    <cellStyle name="40% - Accent3" xfId="41" xr:uid="{00000000-0005-0000-0000-000017000000}"/>
    <cellStyle name="40% - Accent3 2" xfId="42" xr:uid="{00000000-0005-0000-0000-000018000000}"/>
    <cellStyle name="40% - Accent4" xfId="43" xr:uid="{00000000-0005-0000-0000-000019000000}"/>
    <cellStyle name="40% - Accent4 2" xfId="44" xr:uid="{00000000-0005-0000-0000-00001A000000}"/>
    <cellStyle name="40% - Accent5" xfId="45" xr:uid="{00000000-0005-0000-0000-00001B000000}"/>
    <cellStyle name="40% - Accent5 2" xfId="46" xr:uid="{00000000-0005-0000-0000-00001C000000}"/>
    <cellStyle name="40% - Accent6" xfId="47" xr:uid="{00000000-0005-0000-0000-00001D000000}"/>
    <cellStyle name="40% - Accent6 2" xfId="48" xr:uid="{00000000-0005-0000-0000-00001E000000}"/>
    <cellStyle name="40% - Акцент1" xfId="49" xr:uid="{00000000-0005-0000-0000-00001F000000}"/>
    <cellStyle name="40% - Акцент2" xfId="50" xr:uid="{00000000-0005-0000-0000-000020000000}"/>
    <cellStyle name="40% - Акцент3" xfId="51" xr:uid="{00000000-0005-0000-0000-000021000000}"/>
    <cellStyle name="40% - Акцент4" xfId="52" xr:uid="{00000000-0005-0000-0000-000022000000}"/>
    <cellStyle name="40% - Акцент5" xfId="53" xr:uid="{00000000-0005-0000-0000-000023000000}"/>
    <cellStyle name="40% - Акцент6" xfId="54" xr:uid="{00000000-0005-0000-0000-000024000000}"/>
    <cellStyle name="60% - Accent1" xfId="55" xr:uid="{00000000-0005-0000-0000-000025000000}"/>
    <cellStyle name="60% - Accent2" xfId="56" xr:uid="{00000000-0005-0000-0000-000026000000}"/>
    <cellStyle name="60% - Accent3" xfId="57" xr:uid="{00000000-0005-0000-0000-000027000000}"/>
    <cellStyle name="60% - Accent4" xfId="58" xr:uid="{00000000-0005-0000-0000-000028000000}"/>
    <cellStyle name="60% - Accent5" xfId="59" xr:uid="{00000000-0005-0000-0000-000029000000}"/>
    <cellStyle name="60% - Accent6" xfId="60" xr:uid="{00000000-0005-0000-0000-00002A000000}"/>
    <cellStyle name="60% - Акцент1" xfId="61" xr:uid="{00000000-0005-0000-0000-00002B000000}"/>
    <cellStyle name="60% - Акцент2" xfId="62" xr:uid="{00000000-0005-0000-0000-00002C000000}"/>
    <cellStyle name="60% - Акцент3" xfId="63" xr:uid="{00000000-0005-0000-0000-00002D000000}"/>
    <cellStyle name="60% - Акцент4" xfId="64" xr:uid="{00000000-0005-0000-0000-00002E000000}"/>
    <cellStyle name="60% - Акцент5" xfId="65" xr:uid="{00000000-0005-0000-0000-00002F000000}"/>
    <cellStyle name="60% - Акцент6" xfId="66" xr:uid="{00000000-0005-0000-0000-000030000000}"/>
    <cellStyle name="Accent1" xfId="67" xr:uid="{00000000-0005-0000-0000-000031000000}"/>
    <cellStyle name="Accent2" xfId="68" xr:uid="{00000000-0005-0000-0000-000032000000}"/>
    <cellStyle name="Accent3" xfId="69" xr:uid="{00000000-0005-0000-0000-000033000000}"/>
    <cellStyle name="Accent4" xfId="70" xr:uid="{00000000-0005-0000-0000-000034000000}"/>
    <cellStyle name="Accent5" xfId="71" xr:uid="{00000000-0005-0000-0000-000035000000}"/>
    <cellStyle name="Accent6" xfId="72" xr:uid="{00000000-0005-0000-0000-000036000000}"/>
    <cellStyle name="Bad" xfId="73" xr:uid="{00000000-0005-0000-0000-000037000000}"/>
    <cellStyle name="Calculation" xfId="74" xr:uid="{00000000-0005-0000-0000-000038000000}"/>
    <cellStyle name="Check Cell" xfId="75" xr:uid="{00000000-0005-0000-0000-000039000000}"/>
    <cellStyle name="Explanatory Text" xfId="76" xr:uid="{00000000-0005-0000-0000-00003A000000}"/>
    <cellStyle name="Good" xfId="77" xr:uid="{00000000-0005-0000-0000-00003B000000}"/>
    <cellStyle name="Heading 1" xfId="78" xr:uid="{00000000-0005-0000-0000-00003C000000}"/>
    <cellStyle name="Heading 2" xfId="79" xr:uid="{00000000-0005-0000-0000-00003D000000}"/>
    <cellStyle name="Heading 3" xfId="80" xr:uid="{00000000-0005-0000-0000-00003E000000}"/>
    <cellStyle name="Heading 4" xfId="81" xr:uid="{00000000-0005-0000-0000-00003F000000}"/>
    <cellStyle name="Input" xfId="82" xr:uid="{00000000-0005-0000-0000-000040000000}"/>
    <cellStyle name="Linked Cell" xfId="83" xr:uid="{00000000-0005-0000-0000-000041000000}"/>
    <cellStyle name="Neutral" xfId="84" xr:uid="{00000000-0005-0000-0000-000042000000}"/>
    <cellStyle name="Note" xfId="85" xr:uid="{00000000-0005-0000-0000-000043000000}"/>
    <cellStyle name="Note 2" xfId="86" xr:uid="{00000000-0005-0000-0000-000044000000}"/>
    <cellStyle name="Output" xfId="87" xr:uid="{00000000-0005-0000-0000-000045000000}"/>
    <cellStyle name="Title" xfId="88" xr:uid="{00000000-0005-0000-0000-000046000000}"/>
    <cellStyle name="Total" xfId="89" xr:uid="{00000000-0005-0000-0000-000047000000}"/>
    <cellStyle name="Warning Text" xfId="90" xr:uid="{00000000-0005-0000-0000-000048000000}"/>
    <cellStyle name="Акцент1 2" xfId="91" xr:uid="{00000000-0005-0000-0000-000049000000}"/>
    <cellStyle name="Акцент2 2" xfId="92" xr:uid="{00000000-0005-0000-0000-00004A000000}"/>
    <cellStyle name="Акцент3 2" xfId="93" xr:uid="{00000000-0005-0000-0000-00004B000000}"/>
    <cellStyle name="Акцент4 2" xfId="94" xr:uid="{00000000-0005-0000-0000-00004C000000}"/>
    <cellStyle name="Акцент5 2" xfId="95" xr:uid="{00000000-0005-0000-0000-00004D000000}"/>
    <cellStyle name="Акцент6 2" xfId="96" xr:uid="{00000000-0005-0000-0000-00004E000000}"/>
    <cellStyle name="Вывод 2" xfId="97" xr:uid="{00000000-0005-0000-0000-00004F000000}"/>
    <cellStyle name="Вычисление 2" xfId="98" xr:uid="{00000000-0005-0000-0000-000050000000}"/>
    <cellStyle name="Заголовок 1 2" xfId="99" xr:uid="{00000000-0005-0000-0000-000051000000}"/>
    <cellStyle name="Заголовок 2 2" xfId="100" xr:uid="{00000000-0005-0000-0000-000052000000}"/>
    <cellStyle name="Заголовок 3 2" xfId="101" xr:uid="{00000000-0005-0000-0000-000053000000}"/>
    <cellStyle name="Заголовок 4 2" xfId="102" xr:uid="{00000000-0005-0000-0000-000054000000}"/>
    <cellStyle name="Звичайний" xfId="0" builtinId="0"/>
    <cellStyle name="Звичайний 2" xfId="16" xr:uid="{00000000-0005-0000-0000-000056000000}"/>
    <cellStyle name="Звичайний 2 3" xfId="11" xr:uid="{00000000-0005-0000-0000-000057000000}"/>
    <cellStyle name="Звичайний 3" xfId="117" xr:uid="{00000000-0005-0000-0000-000058000000}"/>
    <cellStyle name="Звичайний 3 2" xfId="4" xr:uid="{00000000-0005-0000-0000-000059000000}"/>
    <cellStyle name="Итог 2" xfId="103" xr:uid="{00000000-0005-0000-0000-00005A000000}"/>
    <cellStyle name="Нейтральный 2" xfId="104" xr:uid="{00000000-0005-0000-0000-00005B000000}"/>
    <cellStyle name="Обычный 2" xfId="5" xr:uid="{00000000-0005-0000-0000-00005C000000}"/>
    <cellStyle name="Обычный 2 2" xfId="6" xr:uid="{00000000-0005-0000-0000-00005D000000}"/>
    <cellStyle name="Обычный 3" xfId="116" xr:uid="{00000000-0005-0000-0000-00005E000000}"/>
    <cellStyle name="Обычный 4" xfId="10" xr:uid="{00000000-0005-0000-0000-00005F000000}"/>
    <cellStyle name="Обычный 5" xfId="3" xr:uid="{00000000-0005-0000-0000-000060000000}"/>
    <cellStyle name="Обычный 6" xfId="1" xr:uid="{00000000-0005-0000-0000-000061000000}"/>
    <cellStyle name="Обычный 6 2" xfId="9" xr:uid="{00000000-0005-0000-0000-000062000000}"/>
    <cellStyle name="Обычный 6 3" xfId="2" xr:uid="{00000000-0005-0000-0000-000063000000}"/>
    <cellStyle name="Обычный_06" xfId="17" xr:uid="{00000000-0005-0000-0000-000064000000}"/>
    <cellStyle name="Обычный_12 Зинкевич" xfId="105" xr:uid="{00000000-0005-0000-0000-000065000000}"/>
    <cellStyle name="Обычный_4 категории вмесмте СОЦ_УРАЗЛИВІ__ТАБО_4 категорії Квота!!!_2014 рік" xfId="7" xr:uid="{00000000-0005-0000-0000-000066000000}"/>
    <cellStyle name="Обычный_АктЗах_5%квот Оксана" xfId="14" xr:uid="{00000000-0005-0000-0000-000067000000}"/>
    <cellStyle name="Обычный_Активна політика (б)" xfId="114" xr:uid="{00000000-0005-0000-0000-000068000000}"/>
    <cellStyle name="Обычный_Інваліди_Лайт1111" xfId="13" xr:uid="{00000000-0005-0000-0000-000069000000}"/>
    <cellStyle name="Обычный_Молодь_сравн_04_14" xfId="15" xr:uid="{00000000-0005-0000-0000-00006A000000}"/>
    <cellStyle name="Обычный_Перевірка_Молодь_до 18 років" xfId="8" xr:uid="{00000000-0005-0000-0000-00006B000000}"/>
    <cellStyle name="Обычный_Роб_соц_незах" xfId="115" xr:uid="{00000000-0005-0000-0000-00006C000000}"/>
    <cellStyle name="Обычный_Табл. 3.15" xfId="12" xr:uid="{00000000-0005-0000-0000-00006D000000}"/>
    <cellStyle name="Обычный_Укомплектування_11_2013" xfId="106" xr:uid="{00000000-0005-0000-0000-00006E000000}"/>
    <cellStyle name="Плохой 2" xfId="107" xr:uid="{00000000-0005-0000-0000-00006F000000}"/>
    <cellStyle name="Пояснение 2" xfId="108" xr:uid="{00000000-0005-0000-0000-000070000000}"/>
    <cellStyle name="Примечание 2" xfId="109" xr:uid="{00000000-0005-0000-0000-000071000000}"/>
    <cellStyle name="Стиль 1" xfId="110" xr:uid="{00000000-0005-0000-0000-000072000000}"/>
    <cellStyle name="Тысячи [0]_Анализ" xfId="111" xr:uid="{00000000-0005-0000-0000-000073000000}"/>
    <cellStyle name="Тысячи_Анализ" xfId="112" xr:uid="{00000000-0005-0000-0000-000074000000}"/>
    <cellStyle name="ФинᎰнсовый_Лист1 (3)_1" xfId="113" xr:uid="{00000000-0005-0000-0000-000075000000}"/>
  </cellStyles>
  <dxfs count="0"/>
  <tableStyles count="0" defaultTableStyle="TableStyleMedium2" defaultPivotStyle="PivotStyleLight16"/>
  <colors>
    <mruColors>
      <color rgb="FF3333FF"/>
      <color rgb="FFFFCCFF"/>
      <color rgb="FF99CC00"/>
      <color rgb="FF0000CC"/>
      <color rgb="FF003399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388620</xdr:colOff>
      <xdr:row>13</xdr:row>
      <xdr:rowOff>0</xdr:rowOff>
    </xdr:from>
    <xdr:to>
      <xdr:col>26</xdr:col>
      <xdr:colOff>464820</xdr:colOff>
      <xdr:row>13</xdr:row>
      <xdr:rowOff>224241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5506700" y="3817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K19"/>
  <sheetViews>
    <sheetView view="pageBreakPreview" zoomScale="70" zoomScaleNormal="70" zoomScaleSheetLayoutView="70" workbookViewId="0">
      <selection activeCell="K17" sqref="K17"/>
    </sheetView>
  </sheetViews>
  <sheetFormatPr defaultColWidth="8" defaultRowHeight="12.75" x14ac:dyDescent="0.2"/>
  <cols>
    <col min="1" max="1" width="57.5703125" style="2" customWidth="1"/>
    <col min="2" max="3" width="28.85546875" style="2" customWidth="1"/>
    <col min="4" max="5" width="11.5703125" style="2" customWidth="1"/>
    <col min="6" max="16384" width="8" style="2"/>
  </cols>
  <sheetData>
    <row r="1" spans="1:11" ht="78" customHeight="1" x14ac:dyDescent="0.2">
      <c r="A1" s="249" t="s">
        <v>23</v>
      </c>
      <c r="B1" s="249"/>
      <c r="C1" s="249"/>
      <c r="D1" s="249"/>
      <c r="E1" s="249"/>
    </row>
    <row r="2" spans="1:11" ht="17.850000000000001" customHeight="1" x14ac:dyDescent="0.2">
      <c r="A2" s="249"/>
      <c r="B2" s="249"/>
      <c r="C2" s="249"/>
      <c r="D2" s="249"/>
      <c r="E2" s="249"/>
    </row>
    <row r="3" spans="1:11" s="3" customFormat="1" ht="23.25" customHeight="1" x14ac:dyDescent="0.25">
      <c r="A3" s="254" t="s">
        <v>0</v>
      </c>
      <c r="B3" s="250" t="s">
        <v>110</v>
      </c>
      <c r="C3" s="250" t="s">
        <v>111</v>
      </c>
      <c r="D3" s="252" t="s">
        <v>1</v>
      </c>
      <c r="E3" s="253"/>
    </row>
    <row r="4" spans="1:11" s="3" customFormat="1" ht="27.75" customHeight="1" x14ac:dyDescent="0.25">
      <c r="A4" s="255"/>
      <c r="B4" s="251"/>
      <c r="C4" s="251"/>
      <c r="D4" s="4" t="s">
        <v>2</v>
      </c>
      <c r="E4" s="5" t="s">
        <v>24</v>
      </c>
    </row>
    <row r="5" spans="1:11" s="7" customFormat="1" ht="15.75" customHeight="1" x14ac:dyDescent="0.25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23.1" customHeight="1" x14ac:dyDescent="0.25">
      <c r="A6" s="8" t="s">
        <v>25</v>
      </c>
      <c r="B6" s="64">
        <f>'2(5%квота-ЦЗ)'!B7</f>
        <v>10116</v>
      </c>
      <c r="C6" s="64">
        <f>'2(5%квота-ЦЗ)'!C7</f>
        <v>5792</v>
      </c>
      <c r="D6" s="14">
        <f t="shared" ref="D6" si="0">C6*100/B6</f>
        <v>57.255832344800318</v>
      </c>
      <c r="E6" s="78">
        <f t="shared" ref="E6" si="1">C6-B6</f>
        <v>-4324</v>
      </c>
      <c r="K6" s="11"/>
    </row>
    <row r="7" spans="1:11" s="3" customFormat="1" ht="23.1" customHeight="1" x14ac:dyDescent="0.25">
      <c r="A7" s="8" t="s">
        <v>26</v>
      </c>
      <c r="B7" s="64">
        <f>'2(5%квота-ЦЗ)'!E7</f>
        <v>9480</v>
      </c>
      <c r="C7" s="64">
        <f>'2(5%квота-ЦЗ)'!F7</f>
        <v>5365</v>
      </c>
      <c r="D7" s="14">
        <f t="shared" ref="D7:D11" si="2">C7*100/B7</f>
        <v>56.592827004219409</v>
      </c>
      <c r="E7" s="78">
        <f t="shared" ref="E7:E11" si="3">C7-B7</f>
        <v>-4115</v>
      </c>
      <c r="K7" s="11"/>
    </row>
    <row r="8" spans="1:11" s="3" customFormat="1" ht="45" customHeight="1" x14ac:dyDescent="0.25">
      <c r="A8" s="12" t="s">
        <v>27</v>
      </c>
      <c r="B8" s="64">
        <f>'2(5%квота-ЦЗ)'!H7</f>
        <v>1418</v>
      </c>
      <c r="C8" s="64">
        <f>'2(5%квота-ЦЗ)'!I7</f>
        <v>1347</v>
      </c>
      <c r="D8" s="14">
        <f t="shared" si="2"/>
        <v>94.992947813822283</v>
      </c>
      <c r="E8" s="83">
        <f t="shared" si="3"/>
        <v>-71</v>
      </c>
      <c r="K8" s="11"/>
    </row>
    <row r="9" spans="1:11" s="3" customFormat="1" ht="23.1" customHeight="1" x14ac:dyDescent="0.25">
      <c r="A9" s="8" t="s">
        <v>28</v>
      </c>
      <c r="B9" s="64">
        <f>'2(5%квота-ЦЗ)'!K7</f>
        <v>487</v>
      </c>
      <c r="C9" s="64">
        <f>'2(5%квота-ЦЗ)'!L7</f>
        <v>447</v>
      </c>
      <c r="D9" s="14">
        <f t="shared" si="2"/>
        <v>91.78644763860369</v>
      </c>
      <c r="E9" s="78">
        <f t="shared" si="3"/>
        <v>-40</v>
      </c>
      <c r="K9" s="11"/>
    </row>
    <row r="10" spans="1:11" s="3" customFormat="1" ht="45.6" customHeight="1" x14ac:dyDescent="0.25">
      <c r="A10" s="13" t="s">
        <v>19</v>
      </c>
      <c r="B10" s="64">
        <f>'2(5%квота-ЦЗ)'!N7</f>
        <v>60</v>
      </c>
      <c r="C10" s="64">
        <f>'2(5%квота-ЦЗ)'!O7</f>
        <v>119</v>
      </c>
      <c r="D10" s="14">
        <f t="shared" si="2"/>
        <v>198.33333333333334</v>
      </c>
      <c r="E10" s="83">
        <f t="shared" si="3"/>
        <v>59</v>
      </c>
      <c r="K10" s="11"/>
    </row>
    <row r="11" spans="1:11" s="3" customFormat="1" ht="45.6" customHeight="1" x14ac:dyDescent="0.25">
      <c r="A11" s="13" t="s">
        <v>29</v>
      </c>
      <c r="B11" s="64">
        <f>'2(5%квота-ЦЗ)'!Q7</f>
        <v>7574</v>
      </c>
      <c r="C11" s="64">
        <f>'2(5%квота-ЦЗ)'!R7</f>
        <v>4553</v>
      </c>
      <c r="D11" s="14">
        <f t="shared" si="2"/>
        <v>60.113546342751519</v>
      </c>
      <c r="E11" s="78">
        <f t="shared" si="3"/>
        <v>-3021</v>
      </c>
      <c r="K11" s="11"/>
    </row>
    <row r="12" spans="1:11" s="3" customFormat="1" ht="12.75" customHeight="1" x14ac:dyDescent="0.25">
      <c r="A12" s="256" t="s">
        <v>4</v>
      </c>
      <c r="B12" s="257"/>
      <c r="C12" s="257"/>
      <c r="D12" s="257"/>
      <c r="E12" s="257"/>
      <c r="K12" s="11"/>
    </row>
    <row r="13" spans="1:11" s="3" customFormat="1" ht="15" customHeight="1" x14ac:dyDescent="0.25">
      <c r="A13" s="258"/>
      <c r="B13" s="259"/>
      <c r="C13" s="259"/>
      <c r="D13" s="259"/>
      <c r="E13" s="259"/>
      <c r="K13" s="11"/>
    </row>
    <row r="14" spans="1:11" s="3" customFormat="1" ht="24" customHeight="1" x14ac:dyDescent="0.25">
      <c r="A14" s="254" t="s">
        <v>0</v>
      </c>
      <c r="B14" s="260" t="s">
        <v>112</v>
      </c>
      <c r="C14" s="260" t="s">
        <v>113</v>
      </c>
      <c r="D14" s="252" t="s">
        <v>1</v>
      </c>
      <c r="E14" s="253"/>
      <c r="K14" s="11" t="s">
        <v>65</v>
      </c>
    </row>
    <row r="15" spans="1:11" ht="35.85" customHeight="1" x14ac:dyDescent="0.2">
      <c r="A15" s="255"/>
      <c r="B15" s="260"/>
      <c r="C15" s="260"/>
      <c r="D15" s="4" t="s">
        <v>2</v>
      </c>
      <c r="E15" s="5" t="s">
        <v>24</v>
      </c>
      <c r="K15" s="11"/>
    </row>
    <row r="16" spans="1:11" ht="27.75" customHeight="1" x14ac:dyDescent="0.2">
      <c r="A16" s="8" t="s">
        <v>30</v>
      </c>
      <c r="B16" s="64">
        <f>'2(5%квота-ЦЗ)'!T7</f>
        <v>2517</v>
      </c>
      <c r="C16" s="64">
        <f>'2(5%квота-ЦЗ)'!U7</f>
        <v>1323</v>
      </c>
      <c r="D16" s="14">
        <f t="shared" ref="D16" si="4">C16*100/B16</f>
        <v>52.562574493444579</v>
      </c>
      <c r="E16" s="83">
        <f t="shared" ref="E16" si="5">C16-B16</f>
        <v>-1194</v>
      </c>
      <c r="K16" s="11"/>
    </row>
    <row r="17" spans="1:11" ht="27.75" customHeight="1" x14ac:dyDescent="0.2">
      <c r="A17" s="1" t="s">
        <v>26</v>
      </c>
      <c r="B17" s="64">
        <f>'2(5%квота-ЦЗ)'!W7</f>
        <v>2350</v>
      </c>
      <c r="C17" s="64">
        <f>'2(5%квота-ЦЗ)'!X7</f>
        <v>1193</v>
      </c>
      <c r="D17" s="14">
        <f t="shared" ref="D17:D18" si="6">C17*100/B17</f>
        <v>50.765957446808514</v>
      </c>
      <c r="E17" s="83">
        <f t="shared" ref="E17:E18" si="7">C17-B17</f>
        <v>-1157</v>
      </c>
      <c r="K17" s="11"/>
    </row>
    <row r="18" spans="1:11" ht="27.75" customHeight="1" x14ac:dyDescent="0.2">
      <c r="A18" s="1" t="s">
        <v>31</v>
      </c>
      <c r="B18" s="64">
        <f>'2(5%квота-ЦЗ)'!Z7</f>
        <v>2081</v>
      </c>
      <c r="C18" s="64">
        <f>'2(5%квота-ЦЗ)'!AA7</f>
        <v>830</v>
      </c>
      <c r="D18" s="14">
        <f t="shared" si="6"/>
        <v>39.884670831331093</v>
      </c>
      <c r="E18" s="83">
        <f t="shared" si="7"/>
        <v>-1251</v>
      </c>
      <c r="K18" s="11"/>
    </row>
    <row r="19" spans="1:11" ht="64.5" customHeight="1" x14ac:dyDescent="0.25">
      <c r="A19" s="248"/>
      <c r="B19" s="248"/>
      <c r="C19" s="248"/>
      <c r="D19" s="248"/>
      <c r="E19" s="248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F67"/>
  <sheetViews>
    <sheetView view="pageBreakPreview" zoomScale="50" zoomScaleNormal="75" zoomScaleSheetLayoutView="50" workbookViewId="0">
      <pane xSplit="1" ySplit="6" topLeftCell="D7" activePane="bottomRight" state="frozen"/>
      <selection activeCell="A4" sqref="A4:A6"/>
      <selection pane="topRight" activeCell="A4" sqref="A4:A6"/>
      <selection pane="bottomLeft" activeCell="A4" sqref="A4:A6"/>
      <selection pane="bottomRight" activeCell="K12" sqref="K12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5" width="12.42578125" style="41" customWidth="1"/>
    <col min="16" max="16" width="8.42578125" style="41" customWidth="1"/>
    <col min="17" max="18" width="15.5703125" style="41" customWidth="1"/>
    <col min="19" max="19" width="8.42578125" style="41" customWidth="1"/>
    <col min="20" max="21" width="16.5703125" style="41" customWidth="1"/>
    <col min="22" max="22" width="9" style="41" customWidth="1"/>
    <col min="23" max="24" width="15.5703125" style="41" customWidth="1"/>
    <col min="25" max="25" width="8.42578125" style="41" customWidth="1"/>
    <col min="26" max="27" width="15.42578125" style="41" customWidth="1"/>
    <col min="28" max="28" width="16.5703125" style="41" customWidth="1"/>
    <col min="29" max="16384" width="9.42578125" style="41"/>
  </cols>
  <sheetData>
    <row r="1" spans="1:32" s="26" customFormat="1" ht="60.75" customHeight="1" x14ac:dyDescent="0.25">
      <c r="B1" s="261" t="s">
        <v>118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5"/>
      <c r="R1" s="25"/>
      <c r="S1" s="25"/>
      <c r="T1" s="25"/>
      <c r="U1" s="281" t="s">
        <v>14</v>
      </c>
      <c r="V1" s="281"/>
      <c r="W1" s="281"/>
      <c r="X1" s="281"/>
      <c r="Y1" s="281"/>
      <c r="Z1" s="281"/>
      <c r="AA1" s="281"/>
      <c r="AB1" s="281"/>
    </row>
    <row r="2" spans="1:32" s="29" customFormat="1" ht="32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63" t="s">
        <v>7</v>
      </c>
      <c r="N2" s="263"/>
      <c r="O2" s="263"/>
      <c r="P2" s="263"/>
      <c r="Q2" s="28"/>
      <c r="R2" s="28"/>
      <c r="S2" s="28"/>
      <c r="T2" s="28"/>
      <c r="U2" s="28"/>
      <c r="V2" s="28"/>
      <c r="X2" s="273"/>
      <c r="Y2" s="273"/>
      <c r="Z2" s="263" t="s">
        <v>7</v>
      </c>
      <c r="AA2" s="263"/>
      <c r="AB2" s="263"/>
      <c r="AC2" s="120"/>
    </row>
    <row r="3" spans="1:32" s="221" customFormat="1" ht="97.5" customHeight="1" x14ac:dyDescent="0.25">
      <c r="A3" s="274"/>
      <c r="B3" s="304" t="s">
        <v>80</v>
      </c>
      <c r="C3" s="305"/>
      <c r="D3" s="306"/>
      <c r="E3" s="310" t="s">
        <v>21</v>
      </c>
      <c r="F3" s="308"/>
      <c r="G3" s="311"/>
      <c r="H3" s="310" t="s">
        <v>107</v>
      </c>
      <c r="I3" s="308"/>
      <c r="J3" s="311"/>
      <c r="K3" s="310" t="s">
        <v>9</v>
      </c>
      <c r="L3" s="308"/>
      <c r="M3" s="311"/>
      <c r="N3" s="307" t="s">
        <v>10</v>
      </c>
      <c r="O3" s="308"/>
      <c r="P3" s="311"/>
      <c r="Q3" s="304" t="s">
        <v>8</v>
      </c>
      <c r="R3" s="305"/>
      <c r="S3" s="306"/>
      <c r="T3" s="307" t="s">
        <v>15</v>
      </c>
      <c r="U3" s="308"/>
      <c r="V3" s="309"/>
      <c r="W3" s="310" t="s">
        <v>11</v>
      </c>
      <c r="X3" s="308"/>
      <c r="Y3" s="311"/>
      <c r="Z3" s="307" t="s">
        <v>12</v>
      </c>
      <c r="AA3" s="308"/>
      <c r="AB3" s="311"/>
    </row>
    <row r="4" spans="1:32" s="31" customFormat="1" ht="19.5" customHeight="1" x14ac:dyDescent="0.25">
      <c r="A4" s="275"/>
      <c r="B4" s="282" t="s">
        <v>87</v>
      </c>
      <c r="C4" s="265" t="s">
        <v>96</v>
      </c>
      <c r="D4" s="267" t="s">
        <v>2</v>
      </c>
      <c r="E4" s="282" t="s">
        <v>87</v>
      </c>
      <c r="F4" s="265" t="s">
        <v>96</v>
      </c>
      <c r="G4" s="267" t="s">
        <v>2</v>
      </c>
      <c r="H4" s="282" t="s">
        <v>87</v>
      </c>
      <c r="I4" s="265" t="s">
        <v>96</v>
      </c>
      <c r="J4" s="267" t="s">
        <v>2</v>
      </c>
      <c r="K4" s="282" t="s">
        <v>87</v>
      </c>
      <c r="L4" s="265" t="s">
        <v>96</v>
      </c>
      <c r="M4" s="267" t="s">
        <v>2</v>
      </c>
      <c r="N4" s="282" t="s">
        <v>87</v>
      </c>
      <c r="O4" s="265" t="s">
        <v>96</v>
      </c>
      <c r="P4" s="267" t="s">
        <v>2</v>
      </c>
      <c r="Q4" s="282" t="s">
        <v>87</v>
      </c>
      <c r="R4" s="265" t="s">
        <v>96</v>
      </c>
      <c r="S4" s="267" t="s">
        <v>2</v>
      </c>
      <c r="T4" s="282" t="s">
        <v>87</v>
      </c>
      <c r="U4" s="265" t="s">
        <v>96</v>
      </c>
      <c r="V4" s="266" t="s">
        <v>2</v>
      </c>
      <c r="W4" s="282" t="s">
        <v>87</v>
      </c>
      <c r="X4" s="265" t="s">
        <v>96</v>
      </c>
      <c r="Y4" s="267" t="s">
        <v>2</v>
      </c>
      <c r="Z4" s="282" t="s">
        <v>87</v>
      </c>
      <c r="AA4" s="265" t="s">
        <v>96</v>
      </c>
      <c r="AB4" s="267" t="s">
        <v>2</v>
      </c>
    </row>
    <row r="5" spans="1:32" s="31" customFormat="1" ht="15.75" customHeight="1" thickBot="1" x14ac:dyDescent="0.3">
      <c r="A5" s="314"/>
      <c r="B5" s="282"/>
      <c r="C5" s="265"/>
      <c r="D5" s="312"/>
      <c r="E5" s="282"/>
      <c r="F5" s="265"/>
      <c r="G5" s="312"/>
      <c r="H5" s="282"/>
      <c r="I5" s="265"/>
      <c r="J5" s="312"/>
      <c r="K5" s="282"/>
      <c r="L5" s="265"/>
      <c r="M5" s="312"/>
      <c r="N5" s="282"/>
      <c r="O5" s="265"/>
      <c r="P5" s="312"/>
      <c r="Q5" s="282"/>
      <c r="R5" s="265"/>
      <c r="S5" s="312"/>
      <c r="T5" s="282"/>
      <c r="U5" s="265"/>
      <c r="V5" s="315"/>
      <c r="W5" s="282"/>
      <c r="X5" s="265"/>
      <c r="Y5" s="312"/>
      <c r="Z5" s="282"/>
      <c r="AA5" s="265"/>
      <c r="AB5" s="312"/>
    </row>
    <row r="6" spans="1:32" s="47" customFormat="1" ht="12.75" thickBot="1" x14ac:dyDescent="0.25">
      <c r="A6" s="147" t="s">
        <v>3</v>
      </c>
      <c r="B6" s="139">
        <v>1</v>
      </c>
      <c r="C6" s="46">
        <v>2</v>
      </c>
      <c r="D6" s="122">
        <v>3</v>
      </c>
      <c r="E6" s="139">
        <v>4</v>
      </c>
      <c r="F6" s="46">
        <v>5</v>
      </c>
      <c r="G6" s="122">
        <v>6</v>
      </c>
      <c r="H6" s="139">
        <v>7</v>
      </c>
      <c r="I6" s="46">
        <v>8</v>
      </c>
      <c r="J6" s="122">
        <v>9</v>
      </c>
      <c r="K6" s="139">
        <v>10</v>
      </c>
      <c r="L6" s="46">
        <v>11</v>
      </c>
      <c r="M6" s="122">
        <v>12</v>
      </c>
      <c r="N6" s="148">
        <v>13</v>
      </c>
      <c r="O6" s="46">
        <v>14</v>
      </c>
      <c r="P6" s="122">
        <v>15</v>
      </c>
      <c r="Q6" s="139">
        <v>16</v>
      </c>
      <c r="R6" s="46">
        <v>17</v>
      </c>
      <c r="S6" s="122">
        <v>18</v>
      </c>
      <c r="T6" s="148">
        <v>19</v>
      </c>
      <c r="U6" s="46">
        <v>20</v>
      </c>
      <c r="V6" s="149">
        <v>21</v>
      </c>
      <c r="W6" s="139">
        <v>22</v>
      </c>
      <c r="X6" s="46">
        <v>23</v>
      </c>
      <c r="Y6" s="122">
        <v>24</v>
      </c>
      <c r="Z6" s="148">
        <v>25</v>
      </c>
      <c r="AA6" s="46">
        <v>26</v>
      </c>
      <c r="AB6" s="46">
        <v>27</v>
      </c>
    </row>
    <row r="7" spans="1:32" s="35" customFormat="1" ht="48.75" customHeight="1" thickBot="1" x14ac:dyDescent="0.3">
      <c r="A7" s="160" t="s">
        <v>32</v>
      </c>
      <c r="B7" s="161">
        <f>SUM(B8:B14)</f>
        <v>14355</v>
      </c>
      <c r="C7" s="162">
        <f>SUM(C8:C14)</f>
        <v>8225</v>
      </c>
      <c r="D7" s="163">
        <f>C7*100/B7</f>
        <v>57.297109021246953</v>
      </c>
      <c r="E7" s="164">
        <f>SUM(E8:E14)</f>
        <v>11836</v>
      </c>
      <c r="F7" s="162">
        <f>SUM(F8:F14)</f>
        <v>6174</v>
      </c>
      <c r="G7" s="163">
        <f>F7*100/E7</f>
        <v>52.16289286921257</v>
      </c>
      <c r="H7" s="164">
        <f>SUM(H8:H14)</f>
        <v>3748</v>
      </c>
      <c r="I7" s="162">
        <f>SUM(I8:I14)</f>
        <v>3473</v>
      </c>
      <c r="J7" s="163">
        <f>I7*100/H7</f>
        <v>92.662753468516541</v>
      </c>
      <c r="K7" s="164">
        <f>SUM(K8:K14)</f>
        <v>590</v>
      </c>
      <c r="L7" s="162">
        <f>SUM(L8:L14)</f>
        <v>509</v>
      </c>
      <c r="M7" s="163">
        <f>L7*100/K7</f>
        <v>86.271186440677965</v>
      </c>
      <c r="N7" s="165">
        <f>SUM(N8:N14)</f>
        <v>34</v>
      </c>
      <c r="O7" s="162">
        <f>SUM(O8:O14)</f>
        <v>56</v>
      </c>
      <c r="P7" s="163">
        <f>IF(ISERROR(O7*100/N7),"-",(O7*100/N7))</f>
        <v>164.70588235294119</v>
      </c>
      <c r="Q7" s="164">
        <f>SUM(Q8:Q14)</f>
        <v>9494</v>
      </c>
      <c r="R7" s="162">
        <f>SUM(R8:R14)</f>
        <v>5281</v>
      </c>
      <c r="S7" s="163">
        <f>R7*100/Q7</f>
        <v>55.624605013692857</v>
      </c>
      <c r="T7" s="165">
        <f>SUM(T8:T14)</f>
        <v>2662</v>
      </c>
      <c r="U7" s="162">
        <f>SUM(U8:U14)</f>
        <v>1773</v>
      </c>
      <c r="V7" s="166">
        <f>U7*100/T7</f>
        <v>66.604057099924873</v>
      </c>
      <c r="W7" s="164">
        <f>SUM(W8:W14)</f>
        <v>1968</v>
      </c>
      <c r="X7" s="162">
        <f>SUM(X8:X14)</f>
        <v>1023</v>
      </c>
      <c r="Y7" s="163">
        <f>X7*100/W7</f>
        <v>51.981707317073173</v>
      </c>
      <c r="Z7" s="165">
        <f>SUM(Z8:Z14)</f>
        <v>1571</v>
      </c>
      <c r="AA7" s="162">
        <f>SUM(AA8:AA14)</f>
        <v>696</v>
      </c>
      <c r="AB7" s="163">
        <f>AA7*100/Z7</f>
        <v>44.302991725015914</v>
      </c>
      <c r="AC7" s="34"/>
      <c r="AF7" s="39"/>
    </row>
    <row r="8" spans="1:32" s="39" customFormat="1" ht="48.75" customHeight="1" x14ac:dyDescent="0.25">
      <c r="A8" s="142" t="s">
        <v>97</v>
      </c>
      <c r="B8" s="167">
        <v>1657</v>
      </c>
      <c r="C8" s="157">
        <v>1297</v>
      </c>
      <c r="D8" s="168">
        <f t="shared" ref="D8:D14" si="0">C8*100/B8</f>
        <v>78.273989136994572</v>
      </c>
      <c r="E8" s="169">
        <v>1415</v>
      </c>
      <c r="F8" s="157">
        <v>949</v>
      </c>
      <c r="G8" s="168">
        <f t="shared" ref="G8:G14" si="1">F8*100/E8</f>
        <v>67.067137809187273</v>
      </c>
      <c r="H8" s="173">
        <v>593</v>
      </c>
      <c r="I8" s="171">
        <v>769</v>
      </c>
      <c r="J8" s="168">
        <f>IF(ISERROR(I8*100/H8),"-",(I8*100/H8))</f>
        <v>129.67959527824621</v>
      </c>
      <c r="K8" s="173">
        <v>44</v>
      </c>
      <c r="L8" s="158">
        <v>80</v>
      </c>
      <c r="M8" s="168">
        <f>IF(ISERROR(L8*100/K8),"-",(L8*100/K8))</f>
        <v>181.81818181818181</v>
      </c>
      <c r="N8" s="174">
        <v>15</v>
      </c>
      <c r="O8" s="158">
        <v>9</v>
      </c>
      <c r="P8" s="168">
        <f>IF(ISERROR(O8*100/N8),"-",(O8*100/N8))</f>
        <v>60</v>
      </c>
      <c r="Q8" s="173">
        <v>1247</v>
      </c>
      <c r="R8" s="171">
        <v>853</v>
      </c>
      <c r="S8" s="168">
        <f t="shared" ref="S8:S14" si="2">R8*100/Q8</f>
        <v>68.40417000801925</v>
      </c>
      <c r="T8" s="170">
        <v>288</v>
      </c>
      <c r="U8" s="175">
        <v>246</v>
      </c>
      <c r="V8" s="172">
        <f t="shared" ref="V8:V14" si="3">U8*100/T8</f>
        <v>85.416666666666671</v>
      </c>
      <c r="W8" s="169">
        <v>214</v>
      </c>
      <c r="X8" s="175">
        <v>134</v>
      </c>
      <c r="Y8" s="168">
        <f t="shared" ref="Y8:Y14" si="4">X8*100/W8</f>
        <v>62.616822429906541</v>
      </c>
      <c r="Z8" s="170">
        <v>162</v>
      </c>
      <c r="AA8" s="175">
        <v>81</v>
      </c>
      <c r="AB8" s="168">
        <f t="shared" ref="AB8:AB14" si="5">AA8*100/Z8</f>
        <v>50</v>
      </c>
      <c r="AC8" s="34"/>
      <c r="AD8" s="38"/>
    </row>
    <row r="9" spans="1:32" s="40" customFormat="1" ht="48.75" customHeight="1" x14ac:dyDescent="0.25">
      <c r="A9" s="143" t="s">
        <v>98</v>
      </c>
      <c r="B9" s="176">
        <v>1141</v>
      </c>
      <c r="C9" s="127">
        <v>692</v>
      </c>
      <c r="D9" s="177">
        <f t="shared" si="0"/>
        <v>60.648553900087641</v>
      </c>
      <c r="E9" s="178">
        <v>863</v>
      </c>
      <c r="F9" s="127">
        <v>542</v>
      </c>
      <c r="G9" s="177">
        <f t="shared" si="1"/>
        <v>62.804171494785635</v>
      </c>
      <c r="H9" s="181">
        <v>399</v>
      </c>
      <c r="I9" s="132">
        <v>309</v>
      </c>
      <c r="J9" s="177">
        <f t="shared" ref="J9:J14" si="6">IF(ISERROR(I9*100/H9),"-",(I9*100/H9))</f>
        <v>77.443609022556387</v>
      </c>
      <c r="K9" s="181">
        <v>67</v>
      </c>
      <c r="L9" s="131">
        <v>60</v>
      </c>
      <c r="M9" s="177">
        <f t="shared" ref="M9:M14" si="7">IF(ISERROR(L9*100/K9),"-",(L9*100/K9))</f>
        <v>89.552238805970148</v>
      </c>
      <c r="N9" s="182">
        <v>0</v>
      </c>
      <c r="O9" s="131">
        <v>3</v>
      </c>
      <c r="P9" s="177" t="str">
        <f t="shared" ref="P9:P14" si="8">IF(ISERROR(O9*100/N9),"-",(O9*100/N9))</f>
        <v>-</v>
      </c>
      <c r="Q9" s="181">
        <v>733</v>
      </c>
      <c r="R9" s="132">
        <v>483</v>
      </c>
      <c r="S9" s="177">
        <f t="shared" si="2"/>
        <v>65.893587994542969</v>
      </c>
      <c r="T9" s="179">
        <v>217</v>
      </c>
      <c r="U9" s="133">
        <v>182</v>
      </c>
      <c r="V9" s="180">
        <f t="shared" si="3"/>
        <v>83.870967741935488</v>
      </c>
      <c r="W9" s="178">
        <v>160</v>
      </c>
      <c r="X9" s="133">
        <v>114</v>
      </c>
      <c r="Y9" s="177">
        <f t="shared" si="4"/>
        <v>71.25</v>
      </c>
      <c r="Z9" s="179">
        <v>133</v>
      </c>
      <c r="AA9" s="133">
        <v>83</v>
      </c>
      <c r="AB9" s="177">
        <f t="shared" si="5"/>
        <v>62.406015037593988</v>
      </c>
      <c r="AC9" s="34"/>
      <c r="AD9" s="38"/>
    </row>
    <row r="10" spans="1:32" s="39" customFormat="1" ht="48.75" customHeight="1" x14ac:dyDescent="0.25">
      <c r="A10" s="143" t="s">
        <v>99</v>
      </c>
      <c r="B10" s="176">
        <v>5476</v>
      </c>
      <c r="C10" s="128">
        <v>2386</v>
      </c>
      <c r="D10" s="177">
        <f t="shared" si="0"/>
        <v>43.571950328707082</v>
      </c>
      <c r="E10" s="178">
        <v>4559</v>
      </c>
      <c r="F10" s="128">
        <v>1777</v>
      </c>
      <c r="G10" s="177">
        <f t="shared" si="1"/>
        <v>38.977846018863787</v>
      </c>
      <c r="H10" s="181">
        <v>794</v>
      </c>
      <c r="I10" s="132">
        <v>548</v>
      </c>
      <c r="J10" s="177">
        <f t="shared" si="6"/>
        <v>69.017632241813601</v>
      </c>
      <c r="K10" s="181">
        <v>270</v>
      </c>
      <c r="L10" s="130">
        <v>174</v>
      </c>
      <c r="M10" s="177">
        <f t="shared" si="7"/>
        <v>64.444444444444443</v>
      </c>
      <c r="N10" s="182">
        <v>6</v>
      </c>
      <c r="O10" s="130">
        <v>18</v>
      </c>
      <c r="P10" s="177">
        <f t="shared" si="8"/>
        <v>300</v>
      </c>
      <c r="Q10" s="181">
        <v>3270</v>
      </c>
      <c r="R10" s="132">
        <v>1466</v>
      </c>
      <c r="S10" s="177">
        <f t="shared" si="2"/>
        <v>44.831804281345569</v>
      </c>
      <c r="T10" s="179">
        <v>1008</v>
      </c>
      <c r="U10" s="133">
        <v>517</v>
      </c>
      <c r="V10" s="180">
        <f t="shared" si="3"/>
        <v>51.289682539682538</v>
      </c>
      <c r="W10" s="178">
        <v>735</v>
      </c>
      <c r="X10" s="133">
        <v>335</v>
      </c>
      <c r="Y10" s="177">
        <f t="shared" si="4"/>
        <v>45.57823129251701</v>
      </c>
      <c r="Z10" s="179">
        <v>572</v>
      </c>
      <c r="AA10" s="133">
        <v>240</v>
      </c>
      <c r="AB10" s="177">
        <f t="shared" si="5"/>
        <v>41.95804195804196</v>
      </c>
      <c r="AC10" s="34"/>
      <c r="AD10" s="38"/>
    </row>
    <row r="11" spans="1:32" s="39" customFormat="1" ht="48.75" customHeight="1" x14ac:dyDescent="0.25">
      <c r="A11" s="143" t="s">
        <v>100</v>
      </c>
      <c r="B11" s="176">
        <v>1608</v>
      </c>
      <c r="C11" s="128">
        <v>1092</v>
      </c>
      <c r="D11" s="177">
        <f t="shared" si="0"/>
        <v>67.910447761194035</v>
      </c>
      <c r="E11" s="178">
        <v>1373</v>
      </c>
      <c r="F11" s="128">
        <v>842</v>
      </c>
      <c r="G11" s="177">
        <f t="shared" si="1"/>
        <v>61.325564457392574</v>
      </c>
      <c r="H11" s="181">
        <v>417</v>
      </c>
      <c r="I11" s="132">
        <v>473</v>
      </c>
      <c r="J11" s="177">
        <f t="shared" si="6"/>
        <v>113.42925659472422</v>
      </c>
      <c r="K11" s="181">
        <v>37</v>
      </c>
      <c r="L11" s="130">
        <v>70</v>
      </c>
      <c r="M11" s="177">
        <f t="shared" si="7"/>
        <v>189.18918918918919</v>
      </c>
      <c r="N11" s="182">
        <v>0</v>
      </c>
      <c r="O11" s="130">
        <v>11</v>
      </c>
      <c r="P11" s="177" t="str">
        <f t="shared" si="8"/>
        <v>-</v>
      </c>
      <c r="Q11" s="181">
        <v>1135</v>
      </c>
      <c r="R11" s="132">
        <v>750</v>
      </c>
      <c r="S11" s="177">
        <f t="shared" si="2"/>
        <v>66.079295154185019</v>
      </c>
      <c r="T11" s="179">
        <v>379</v>
      </c>
      <c r="U11" s="133">
        <v>237</v>
      </c>
      <c r="V11" s="180">
        <f t="shared" si="3"/>
        <v>62.532981530343008</v>
      </c>
      <c r="W11" s="178">
        <v>312</v>
      </c>
      <c r="X11" s="133">
        <v>112</v>
      </c>
      <c r="Y11" s="177">
        <f t="shared" si="4"/>
        <v>35.897435897435898</v>
      </c>
      <c r="Z11" s="179">
        <v>266</v>
      </c>
      <c r="AA11" s="133">
        <v>64</v>
      </c>
      <c r="AB11" s="177">
        <f t="shared" si="5"/>
        <v>24.060150375939848</v>
      </c>
      <c r="AC11" s="34"/>
      <c r="AD11" s="38"/>
    </row>
    <row r="12" spans="1:32" s="39" customFormat="1" ht="48.75" customHeight="1" x14ac:dyDescent="0.25">
      <c r="A12" s="143" t="s">
        <v>101</v>
      </c>
      <c r="B12" s="176">
        <v>2437</v>
      </c>
      <c r="C12" s="128">
        <v>1326</v>
      </c>
      <c r="D12" s="177">
        <f t="shared" si="0"/>
        <v>54.411161263848996</v>
      </c>
      <c r="E12" s="178">
        <v>1959</v>
      </c>
      <c r="F12" s="128">
        <v>1006</v>
      </c>
      <c r="G12" s="177">
        <f t="shared" si="1"/>
        <v>51.35273098519653</v>
      </c>
      <c r="H12" s="181">
        <v>761</v>
      </c>
      <c r="I12" s="132">
        <v>596</v>
      </c>
      <c r="J12" s="177">
        <f t="shared" si="6"/>
        <v>78.318002628120894</v>
      </c>
      <c r="K12" s="181">
        <v>54</v>
      </c>
      <c r="L12" s="130">
        <v>59</v>
      </c>
      <c r="M12" s="177">
        <f t="shared" si="7"/>
        <v>109.25925925925925</v>
      </c>
      <c r="N12" s="182">
        <v>8</v>
      </c>
      <c r="O12" s="130">
        <v>4</v>
      </c>
      <c r="P12" s="177">
        <f t="shared" si="8"/>
        <v>50</v>
      </c>
      <c r="Q12" s="181">
        <v>1630</v>
      </c>
      <c r="R12" s="132">
        <v>798</v>
      </c>
      <c r="S12" s="177">
        <f t="shared" si="2"/>
        <v>48.95705521472393</v>
      </c>
      <c r="T12" s="179">
        <v>456</v>
      </c>
      <c r="U12" s="133">
        <v>297</v>
      </c>
      <c r="V12" s="180">
        <f t="shared" si="3"/>
        <v>65.131578947368425</v>
      </c>
      <c r="W12" s="178">
        <v>338</v>
      </c>
      <c r="X12" s="133">
        <v>162</v>
      </c>
      <c r="Y12" s="177">
        <f t="shared" si="4"/>
        <v>47.928994082840234</v>
      </c>
      <c r="Z12" s="179">
        <v>279</v>
      </c>
      <c r="AA12" s="133">
        <v>113</v>
      </c>
      <c r="AB12" s="177">
        <f t="shared" si="5"/>
        <v>40.501792114695341</v>
      </c>
      <c r="AC12" s="34"/>
      <c r="AD12" s="38"/>
    </row>
    <row r="13" spans="1:32" s="39" customFormat="1" ht="48.75" customHeight="1" x14ac:dyDescent="0.25">
      <c r="A13" s="143" t="s">
        <v>102</v>
      </c>
      <c r="B13" s="176">
        <v>1319</v>
      </c>
      <c r="C13" s="128">
        <v>790</v>
      </c>
      <c r="D13" s="177">
        <f t="shared" si="0"/>
        <v>59.893858984078847</v>
      </c>
      <c r="E13" s="178">
        <v>1055</v>
      </c>
      <c r="F13" s="128">
        <v>552</v>
      </c>
      <c r="G13" s="177">
        <f t="shared" si="1"/>
        <v>52.322274881516584</v>
      </c>
      <c r="H13" s="181">
        <v>532</v>
      </c>
      <c r="I13" s="132">
        <v>432</v>
      </c>
      <c r="J13" s="177">
        <f t="shared" si="6"/>
        <v>81.203007518796994</v>
      </c>
      <c r="K13" s="181">
        <v>55</v>
      </c>
      <c r="L13" s="130">
        <v>15</v>
      </c>
      <c r="M13" s="177">
        <f t="shared" si="7"/>
        <v>27.272727272727273</v>
      </c>
      <c r="N13" s="182">
        <v>0</v>
      </c>
      <c r="O13" s="130">
        <v>9</v>
      </c>
      <c r="P13" s="177" t="str">
        <f t="shared" si="8"/>
        <v>-</v>
      </c>
      <c r="Q13" s="181">
        <v>940</v>
      </c>
      <c r="R13" s="132">
        <v>486</v>
      </c>
      <c r="S13" s="177">
        <f t="shared" si="2"/>
        <v>51.702127659574465</v>
      </c>
      <c r="T13" s="179">
        <v>190</v>
      </c>
      <c r="U13" s="133">
        <v>171</v>
      </c>
      <c r="V13" s="180">
        <f t="shared" si="3"/>
        <v>90</v>
      </c>
      <c r="W13" s="178">
        <v>107</v>
      </c>
      <c r="X13" s="133">
        <v>68</v>
      </c>
      <c r="Y13" s="177">
        <f t="shared" si="4"/>
        <v>63.55140186915888</v>
      </c>
      <c r="Z13" s="179">
        <v>86</v>
      </c>
      <c r="AA13" s="133">
        <v>53</v>
      </c>
      <c r="AB13" s="177">
        <f t="shared" si="5"/>
        <v>61.627906976744185</v>
      </c>
      <c r="AC13" s="34"/>
      <c r="AD13" s="38"/>
    </row>
    <row r="14" spans="1:32" s="39" customFormat="1" ht="48.75" customHeight="1" thickBot="1" x14ac:dyDescent="0.3">
      <c r="A14" s="144" t="s">
        <v>103</v>
      </c>
      <c r="B14" s="183">
        <v>717</v>
      </c>
      <c r="C14" s="145">
        <v>642</v>
      </c>
      <c r="D14" s="184">
        <f t="shared" si="0"/>
        <v>89.539748953974893</v>
      </c>
      <c r="E14" s="185">
        <v>612</v>
      </c>
      <c r="F14" s="145">
        <v>506</v>
      </c>
      <c r="G14" s="184">
        <f t="shared" si="1"/>
        <v>82.679738562091501</v>
      </c>
      <c r="H14" s="189">
        <v>252</v>
      </c>
      <c r="I14" s="187">
        <v>346</v>
      </c>
      <c r="J14" s="184">
        <f t="shared" si="6"/>
        <v>137.30158730158729</v>
      </c>
      <c r="K14" s="189">
        <v>63</v>
      </c>
      <c r="L14" s="146">
        <v>51</v>
      </c>
      <c r="M14" s="184">
        <f t="shared" si="7"/>
        <v>80.952380952380949</v>
      </c>
      <c r="N14" s="190">
        <v>5</v>
      </c>
      <c r="O14" s="146">
        <v>2</v>
      </c>
      <c r="P14" s="184">
        <f t="shared" si="8"/>
        <v>40</v>
      </c>
      <c r="Q14" s="189">
        <v>539</v>
      </c>
      <c r="R14" s="187">
        <v>445</v>
      </c>
      <c r="S14" s="184">
        <f t="shared" si="2"/>
        <v>82.560296846011127</v>
      </c>
      <c r="T14" s="186">
        <v>124</v>
      </c>
      <c r="U14" s="191">
        <v>123</v>
      </c>
      <c r="V14" s="188">
        <f t="shared" si="3"/>
        <v>99.193548387096769</v>
      </c>
      <c r="W14" s="185">
        <v>102</v>
      </c>
      <c r="X14" s="191">
        <v>98</v>
      </c>
      <c r="Y14" s="184">
        <f t="shared" si="4"/>
        <v>96.078431372549019</v>
      </c>
      <c r="Z14" s="186">
        <v>73</v>
      </c>
      <c r="AA14" s="191">
        <v>62</v>
      </c>
      <c r="AB14" s="184">
        <f t="shared" si="5"/>
        <v>84.93150684931507</v>
      </c>
      <c r="AC14" s="34"/>
      <c r="AD14" s="38"/>
    </row>
    <row r="15" spans="1:32" s="80" customFormat="1" ht="64.5" customHeight="1" x14ac:dyDescent="0.25">
      <c r="A15" s="79"/>
      <c r="B15" s="79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</row>
    <row r="16" spans="1:32" s="80" customFormat="1" ht="15" x14ac:dyDescent="0.25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s="80" customFormat="1" ht="15" x14ac:dyDescent="0.25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s="80" customFormat="1" ht="15" x14ac:dyDescent="0.25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s="80" customFormat="1" ht="15" x14ac:dyDescent="0.25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s="80" customFormat="1" ht="15" x14ac:dyDescent="0.25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s="80" customFormat="1" ht="15" x14ac:dyDescent="0.25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s="80" customFormat="1" ht="15" x14ac:dyDescent="0.25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s="80" customFormat="1" ht="15" x14ac:dyDescent="0.25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s="80" customFormat="1" ht="15" x14ac:dyDescent="0.25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s="80" customFormat="1" ht="15" x14ac:dyDescent="0.25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s="80" customFormat="1" ht="15" x14ac:dyDescent="0.25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s="80" customFormat="1" ht="15" x14ac:dyDescent="0.25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s="80" customFormat="1" ht="15" x14ac:dyDescent="0.25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s="80" customFormat="1" ht="15" x14ac:dyDescent="0.25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s="80" customFormat="1" ht="15" x14ac:dyDescent="0.25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s="80" customFormat="1" ht="15" x14ac:dyDescent="0.25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s="80" customFormat="1" ht="15" x14ac:dyDescent="0.25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s="80" customFormat="1" ht="15" x14ac:dyDescent="0.25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s="80" customFormat="1" ht="15" x14ac:dyDescent="0.25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s="80" customFormat="1" ht="15" x14ac:dyDescent="0.25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s="80" customFormat="1" ht="15" x14ac:dyDescent="0.25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s="80" customFormat="1" ht="15" x14ac:dyDescent="0.25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s="80" customFormat="1" ht="15" x14ac:dyDescent="0.25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s="80" customFormat="1" ht="15" x14ac:dyDescent="0.25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s="80" customFormat="1" ht="15" x14ac:dyDescent="0.25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s="80" customFormat="1" ht="15" x14ac:dyDescent="0.25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s="80" customFormat="1" ht="15" x14ac:dyDescent="0.25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s="80" customFormat="1" ht="15" x14ac:dyDescent="0.25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s="80" customFormat="1" ht="15" x14ac:dyDescent="0.25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s="80" customFormat="1" ht="15" x14ac:dyDescent="0.25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s="80" customFormat="1" ht="15" x14ac:dyDescent="0.25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s="80" customFormat="1" ht="15" x14ac:dyDescent="0.25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s="80" customFormat="1" ht="15" x14ac:dyDescent="0.25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s="80" customFormat="1" ht="15" x14ac:dyDescent="0.25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s="80" customFormat="1" ht="15" x14ac:dyDescent="0.25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s="80" customFormat="1" ht="15" x14ac:dyDescent="0.25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s="80" customFormat="1" ht="15" x14ac:dyDescent="0.25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s="80" customFormat="1" ht="15" x14ac:dyDescent="0.25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s="80" customFormat="1" ht="15" x14ac:dyDescent="0.25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s="80" customFormat="1" ht="15" x14ac:dyDescent="0.25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s="80" customFormat="1" ht="15" x14ac:dyDescent="0.25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s="80" customFormat="1" ht="15" x14ac:dyDescent="0.25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s="80" customFormat="1" ht="15" x14ac:dyDescent="0.25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s="80" customFormat="1" ht="15" x14ac:dyDescent="0.25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B3:D3"/>
    <mergeCell ref="K4:K5"/>
    <mergeCell ref="L4:L5"/>
    <mergeCell ref="Z2:AB2"/>
    <mergeCell ref="U1:AB1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Z3:AB3"/>
    <mergeCell ref="M2:P2"/>
    <mergeCell ref="B1:P1"/>
    <mergeCell ref="C15:P1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P5"/>
    <mergeCell ref="Q4:Q5"/>
    <mergeCell ref="X2:Y2"/>
    <mergeCell ref="Q3:S3"/>
    <mergeCell ref="T3:V3"/>
    <mergeCell ref="W3:Y3"/>
    <mergeCell ref="S4:S5"/>
    <mergeCell ref="R4:R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0" orientation="landscape" r:id="rId1"/>
  <colBreaks count="1" manualBreakCount="1">
    <brk id="16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1:K22"/>
  <sheetViews>
    <sheetView view="pageBreakPreview" zoomScale="58" zoomScaleNormal="75" zoomScaleSheetLayoutView="58" workbookViewId="0">
      <selection activeCell="A30" sqref="A30"/>
    </sheetView>
  </sheetViews>
  <sheetFormatPr defaultColWidth="8" defaultRowHeight="12.75" x14ac:dyDescent="0.2"/>
  <cols>
    <col min="1" max="1" width="69.5703125" style="2" customWidth="1"/>
    <col min="2" max="4" width="23.42578125" style="16" customWidth="1"/>
    <col min="5" max="255" width="8" style="2"/>
    <col min="256" max="256" width="69.5703125" style="2" customWidth="1"/>
    <col min="257" max="259" width="23.42578125" style="2" customWidth="1"/>
    <col min="260" max="260" width="8" style="2"/>
    <col min="261" max="261" width="0" style="2" hidden="1" customWidth="1"/>
    <col min="262" max="511" width="8" style="2"/>
    <col min="512" max="512" width="69.5703125" style="2" customWidth="1"/>
    <col min="513" max="515" width="23.42578125" style="2" customWidth="1"/>
    <col min="516" max="516" width="8" style="2"/>
    <col min="517" max="517" width="0" style="2" hidden="1" customWidth="1"/>
    <col min="518" max="767" width="8" style="2"/>
    <col min="768" max="768" width="69.5703125" style="2" customWidth="1"/>
    <col min="769" max="771" width="23.42578125" style="2" customWidth="1"/>
    <col min="772" max="772" width="8" style="2"/>
    <col min="773" max="773" width="0" style="2" hidden="1" customWidth="1"/>
    <col min="774" max="1023" width="8" style="2"/>
    <col min="1024" max="1024" width="69.5703125" style="2" customWidth="1"/>
    <col min="1025" max="1027" width="23.42578125" style="2" customWidth="1"/>
    <col min="1028" max="1028" width="8" style="2"/>
    <col min="1029" max="1029" width="0" style="2" hidden="1" customWidth="1"/>
    <col min="1030" max="1279" width="8" style="2"/>
    <col min="1280" max="1280" width="69.5703125" style="2" customWidth="1"/>
    <col min="1281" max="1283" width="23.42578125" style="2" customWidth="1"/>
    <col min="1284" max="1284" width="8" style="2"/>
    <col min="1285" max="1285" width="0" style="2" hidden="1" customWidth="1"/>
    <col min="1286" max="1535" width="8" style="2"/>
    <col min="1536" max="1536" width="69.5703125" style="2" customWidth="1"/>
    <col min="1537" max="1539" width="23.42578125" style="2" customWidth="1"/>
    <col min="1540" max="1540" width="8" style="2"/>
    <col min="1541" max="1541" width="0" style="2" hidden="1" customWidth="1"/>
    <col min="1542" max="1791" width="8" style="2"/>
    <col min="1792" max="1792" width="69.5703125" style="2" customWidth="1"/>
    <col min="1793" max="1795" width="23.42578125" style="2" customWidth="1"/>
    <col min="1796" max="1796" width="8" style="2"/>
    <col min="1797" max="1797" width="0" style="2" hidden="1" customWidth="1"/>
    <col min="1798" max="2047" width="8" style="2"/>
    <col min="2048" max="2048" width="69.5703125" style="2" customWidth="1"/>
    <col min="2049" max="2051" width="23.42578125" style="2" customWidth="1"/>
    <col min="2052" max="2052" width="8" style="2"/>
    <col min="2053" max="2053" width="0" style="2" hidden="1" customWidth="1"/>
    <col min="2054" max="2303" width="8" style="2"/>
    <col min="2304" max="2304" width="69.5703125" style="2" customWidth="1"/>
    <col min="2305" max="2307" width="23.42578125" style="2" customWidth="1"/>
    <col min="2308" max="2308" width="8" style="2"/>
    <col min="2309" max="2309" width="0" style="2" hidden="1" customWidth="1"/>
    <col min="2310" max="2559" width="8" style="2"/>
    <col min="2560" max="2560" width="69.5703125" style="2" customWidth="1"/>
    <col min="2561" max="2563" width="23.42578125" style="2" customWidth="1"/>
    <col min="2564" max="2564" width="8" style="2"/>
    <col min="2565" max="2565" width="0" style="2" hidden="1" customWidth="1"/>
    <col min="2566" max="2815" width="8" style="2"/>
    <col min="2816" max="2816" width="69.5703125" style="2" customWidth="1"/>
    <col min="2817" max="2819" width="23.42578125" style="2" customWidth="1"/>
    <col min="2820" max="2820" width="8" style="2"/>
    <col min="2821" max="2821" width="0" style="2" hidden="1" customWidth="1"/>
    <col min="2822" max="3071" width="8" style="2"/>
    <col min="3072" max="3072" width="69.5703125" style="2" customWidth="1"/>
    <col min="3073" max="3075" width="23.42578125" style="2" customWidth="1"/>
    <col min="3076" max="3076" width="8" style="2"/>
    <col min="3077" max="3077" width="0" style="2" hidden="1" customWidth="1"/>
    <col min="3078" max="3327" width="8" style="2"/>
    <col min="3328" max="3328" width="69.5703125" style="2" customWidth="1"/>
    <col min="3329" max="3331" width="23.42578125" style="2" customWidth="1"/>
    <col min="3332" max="3332" width="8" style="2"/>
    <col min="3333" max="3333" width="0" style="2" hidden="1" customWidth="1"/>
    <col min="3334" max="3583" width="8" style="2"/>
    <col min="3584" max="3584" width="69.5703125" style="2" customWidth="1"/>
    <col min="3585" max="3587" width="23.42578125" style="2" customWidth="1"/>
    <col min="3588" max="3588" width="8" style="2"/>
    <col min="3589" max="3589" width="0" style="2" hidden="1" customWidth="1"/>
    <col min="3590" max="3839" width="8" style="2"/>
    <col min="3840" max="3840" width="69.5703125" style="2" customWidth="1"/>
    <col min="3841" max="3843" width="23.42578125" style="2" customWidth="1"/>
    <col min="3844" max="3844" width="8" style="2"/>
    <col min="3845" max="3845" width="0" style="2" hidden="1" customWidth="1"/>
    <col min="3846" max="4095" width="8" style="2"/>
    <col min="4096" max="4096" width="69.5703125" style="2" customWidth="1"/>
    <col min="4097" max="4099" width="23.42578125" style="2" customWidth="1"/>
    <col min="4100" max="4100" width="8" style="2"/>
    <col min="4101" max="4101" width="0" style="2" hidden="1" customWidth="1"/>
    <col min="4102" max="4351" width="8" style="2"/>
    <col min="4352" max="4352" width="69.5703125" style="2" customWidth="1"/>
    <col min="4353" max="4355" width="23.42578125" style="2" customWidth="1"/>
    <col min="4356" max="4356" width="8" style="2"/>
    <col min="4357" max="4357" width="0" style="2" hidden="1" customWidth="1"/>
    <col min="4358" max="4607" width="8" style="2"/>
    <col min="4608" max="4608" width="69.5703125" style="2" customWidth="1"/>
    <col min="4609" max="4611" width="23.42578125" style="2" customWidth="1"/>
    <col min="4612" max="4612" width="8" style="2"/>
    <col min="4613" max="4613" width="0" style="2" hidden="1" customWidth="1"/>
    <col min="4614" max="4863" width="8" style="2"/>
    <col min="4864" max="4864" width="69.5703125" style="2" customWidth="1"/>
    <col min="4865" max="4867" width="23.42578125" style="2" customWidth="1"/>
    <col min="4868" max="4868" width="8" style="2"/>
    <col min="4869" max="4869" width="0" style="2" hidden="1" customWidth="1"/>
    <col min="4870" max="5119" width="8" style="2"/>
    <col min="5120" max="5120" width="69.5703125" style="2" customWidth="1"/>
    <col min="5121" max="5123" width="23.42578125" style="2" customWidth="1"/>
    <col min="5124" max="5124" width="8" style="2"/>
    <col min="5125" max="5125" width="0" style="2" hidden="1" customWidth="1"/>
    <col min="5126" max="5375" width="8" style="2"/>
    <col min="5376" max="5376" width="69.5703125" style="2" customWidth="1"/>
    <col min="5377" max="5379" width="23.42578125" style="2" customWidth="1"/>
    <col min="5380" max="5380" width="8" style="2"/>
    <col min="5381" max="5381" width="0" style="2" hidden="1" customWidth="1"/>
    <col min="5382" max="5631" width="8" style="2"/>
    <col min="5632" max="5632" width="69.5703125" style="2" customWidth="1"/>
    <col min="5633" max="5635" width="23.42578125" style="2" customWidth="1"/>
    <col min="5636" max="5636" width="8" style="2"/>
    <col min="5637" max="5637" width="0" style="2" hidden="1" customWidth="1"/>
    <col min="5638" max="5887" width="8" style="2"/>
    <col min="5888" max="5888" width="69.5703125" style="2" customWidth="1"/>
    <col min="5889" max="5891" width="23.42578125" style="2" customWidth="1"/>
    <col min="5892" max="5892" width="8" style="2"/>
    <col min="5893" max="5893" width="0" style="2" hidden="1" customWidth="1"/>
    <col min="5894" max="6143" width="8" style="2"/>
    <col min="6144" max="6144" width="69.5703125" style="2" customWidth="1"/>
    <col min="6145" max="6147" width="23.42578125" style="2" customWidth="1"/>
    <col min="6148" max="6148" width="8" style="2"/>
    <col min="6149" max="6149" width="0" style="2" hidden="1" customWidth="1"/>
    <col min="6150" max="6399" width="8" style="2"/>
    <col min="6400" max="6400" width="69.5703125" style="2" customWidth="1"/>
    <col min="6401" max="6403" width="23.42578125" style="2" customWidth="1"/>
    <col min="6404" max="6404" width="8" style="2"/>
    <col min="6405" max="6405" width="0" style="2" hidden="1" customWidth="1"/>
    <col min="6406" max="6655" width="8" style="2"/>
    <col min="6656" max="6656" width="69.5703125" style="2" customWidth="1"/>
    <col min="6657" max="6659" width="23.42578125" style="2" customWidth="1"/>
    <col min="6660" max="6660" width="8" style="2"/>
    <col min="6661" max="6661" width="0" style="2" hidden="1" customWidth="1"/>
    <col min="6662" max="6911" width="8" style="2"/>
    <col min="6912" max="6912" width="69.5703125" style="2" customWidth="1"/>
    <col min="6913" max="6915" width="23.42578125" style="2" customWidth="1"/>
    <col min="6916" max="6916" width="8" style="2"/>
    <col min="6917" max="6917" width="0" style="2" hidden="1" customWidth="1"/>
    <col min="6918" max="7167" width="8" style="2"/>
    <col min="7168" max="7168" width="69.5703125" style="2" customWidth="1"/>
    <col min="7169" max="7171" width="23.42578125" style="2" customWidth="1"/>
    <col min="7172" max="7172" width="8" style="2"/>
    <col min="7173" max="7173" width="0" style="2" hidden="1" customWidth="1"/>
    <col min="7174" max="7423" width="8" style="2"/>
    <col min="7424" max="7424" width="69.5703125" style="2" customWidth="1"/>
    <col min="7425" max="7427" width="23.42578125" style="2" customWidth="1"/>
    <col min="7428" max="7428" width="8" style="2"/>
    <col min="7429" max="7429" width="0" style="2" hidden="1" customWidth="1"/>
    <col min="7430" max="7679" width="8" style="2"/>
    <col min="7680" max="7680" width="69.5703125" style="2" customWidth="1"/>
    <col min="7681" max="7683" width="23.42578125" style="2" customWidth="1"/>
    <col min="7684" max="7684" width="8" style="2"/>
    <col min="7685" max="7685" width="0" style="2" hidden="1" customWidth="1"/>
    <col min="7686" max="7935" width="8" style="2"/>
    <col min="7936" max="7936" width="69.5703125" style="2" customWidth="1"/>
    <col min="7937" max="7939" width="23.42578125" style="2" customWidth="1"/>
    <col min="7940" max="7940" width="8" style="2"/>
    <col min="7941" max="7941" width="0" style="2" hidden="1" customWidth="1"/>
    <col min="7942" max="8191" width="8" style="2"/>
    <col min="8192" max="8192" width="69.5703125" style="2" customWidth="1"/>
    <col min="8193" max="8195" width="23.42578125" style="2" customWidth="1"/>
    <col min="8196" max="8196" width="8" style="2"/>
    <col min="8197" max="8197" width="0" style="2" hidden="1" customWidth="1"/>
    <col min="8198" max="8447" width="8" style="2"/>
    <col min="8448" max="8448" width="69.5703125" style="2" customWidth="1"/>
    <col min="8449" max="8451" width="23.42578125" style="2" customWidth="1"/>
    <col min="8452" max="8452" width="8" style="2"/>
    <col min="8453" max="8453" width="0" style="2" hidden="1" customWidth="1"/>
    <col min="8454" max="8703" width="8" style="2"/>
    <col min="8704" max="8704" width="69.5703125" style="2" customWidth="1"/>
    <col min="8705" max="8707" width="23.42578125" style="2" customWidth="1"/>
    <col min="8708" max="8708" width="8" style="2"/>
    <col min="8709" max="8709" width="0" style="2" hidden="1" customWidth="1"/>
    <col min="8710" max="8959" width="8" style="2"/>
    <col min="8960" max="8960" width="69.5703125" style="2" customWidth="1"/>
    <col min="8961" max="8963" width="23.42578125" style="2" customWidth="1"/>
    <col min="8964" max="8964" width="8" style="2"/>
    <col min="8965" max="8965" width="0" style="2" hidden="1" customWidth="1"/>
    <col min="8966" max="9215" width="8" style="2"/>
    <col min="9216" max="9216" width="69.5703125" style="2" customWidth="1"/>
    <col min="9217" max="9219" width="23.42578125" style="2" customWidth="1"/>
    <col min="9220" max="9220" width="8" style="2"/>
    <col min="9221" max="9221" width="0" style="2" hidden="1" customWidth="1"/>
    <col min="9222" max="9471" width="8" style="2"/>
    <col min="9472" max="9472" width="69.5703125" style="2" customWidth="1"/>
    <col min="9473" max="9475" width="23.42578125" style="2" customWidth="1"/>
    <col min="9476" max="9476" width="8" style="2"/>
    <col min="9477" max="9477" width="0" style="2" hidden="1" customWidth="1"/>
    <col min="9478" max="9727" width="8" style="2"/>
    <col min="9728" max="9728" width="69.5703125" style="2" customWidth="1"/>
    <col min="9729" max="9731" width="23.42578125" style="2" customWidth="1"/>
    <col min="9732" max="9732" width="8" style="2"/>
    <col min="9733" max="9733" width="0" style="2" hidden="1" customWidth="1"/>
    <col min="9734" max="9983" width="8" style="2"/>
    <col min="9984" max="9984" width="69.5703125" style="2" customWidth="1"/>
    <col min="9985" max="9987" width="23.42578125" style="2" customWidth="1"/>
    <col min="9988" max="9988" width="8" style="2"/>
    <col min="9989" max="9989" width="0" style="2" hidden="1" customWidth="1"/>
    <col min="9990" max="10239" width="8" style="2"/>
    <col min="10240" max="10240" width="69.5703125" style="2" customWidth="1"/>
    <col min="10241" max="10243" width="23.42578125" style="2" customWidth="1"/>
    <col min="10244" max="10244" width="8" style="2"/>
    <col min="10245" max="10245" width="0" style="2" hidden="1" customWidth="1"/>
    <col min="10246" max="10495" width="8" style="2"/>
    <col min="10496" max="10496" width="69.5703125" style="2" customWidth="1"/>
    <col min="10497" max="10499" width="23.42578125" style="2" customWidth="1"/>
    <col min="10500" max="10500" width="8" style="2"/>
    <col min="10501" max="10501" width="0" style="2" hidden="1" customWidth="1"/>
    <col min="10502" max="10751" width="8" style="2"/>
    <col min="10752" max="10752" width="69.5703125" style="2" customWidth="1"/>
    <col min="10753" max="10755" width="23.42578125" style="2" customWidth="1"/>
    <col min="10756" max="10756" width="8" style="2"/>
    <col min="10757" max="10757" width="0" style="2" hidden="1" customWidth="1"/>
    <col min="10758" max="11007" width="8" style="2"/>
    <col min="11008" max="11008" width="69.5703125" style="2" customWidth="1"/>
    <col min="11009" max="11011" width="23.42578125" style="2" customWidth="1"/>
    <col min="11012" max="11012" width="8" style="2"/>
    <col min="11013" max="11013" width="0" style="2" hidden="1" customWidth="1"/>
    <col min="11014" max="11263" width="8" style="2"/>
    <col min="11264" max="11264" width="69.5703125" style="2" customWidth="1"/>
    <col min="11265" max="11267" width="23.42578125" style="2" customWidth="1"/>
    <col min="11268" max="11268" width="8" style="2"/>
    <col min="11269" max="11269" width="0" style="2" hidden="1" customWidth="1"/>
    <col min="11270" max="11519" width="8" style="2"/>
    <col min="11520" max="11520" width="69.5703125" style="2" customWidth="1"/>
    <col min="11521" max="11523" width="23.42578125" style="2" customWidth="1"/>
    <col min="11524" max="11524" width="8" style="2"/>
    <col min="11525" max="11525" width="0" style="2" hidden="1" customWidth="1"/>
    <col min="11526" max="11775" width="8" style="2"/>
    <col min="11776" max="11776" width="69.5703125" style="2" customWidth="1"/>
    <col min="11777" max="11779" width="23.42578125" style="2" customWidth="1"/>
    <col min="11780" max="11780" width="8" style="2"/>
    <col min="11781" max="11781" width="0" style="2" hidden="1" customWidth="1"/>
    <col min="11782" max="12031" width="8" style="2"/>
    <col min="12032" max="12032" width="69.5703125" style="2" customWidth="1"/>
    <col min="12033" max="12035" width="23.42578125" style="2" customWidth="1"/>
    <col min="12036" max="12036" width="8" style="2"/>
    <col min="12037" max="12037" width="0" style="2" hidden="1" customWidth="1"/>
    <col min="12038" max="12287" width="8" style="2"/>
    <col min="12288" max="12288" width="69.5703125" style="2" customWidth="1"/>
    <col min="12289" max="12291" width="23.42578125" style="2" customWidth="1"/>
    <col min="12292" max="12292" width="8" style="2"/>
    <col min="12293" max="12293" width="0" style="2" hidden="1" customWidth="1"/>
    <col min="12294" max="12543" width="8" style="2"/>
    <col min="12544" max="12544" width="69.5703125" style="2" customWidth="1"/>
    <col min="12545" max="12547" width="23.42578125" style="2" customWidth="1"/>
    <col min="12548" max="12548" width="8" style="2"/>
    <col min="12549" max="12549" width="0" style="2" hidden="1" customWidth="1"/>
    <col min="12550" max="12799" width="8" style="2"/>
    <col min="12800" max="12800" width="69.5703125" style="2" customWidth="1"/>
    <col min="12801" max="12803" width="23.42578125" style="2" customWidth="1"/>
    <col min="12804" max="12804" width="8" style="2"/>
    <col min="12805" max="12805" width="0" style="2" hidden="1" customWidth="1"/>
    <col min="12806" max="13055" width="8" style="2"/>
    <col min="13056" max="13056" width="69.5703125" style="2" customWidth="1"/>
    <col min="13057" max="13059" width="23.42578125" style="2" customWidth="1"/>
    <col min="13060" max="13060" width="8" style="2"/>
    <col min="13061" max="13061" width="0" style="2" hidden="1" customWidth="1"/>
    <col min="13062" max="13311" width="8" style="2"/>
    <col min="13312" max="13312" width="69.5703125" style="2" customWidth="1"/>
    <col min="13313" max="13315" width="23.42578125" style="2" customWidth="1"/>
    <col min="13316" max="13316" width="8" style="2"/>
    <col min="13317" max="13317" width="0" style="2" hidden="1" customWidth="1"/>
    <col min="13318" max="13567" width="8" style="2"/>
    <col min="13568" max="13568" width="69.5703125" style="2" customWidth="1"/>
    <col min="13569" max="13571" width="23.42578125" style="2" customWidth="1"/>
    <col min="13572" max="13572" width="8" style="2"/>
    <col min="13573" max="13573" width="0" style="2" hidden="1" customWidth="1"/>
    <col min="13574" max="13823" width="8" style="2"/>
    <col min="13824" max="13824" width="69.5703125" style="2" customWidth="1"/>
    <col min="13825" max="13827" width="23.42578125" style="2" customWidth="1"/>
    <col min="13828" max="13828" width="8" style="2"/>
    <col min="13829" max="13829" width="0" style="2" hidden="1" customWidth="1"/>
    <col min="13830" max="14079" width="8" style="2"/>
    <col min="14080" max="14080" width="69.5703125" style="2" customWidth="1"/>
    <col min="14081" max="14083" width="23.42578125" style="2" customWidth="1"/>
    <col min="14084" max="14084" width="8" style="2"/>
    <col min="14085" max="14085" width="0" style="2" hidden="1" customWidth="1"/>
    <col min="14086" max="14335" width="8" style="2"/>
    <col min="14336" max="14336" width="69.5703125" style="2" customWidth="1"/>
    <col min="14337" max="14339" width="23.42578125" style="2" customWidth="1"/>
    <col min="14340" max="14340" width="8" style="2"/>
    <col min="14341" max="14341" width="0" style="2" hidden="1" customWidth="1"/>
    <col min="14342" max="14591" width="8" style="2"/>
    <col min="14592" max="14592" width="69.5703125" style="2" customWidth="1"/>
    <col min="14593" max="14595" width="23.42578125" style="2" customWidth="1"/>
    <col min="14596" max="14596" width="8" style="2"/>
    <col min="14597" max="14597" width="0" style="2" hidden="1" customWidth="1"/>
    <col min="14598" max="14847" width="8" style="2"/>
    <col min="14848" max="14848" width="69.5703125" style="2" customWidth="1"/>
    <col min="14849" max="14851" width="23.42578125" style="2" customWidth="1"/>
    <col min="14852" max="14852" width="8" style="2"/>
    <col min="14853" max="14853" width="0" style="2" hidden="1" customWidth="1"/>
    <col min="14854" max="15103" width="8" style="2"/>
    <col min="15104" max="15104" width="69.5703125" style="2" customWidth="1"/>
    <col min="15105" max="15107" width="23.42578125" style="2" customWidth="1"/>
    <col min="15108" max="15108" width="8" style="2"/>
    <col min="15109" max="15109" width="0" style="2" hidden="1" customWidth="1"/>
    <col min="15110" max="15359" width="8" style="2"/>
    <col min="15360" max="15360" width="69.5703125" style="2" customWidth="1"/>
    <col min="15361" max="15363" width="23.42578125" style="2" customWidth="1"/>
    <col min="15364" max="15364" width="8" style="2"/>
    <col min="15365" max="15365" width="0" style="2" hidden="1" customWidth="1"/>
    <col min="15366" max="15615" width="8" style="2"/>
    <col min="15616" max="15616" width="69.5703125" style="2" customWidth="1"/>
    <col min="15617" max="15619" width="23.42578125" style="2" customWidth="1"/>
    <col min="15620" max="15620" width="8" style="2"/>
    <col min="15621" max="15621" width="0" style="2" hidden="1" customWidth="1"/>
    <col min="15622" max="15871" width="8" style="2"/>
    <col min="15872" max="15872" width="69.5703125" style="2" customWidth="1"/>
    <col min="15873" max="15875" width="23.42578125" style="2" customWidth="1"/>
    <col min="15876" max="15876" width="8" style="2"/>
    <col min="15877" max="15877" width="0" style="2" hidden="1" customWidth="1"/>
    <col min="15878" max="16127" width="8" style="2"/>
    <col min="16128" max="16128" width="69.5703125" style="2" customWidth="1"/>
    <col min="16129" max="16131" width="23.425781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49" t="s">
        <v>63</v>
      </c>
      <c r="B1" s="249"/>
      <c r="C1" s="249"/>
      <c r="D1" s="249"/>
      <c r="E1" s="86"/>
      <c r="F1" s="86"/>
      <c r="G1" s="86"/>
      <c r="H1" s="86"/>
    </row>
    <row r="2" spans="1:11" s="3" customFormat="1" ht="25.5" customHeight="1" x14ac:dyDescent="0.25">
      <c r="A2" s="249" t="s">
        <v>67</v>
      </c>
      <c r="B2" s="249"/>
      <c r="C2" s="249"/>
      <c r="D2" s="249"/>
      <c r="E2" s="86"/>
      <c r="F2" s="86"/>
      <c r="G2" s="86"/>
      <c r="H2" s="86"/>
    </row>
    <row r="3" spans="1:11" s="3" customFormat="1" ht="23.25" customHeight="1" x14ac:dyDescent="0.2">
      <c r="A3" s="325" t="s">
        <v>91</v>
      </c>
      <c r="B3" s="325"/>
      <c r="C3" s="325"/>
      <c r="D3" s="325"/>
      <c r="E3" s="2"/>
      <c r="F3" s="2"/>
      <c r="G3" s="2"/>
      <c r="H3" s="2"/>
    </row>
    <row r="4" spans="1:11" s="3" customFormat="1" ht="23.25" customHeight="1" x14ac:dyDescent="0.25">
      <c r="B4" s="87"/>
      <c r="C4" s="87"/>
      <c r="D4" s="88" t="s">
        <v>79</v>
      </c>
    </row>
    <row r="5" spans="1:11" s="89" customFormat="1" ht="21.6" customHeight="1" x14ac:dyDescent="0.25">
      <c r="A5" s="320" t="s">
        <v>0</v>
      </c>
      <c r="B5" s="321" t="s">
        <v>68</v>
      </c>
      <c r="C5" s="323" t="s">
        <v>69</v>
      </c>
      <c r="D5" s="324"/>
      <c r="E5" s="3"/>
      <c r="F5" s="3"/>
      <c r="G5" s="3"/>
      <c r="H5" s="3"/>
    </row>
    <row r="6" spans="1:11" s="89" customFormat="1" ht="27.75" customHeight="1" x14ac:dyDescent="0.25">
      <c r="A6" s="320"/>
      <c r="B6" s="322"/>
      <c r="C6" s="90" t="s">
        <v>70</v>
      </c>
      <c r="D6" s="91" t="s">
        <v>71</v>
      </c>
      <c r="E6" s="3"/>
      <c r="F6" s="3"/>
      <c r="G6" s="3"/>
      <c r="H6" s="3"/>
    </row>
    <row r="7" spans="1:11" s="3" customFormat="1" ht="14.25" customHeight="1" x14ac:dyDescent="0.25">
      <c r="A7" s="6" t="s">
        <v>3</v>
      </c>
      <c r="B7" s="6">
        <v>1</v>
      </c>
      <c r="C7" s="6">
        <v>2</v>
      </c>
      <c r="D7" s="6">
        <v>3</v>
      </c>
      <c r="E7" s="89"/>
      <c r="F7" s="89"/>
      <c r="G7" s="89"/>
      <c r="H7" s="89"/>
      <c r="I7" s="92"/>
      <c r="K7" s="92"/>
    </row>
    <row r="8" spans="1:11" s="3" customFormat="1" ht="30.6" customHeight="1" x14ac:dyDescent="0.25">
      <c r="A8" s="111" t="s">
        <v>80</v>
      </c>
      <c r="B8" s="110" t="e">
        <f>SUM(C8:D8)</f>
        <v>#REF!</v>
      </c>
      <c r="C8" s="110">
        <f>'!!12-жінки'!B7</f>
        <v>31191</v>
      </c>
      <c r="D8" s="110" t="e">
        <f>'!!13-чоловіки'!B7</f>
        <v>#REF!</v>
      </c>
      <c r="E8" s="89"/>
      <c r="F8" s="89"/>
      <c r="G8" s="89"/>
      <c r="H8" s="89"/>
      <c r="I8" s="92"/>
      <c r="K8" s="92"/>
    </row>
    <row r="9" spans="1:11" s="3" customFormat="1" ht="30.6" customHeight="1" x14ac:dyDescent="0.25">
      <c r="A9" s="111" t="s">
        <v>81</v>
      </c>
      <c r="B9" s="110" t="e">
        <f>SUM(C9:D9)</f>
        <v>#REF!</v>
      </c>
      <c r="C9" s="110">
        <f>'!!12-жінки'!C7</f>
        <v>26828</v>
      </c>
      <c r="D9" s="110" t="e">
        <f>'!!13-чоловіки'!C7</f>
        <v>#REF!</v>
      </c>
    </row>
    <row r="10" spans="1:11" s="3" customFormat="1" ht="30.6" customHeight="1" x14ac:dyDescent="0.25">
      <c r="A10" s="112" t="s">
        <v>82</v>
      </c>
      <c r="B10" s="110" t="e">
        <f t="shared" ref="B10:B13" si="0">SUM(C10:D10)</f>
        <v>#REF!</v>
      </c>
      <c r="C10" s="110">
        <f>'!!12-жінки'!D7</f>
        <v>9261</v>
      </c>
      <c r="D10" s="110" t="e">
        <f>'!!13-чоловіки'!D7</f>
        <v>#REF!</v>
      </c>
    </row>
    <row r="11" spans="1:11" s="3" customFormat="1" ht="30.6" customHeight="1" x14ac:dyDescent="0.25">
      <c r="A11" s="113" t="s">
        <v>83</v>
      </c>
      <c r="B11" s="110" t="e">
        <f t="shared" si="0"/>
        <v>#REF!</v>
      </c>
      <c r="C11" s="110">
        <f>'!!12-жінки'!F7</f>
        <v>1719</v>
      </c>
      <c r="D11" s="110" t="e">
        <f>'!!13-чоловіки'!F7</f>
        <v>#REF!</v>
      </c>
      <c r="G11" s="93"/>
    </row>
    <row r="12" spans="1:11" s="3" customFormat="1" ht="56.25" customHeight="1" x14ac:dyDescent="0.25">
      <c r="A12" s="113" t="s">
        <v>84</v>
      </c>
      <c r="B12" s="110" t="e">
        <f t="shared" si="0"/>
        <v>#REF!</v>
      </c>
      <c r="C12" s="110">
        <f>'!!12-жінки'!G7</f>
        <v>116</v>
      </c>
      <c r="D12" s="110" t="e">
        <f>'!!13-чоловіки'!G7</f>
        <v>#REF!</v>
      </c>
    </row>
    <row r="13" spans="1:11" s="3" customFormat="1" ht="54.75" customHeight="1" x14ac:dyDescent="0.25">
      <c r="A13" s="113" t="s">
        <v>8</v>
      </c>
      <c r="B13" s="110" t="e">
        <f t="shared" si="0"/>
        <v>#REF!</v>
      </c>
      <c r="C13" s="110">
        <f>'!!12-жінки'!H7</f>
        <v>22702</v>
      </c>
      <c r="D13" s="110" t="e">
        <f>'!!13-чоловіки'!H7</f>
        <v>#REF!</v>
      </c>
      <c r="E13" s="93"/>
    </row>
    <row r="14" spans="1:11" s="3" customFormat="1" ht="23.1" customHeight="1" x14ac:dyDescent="0.25">
      <c r="A14" s="316" t="s">
        <v>90</v>
      </c>
      <c r="B14" s="317"/>
      <c r="C14" s="317"/>
      <c r="D14" s="317"/>
      <c r="E14" s="93"/>
    </row>
    <row r="15" spans="1:11" ht="25.5" customHeight="1" x14ac:dyDescent="0.2">
      <c r="A15" s="318"/>
      <c r="B15" s="319"/>
      <c r="C15" s="319"/>
      <c r="D15" s="319"/>
      <c r="E15" s="93"/>
      <c r="F15" s="3"/>
      <c r="G15" s="3"/>
      <c r="H15" s="3"/>
    </row>
    <row r="16" spans="1:11" ht="21.6" customHeight="1" x14ac:dyDescent="0.2">
      <c r="A16" s="320" t="s">
        <v>0</v>
      </c>
      <c r="B16" s="321" t="s">
        <v>68</v>
      </c>
      <c r="C16" s="323" t="s">
        <v>69</v>
      </c>
      <c r="D16" s="324"/>
      <c r="E16" s="3"/>
      <c r="F16" s="3"/>
      <c r="G16" s="3"/>
      <c r="H16" s="3"/>
    </row>
    <row r="17" spans="1:4" ht="27" customHeight="1" x14ac:dyDescent="0.2">
      <c r="A17" s="320"/>
      <c r="B17" s="322"/>
      <c r="C17" s="90" t="s">
        <v>70</v>
      </c>
      <c r="D17" s="91" t="s">
        <v>71</v>
      </c>
    </row>
    <row r="18" spans="1:4" ht="30.6" customHeight="1" x14ac:dyDescent="0.2">
      <c r="A18" s="111" t="s">
        <v>80</v>
      </c>
      <c r="B18" s="110" t="e">
        <f>C18+D18</f>
        <v>#REF!</v>
      </c>
      <c r="C18" s="110">
        <f>'!!12-жінки'!I7</f>
        <v>4644</v>
      </c>
      <c r="D18" s="114" t="e">
        <f>'!!13-чоловіки'!I7</f>
        <v>#REF!</v>
      </c>
    </row>
    <row r="19" spans="1:4" ht="30.6" customHeight="1" x14ac:dyDescent="0.2">
      <c r="A19" s="94" t="s">
        <v>81</v>
      </c>
      <c r="B19" s="110" t="e">
        <f t="shared" ref="B19:B20" si="1">C19+D19</f>
        <v>#REF!</v>
      </c>
      <c r="C19" s="115">
        <f>'!!12-жінки'!J7</f>
        <v>3857</v>
      </c>
      <c r="D19" s="115" t="e">
        <f>'!!13-чоловіки'!J7</f>
        <v>#REF!</v>
      </c>
    </row>
    <row r="20" spans="1:4" ht="30.6" customHeight="1" x14ac:dyDescent="0.2">
      <c r="A20" s="94" t="s">
        <v>85</v>
      </c>
      <c r="B20" s="110" t="e">
        <f t="shared" si="1"/>
        <v>#REF!</v>
      </c>
      <c r="C20" s="115">
        <f>'!!12-жінки'!K7</f>
        <v>2725</v>
      </c>
      <c r="D20" s="115" t="e">
        <f>'!!13-чоловіки'!K7</f>
        <v>#REF!</v>
      </c>
    </row>
    <row r="21" spans="1:4" x14ac:dyDescent="0.2">
      <c r="B21" s="17"/>
      <c r="C21" s="17"/>
      <c r="D21" s="17"/>
    </row>
    <row r="22" spans="1:4" x14ac:dyDescent="0.2">
      <c r="D22" s="17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5"/>
  <sheetViews>
    <sheetView view="pageBreakPreview" zoomScale="70" zoomScaleNormal="69" zoomScaleSheetLayoutView="70" workbookViewId="0">
      <selection activeCell="K8" sqref="K8"/>
    </sheetView>
  </sheetViews>
  <sheetFormatPr defaultRowHeight="15.75" x14ac:dyDescent="0.25"/>
  <cols>
    <col min="1" max="1" width="28.42578125" style="109" customWidth="1"/>
    <col min="2" max="2" width="17" style="109" customWidth="1"/>
    <col min="3" max="3" width="12.42578125" style="108" customWidth="1"/>
    <col min="4" max="4" width="13.5703125" style="108" customWidth="1"/>
    <col min="5" max="5" width="11.5703125" style="108" customWidth="1"/>
    <col min="6" max="6" width="10.42578125" style="108" customWidth="1"/>
    <col min="7" max="7" width="16.42578125" style="108" customWidth="1"/>
    <col min="8" max="8" width="14.42578125" style="108" customWidth="1"/>
    <col min="9" max="9" width="13.5703125" style="108" customWidth="1"/>
    <col min="10" max="11" width="12.42578125" style="108" customWidth="1"/>
    <col min="12" max="256" width="9" style="105"/>
    <col min="257" max="257" width="18" style="105" customWidth="1"/>
    <col min="258" max="258" width="10.42578125" style="105" customWidth="1"/>
    <col min="259" max="259" width="11.42578125" style="105" customWidth="1"/>
    <col min="260" max="260" width="15.5703125" style="105" customWidth="1"/>
    <col min="261" max="261" width="11.5703125" style="105" customWidth="1"/>
    <col min="262" max="262" width="10.42578125" style="105" customWidth="1"/>
    <col min="263" max="263" width="17.5703125" style="105" customWidth="1"/>
    <col min="264" max="264" width="14.42578125" style="105" customWidth="1"/>
    <col min="265" max="267" width="11.42578125" style="105" customWidth="1"/>
    <col min="268" max="512" width="9" style="105"/>
    <col min="513" max="513" width="18" style="105" customWidth="1"/>
    <col min="514" max="514" width="10.42578125" style="105" customWidth="1"/>
    <col min="515" max="515" width="11.42578125" style="105" customWidth="1"/>
    <col min="516" max="516" width="15.5703125" style="105" customWidth="1"/>
    <col min="517" max="517" width="11.5703125" style="105" customWidth="1"/>
    <col min="518" max="518" width="10.42578125" style="105" customWidth="1"/>
    <col min="519" max="519" width="17.5703125" style="105" customWidth="1"/>
    <col min="520" max="520" width="14.42578125" style="105" customWidth="1"/>
    <col min="521" max="523" width="11.42578125" style="105" customWidth="1"/>
    <col min="524" max="768" width="9" style="105"/>
    <col min="769" max="769" width="18" style="105" customWidth="1"/>
    <col min="770" max="770" width="10.42578125" style="105" customWidth="1"/>
    <col min="771" max="771" width="11.42578125" style="105" customWidth="1"/>
    <col min="772" max="772" width="15.5703125" style="105" customWidth="1"/>
    <col min="773" max="773" width="11.5703125" style="105" customWidth="1"/>
    <col min="774" max="774" width="10.42578125" style="105" customWidth="1"/>
    <col min="775" max="775" width="17.5703125" style="105" customWidth="1"/>
    <col min="776" max="776" width="14.42578125" style="105" customWidth="1"/>
    <col min="777" max="779" width="11.42578125" style="105" customWidth="1"/>
    <col min="780" max="1024" width="9" style="105"/>
    <col min="1025" max="1025" width="18" style="105" customWidth="1"/>
    <col min="1026" max="1026" width="10.42578125" style="105" customWidth="1"/>
    <col min="1027" max="1027" width="11.42578125" style="105" customWidth="1"/>
    <col min="1028" max="1028" width="15.5703125" style="105" customWidth="1"/>
    <col min="1029" max="1029" width="11.5703125" style="105" customWidth="1"/>
    <col min="1030" max="1030" width="10.42578125" style="105" customWidth="1"/>
    <col min="1031" max="1031" width="17.5703125" style="105" customWidth="1"/>
    <col min="1032" max="1032" width="14.42578125" style="105" customWidth="1"/>
    <col min="1033" max="1035" width="11.42578125" style="105" customWidth="1"/>
    <col min="1036" max="1280" width="9" style="105"/>
    <col min="1281" max="1281" width="18" style="105" customWidth="1"/>
    <col min="1282" max="1282" width="10.42578125" style="105" customWidth="1"/>
    <col min="1283" max="1283" width="11.42578125" style="105" customWidth="1"/>
    <col min="1284" max="1284" width="15.5703125" style="105" customWidth="1"/>
    <col min="1285" max="1285" width="11.5703125" style="105" customWidth="1"/>
    <col min="1286" max="1286" width="10.42578125" style="105" customWidth="1"/>
    <col min="1287" max="1287" width="17.5703125" style="105" customWidth="1"/>
    <col min="1288" max="1288" width="14.42578125" style="105" customWidth="1"/>
    <col min="1289" max="1291" width="11.42578125" style="105" customWidth="1"/>
    <col min="1292" max="1536" width="9" style="105"/>
    <col min="1537" max="1537" width="18" style="105" customWidth="1"/>
    <col min="1538" max="1538" width="10.42578125" style="105" customWidth="1"/>
    <col min="1539" max="1539" width="11.42578125" style="105" customWidth="1"/>
    <col min="1540" max="1540" width="15.5703125" style="105" customWidth="1"/>
    <col min="1541" max="1541" width="11.5703125" style="105" customWidth="1"/>
    <col min="1542" max="1542" width="10.42578125" style="105" customWidth="1"/>
    <col min="1543" max="1543" width="17.5703125" style="105" customWidth="1"/>
    <col min="1544" max="1544" width="14.42578125" style="105" customWidth="1"/>
    <col min="1545" max="1547" width="11.42578125" style="105" customWidth="1"/>
    <col min="1548" max="1792" width="9" style="105"/>
    <col min="1793" max="1793" width="18" style="105" customWidth="1"/>
    <col min="1794" max="1794" width="10.42578125" style="105" customWidth="1"/>
    <col min="1795" max="1795" width="11.42578125" style="105" customWidth="1"/>
    <col min="1796" max="1796" width="15.5703125" style="105" customWidth="1"/>
    <col min="1797" max="1797" width="11.5703125" style="105" customWidth="1"/>
    <col min="1798" max="1798" width="10.42578125" style="105" customWidth="1"/>
    <col min="1799" max="1799" width="17.5703125" style="105" customWidth="1"/>
    <col min="1800" max="1800" width="14.42578125" style="105" customWidth="1"/>
    <col min="1801" max="1803" width="11.42578125" style="105" customWidth="1"/>
    <col min="1804" max="2048" width="9" style="105"/>
    <col min="2049" max="2049" width="18" style="105" customWidth="1"/>
    <col min="2050" max="2050" width="10.42578125" style="105" customWidth="1"/>
    <col min="2051" max="2051" width="11.42578125" style="105" customWidth="1"/>
    <col min="2052" max="2052" width="15.5703125" style="105" customWidth="1"/>
    <col min="2053" max="2053" width="11.5703125" style="105" customWidth="1"/>
    <col min="2054" max="2054" width="10.42578125" style="105" customWidth="1"/>
    <col min="2055" max="2055" width="17.5703125" style="105" customWidth="1"/>
    <col min="2056" max="2056" width="14.42578125" style="105" customWidth="1"/>
    <col min="2057" max="2059" width="11.42578125" style="105" customWidth="1"/>
    <col min="2060" max="2304" width="9" style="105"/>
    <col min="2305" max="2305" width="18" style="105" customWidth="1"/>
    <col min="2306" max="2306" width="10.42578125" style="105" customWidth="1"/>
    <col min="2307" max="2307" width="11.42578125" style="105" customWidth="1"/>
    <col min="2308" max="2308" width="15.5703125" style="105" customWidth="1"/>
    <col min="2309" max="2309" width="11.5703125" style="105" customWidth="1"/>
    <col min="2310" max="2310" width="10.42578125" style="105" customWidth="1"/>
    <col min="2311" max="2311" width="17.5703125" style="105" customWidth="1"/>
    <col min="2312" max="2312" width="14.42578125" style="105" customWidth="1"/>
    <col min="2313" max="2315" width="11.42578125" style="105" customWidth="1"/>
    <col min="2316" max="2560" width="9" style="105"/>
    <col min="2561" max="2561" width="18" style="105" customWidth="1"/>
    <col min="2562" max="2562" width="10.42578125" style="105" customWidth="1"/>
    <col min="2563" max="2563" width="11.42578125" style="105" customWidth="1"/>
    <col min="2564" max="2564" width="15.5703125" style="105" customWidth="1"/>
    <col min="2565" max="2565" width="11.5703125" style="105" customWidth="1"/>
    <col min="2566" max="2566" width="10.42578125" style="105" customWidth="1"/>
    <col min="2567" max="2567" width="17.5703125" style="105" customWidth="1"/>
    <col min="2568" max="2568" width="14.42578125" style="105" customWidth="1"/>
    <col min="2569" max="2571" width="11.42578125" style="105" customWidth="1"/>
    <col min="2572" max="2816" width="9" style="105"/>
    <col min="2817" max="2817" width="18" style="105" customWidth="1"/>
    <col min="2818" max="2818" width="10.42578125" style="105" customWidth="1"/>
    <col min="2819" max="2819" width="11.42578125" style="105" customWidth="1"/>
    <col min="2820" max="2820" width="15.5703125" style="105" customWidth="1"/>
    <col min="2821" max="2821" width="11.5703125" style="105" customWidth="1"/>
    <col min="2822" max="2822" width="10.42578125" style="105" customWidth="1"/>
    <col min="2823" max="2823" width="17.5703125" style="105" customWidth="1"/>
    <col min="2824" max="2824" width="14.42578125" style="105" customWidth="1"/>
    <col min="2825" max="2827" width="11.42578125" style="105" customWidth="1"/>
    <col min="2828" max="3072" width="9" style="105"/>
    <col min="3073" max="3073" width="18" style="105" customWidth="1"/>
    <col min="3074" max="3074" width="10.42578125" style="105" customWidth="1"/>
    <col min="3075" max="3075" width="11.42578125" style="105" customWidth="1"/>
    <col min="3076" max="3076" width="15.5703125" style="105" customWidth="1"/>
    <col min="3077" max="3077" width="11.5703125" style="105" customWidth="1"/>
    <col min="3078" max="3078" width="10.42578125" style="105" customWidth="1"/>
    <col min="3079" max="3079" width="17.5703125" style="105" customWidth="1"/>
    <col min="3080" max="3080" width="14.42578125" style="105" customWidth="1"/>
    <col min="3081" max="3083" width="11.42578125" style="105" customWidth="1"/>
    <col min="3084" max="3328" width="9" style="105"/>
    <col min="3329" max="3329" width="18" style="105" customWidth="1"/>
    <col min="3330" max="3330" width="10.42578125" style="105" customWidth="1"/>
    <col min="3331" max="3331" width="11.42578125" style="105" customWidth="1"/>
    <col min="3332" max="3332" width="15.5703125" style="105" customWidth="1"/>
    <col min="3333" max="3333" width="11.5703125" style="105" customWidth="1"/>
    <col min="3334" max="3334" width="10.42578125" style="105" customWidth="1"/>
    <col min="3335" max="3335" width="17.5703125" style="105" customWidth="1"/>
    <col min="3336" max="3336" width="14.42578125" style="105" customWidth="1"/>
    <col min="3337" max="3339" width="11.42578125" style="105" customWidth="1"/>
    <col min="3340" max="3584" width="9" style="105"/>
    <col min="3585" max="3585" width="18" style="105" customWidth="1"/>
    <col min="3586" max="3586" width="10.42578125" style="105" customWidth="1"/>
    <col min="3587" max="3587" width="11.42578125" style="105" customWidth="1"/>
    <col min="3588" max="3588" width="15.5703125" style="105" customWidth="1"/>
    <col min="3589" max="3589" width="11.5703125" style="105" customWidth="1"/>
    <col min="3590" max="3590" width="10.42578125" style="105" customWidth="1"/>
    <col min="3591" max="3591" width="17.5703125" style="105" customWidth="1"/>
    <col min="3592" max="3592" width="14.42578125" style="105" customWidth="1"/>
    <col min="3593" max="3595" width="11.42578125" style="105" customWidth="1"/>
    <col min="3596" max="3840" width="9" style="105"/>
    <col min="3841" max="3841" width="18" style="105" customWidth="1"/>
    <col min="3842" max="3842" width="10.42578125" style="105" customWidth="1"/>
    <col min="3843" max="3843" width="11.42578125" style="105" customWidth="1"/>
    <col min="3844" max="3844" width="15.5703125" style="105" customWidth="1"/>
    <col min="3845" max="3845" width="11.5703125" style="105" customWidth="1"/>
    <col min="3846" max="3846" width="10.42578125" style="105" customWidth="1"/>
    <col min="3847" max="3847" width="17.5703125" style="105" customWidth="1"/>
    <col min="3848" max="3848" width="14.42578125" style="105" customWidth="1"/>
    <col min="3849" max="3851" width="11.42578125" style="105" customWidth="1"/>
    <col min="3852" max="4096" width="9" style="105"/>
    <col min="4097" max="4097" width="18" style="105" customWidth="1"/>
    <col min="4098" max="4098" width="10.42578125" style="105" customWidth="1"/>
    <col min="4099" max="4099" width="11.42578125" style="105" customWidth="1"/>
    <col min="4100" max="4100" width="15.5703125" style="105" customWidth="1"/>
    <col min="4101" max="4101" width="11.5703125" style="105" customWidth="1"/>
    <col min="4102" max="4102" width="10.42578125" style="105" customWidth="1"/>
    <col min="4103" max="4103" width="17.5703125" style="105" customWidth="1"/>
    <col min="4104" max="4104" width="14.42578125" style="105" customWidth="1"/>
    <col min="4105" max="4107" width="11.42578125" style="105" customWidth="1"/>
    <col min="4108" max="4352" width="9" style="105"/>
    <col min="4353" max="4353" width="18" style="105" customWidth="1"/>
    <col min="4354" max="4354" width="10.42578125" style="105" customWidth="1"/>
    <col min="4355" max="4355" width="11.42578125" style="105" customWidth="1"/>
    <col min="4356" max="4356" width="15.5703125" style="105" customWidth="1"/>
    <col min="4357" max="4357" width="11.5703125" style="105" customWidth="1"/>
    <col min="4358" max="4358" width="10.42578125" style="105" customWidth="1"/>
    <col min="4359" max="4359" width="17.5703125" style="105" customWidth="1"/>
    <col min="4360" max="4360" width="14.42578125" style="105" customWidth="1"/>
    <col min="4361" max="4363" width="11.42578125" style="105" customWidth="1"/>
    <col min="4364" max="4608" width="9" style="105"/>
    <col min="4609" max="4609" width="18" style="105" customWidth="1"/>
    <col min="4610" max="4610" width="10.42578125" style="105" customWidth="1"/>
    <col min="4611" max="4611" width="11.42578125" style="105" customWidth="1"/>
    <col min="4612" max="4612" width="15.5703125" style="105" customWidth="1"/>
    <col min="4613" max="4613" width="11.5703125" style="105" customWidth="1"/>
    <col min="4614" max="4614" width="10.42578125" style="105" customWidth="1"/>
    <col min="4615" max="4615" width="17.5703125" style="105" customWidth="1"/>
    <col min="4616" max="4616" width="14.42578125" style="105" customWidth="1"/>
    <col min="4617" max="4619" width="11.42578125" style="105" customWidth="1"/>
    <col min="4620" max="4864" width="9" style="105"/>
    <col min="4865" max="4865" width="18" style="105" customWidth="1"/>
    <col min="4866" max="4866" width="10.42578125" style="105" customWidth="1"/>
    <col min="4867" max="4867" width="11.42578125" style="105" customWidth="1"/>
    <col min="4868" max="4868" width="15.5703125" style="105" customWidth="1"/>
    <col min="4869" max="4869" width="11.5703125" style="105" customWidth="1"/>
    <col min="4870" max="4870" width="10.42578125" style="105" customWidth="1"/>
    <col min="4871" max="4871" width="17.5703125" style="105" customWidth="1"/>
    <col min="4872" max="4872" width="14.42578125" style="105" customWidth="1"/>
    <col min="4873" max="4875" width="11.42578125" style="105" customWidth="1"/>
    <col min="4876" max="5120" width="9" style="105"/>
    <col min="5121" max="5121" width="18" style="105" customWidth="1"/>
    <col min="5122" max="5122" width="10.42578125" style="105" customWidth="1"/>
    <col min="5123" max="5123" width="11.42578125" style="105" customWidth="1"/>
    <col min="5124" max="5124" width="15.5703125" style="105" customWidth="1"/>
    <col min="5125" max="5125" width="11.5703125" style="105" customWidth="1"/>
    <col min="5126" max="5126" width="10.42578125" style="105" customWidth="1"/>
    <col min="5127" max="5127" width="17.5703125" style="105" customWidth="1"/>
    <col min="5128" max="5128" width="14.42578125" style="105" customWidth="1"/>
    <col min="5129" max="5131" width="11.42578125" style="105" customWidth="1"/>
    <col min="5132" max="5376" width="9" style="105"/>
    <col min="5377" max="5377" width="18" style="105" customWidth="1"/>
    <col min="5378" max="5378" width="10.42578125" style="105" customWidth="1"/>
    <col min="5379" max="5379" width="11.42578125" style="105" customWidth="1"/>
    <col min="5380" max="5380" width="15.5703125" style="105" customWidth="1"/>
    <col min="5381" max="5381" width="11.5703125" style="105" customWidth="1"/>
    <col min="5382" max="5382" width="10.42578125" style="105" customWidth="1"/>
    <col min="5383" max="5383" width="17.5703125" style="105" customWidth="1"/>
    <col min="5384" max="5384" width="14.42578125" style="105" customWidth="1"/>
    <col min="5385" max="5387" width="11.42578125" style="105" customWidth="1"/>
    <col min="5388" max="5632" width="9" style="105"/>
    <col min="5633" max="5633" width="18" style="105" customWidth="1"/>
    <col min="5634" max="5634" width="10.42578125" style="105" customWidth="1"/>
    <col min="5635" max="5635" width="11.42578125" style="105" customWidth="1"/>
    <col min="5636" max="5636" width="15.5703125" style="105" customWidth="1"/>
    <col min="5637" max="5637" width="11.5703125" style="105" customWidth="1"/>
    <col min="5638" max="5638" width="10.42578125" style="105" customWidth="1"/>
    <col min="5639" max="5639" width="17.5703125" style="105" customWidth="1"/>
    <col min="5640" max="5640" width="14.42578125" style="105" customWidth="1"/>
    <col min="5641" max="5643" width="11.42578125" style="105" customWidth="1"/>
    <col min="5644" max="5888" width="9" style="105"/>
    <col min="5889" max="5889" width="18" style="105" customWidth="1"/>
    <col min="5890" max="5890" width="10.42578125" style="105" customWidth="1"/>
    <col min="5891" max="5891" width="11.42578125" style="105" customWidth="1"/>
    <col min="5892" max="5892" width="15.5703125" style="105" customWidth="1"/>
    <col min="5893" max="5893" width="11.5703125" style="105" customWidth="1"/>
    <col min="5894" max="5894" width="10.42578125" style="105" customWidth="1"/>
    <col min="5895" max="5895" width="17.5703125" style="105" customWidth="1"/>
    <col min="5896" max="5896" width="14.42578125" style="105" customWidth="1"/>
    <col min="5897" max="5899" width="11.42578125" style="105" customWidth="1"/>
    <col min="5900" max="6144" width="9" style="105"/>
    <col min="6145" max="6145" width="18" style="105" customWidth="1"/>
    <col min="6146" max="6146" width="10.42578125" style="105" customWidth="1"/>
    <col min="6147" max="6147" width="11.42578125" style="105" customWidth="1"/>
    <col min="6148" max="6148" width="15.5703125" style="105" customWidth="1"/>
    <col min="6149" max="6149" width="11.5703125" style="105" customWidth="1"/>
    <col min="6150" max="6150" width="10.42578125" style="105" customWidth="1"/>
    <col min="6151" max="6151" width="17.5703125" style="105" customWidth="1"/>
    <col min="6152" max="6152" width="14.42578125" style="105" customWidth="1"/>
    <col min="6153" max="6155" width="11.42578125" style="105" customWidth="1"/>
    <col min="6156" max="6400" width="9" style="105"/>
    <col min="6401" max="6401" width="18" style="105" customWidth="1"/>
    <col min="6402" max="6402" width="10.42578125" style="105" customWidth="1"/>
    <col min="6403" max="6403" width="11.42578125" style="105" customWidth="1"/>
    <col min="6404" max="6404" width="15.5703125" style="105" customWidth="1"/>
    <col min="6405" max="6405" width="11.5703125" style="105" customWidth="1"/>
    <col min="6406" max="6406" width="10.42578125" style="105" customWidth="1"/>
    <col min="6407" max="6407" width="17.5703125" style="105" customWidth="1"/>
    <col min="6408" max="6408" width="14.42578125" style="105" customWidth="1"/>
    <col min="6409" max="6411" width="11.42578125" style="105" customWidth="1"/>
    <col min="6412" max="6656" width="9" style="105"/>
    <col min="6657" max="6657" width="18" style="105" customWidth="1"/>
    <col min="6658" max="6658" width="10.42578125" style="105" customWidth="1"/>
    <col min="6659" max="6659" width="11.42578125" style="105" customWidth="1"/>
    <col min="6660" max="6660" width="15.5703125" style="105" customWidth="1"/>
    <col min="6661" max="6661" width="11.5703125" style="105" customWidth="1"/>
    <col min="6662" max="6662" width="10.42578125" style="105" customWidth="1"/>
    <col min="6663" max="6663" width="17.5703125" style="105" customWidth="1"/>
    <col min="6664" max="6664" width="14.42578125" style="105" customWidth="1"/>
    <col min="6665" max="6667" width="11.42578125" style="105" customWidth="1"/>
    <col min="6668" max="6912" width="9" style="105"/>
    <col min="6913" max="6913" width="18" style="105" customWidth="1"/>
    <col min="6914" max="6914" width="10.42578125" style="105" customWidth="1"/>
    <col min="6915" max="6915" width="11.42578125" style="105" customWidth="1"/>
    <col min="6916" max="6916" width="15.5703125" style="105" customWidth="1"/>
    <col min="6917" max="6917" width="11.5703125" style="105" customWidth="1"/>
    <col min="6918" max="6918" width="10.42578125" style="105" customWidth="1"/>
    <col min="6919" max="6919" width="17.5703125" style="105" customWidth="1"/>
    <col min="6920" max="6920" width="14.42578125" style="105" customWidth="1"/>
    <col min="6921" max="6923" width="11.42578125" style="105" customWidth="1"/>
    <col min="6924" max="7168" width="9" style="105"/>
    <col min="7169" max="7169" width="18" style="105" customWidth="1"/>
    <col min="7170" max="7170" width="10.42578125" style="105" customWidth="1"/>
    <col min="7171" max="7171" width="11.42578125" style="105" customWidth="1"/>
    <col min="7172" max="7172" width="15.5703125" style="105" customWidth="1"/>
    <col min="7173" max="7173" width="11.5703125" style="105" customWidth="1"/>
    <col min="7174" max="7174" width="10.42578125" style="105" customWidth="1"/>
    <col min="7175" max="7175" width="17.5703125" style="105" customWidth="1"/>
    <col min="7176" max="7176" width="14.42578125" style="105" customWidth="1"/>
    <col min="7177" max="7179" width="11.42578125" style="105" customWidth="1"/>
    <col min="7180" max="7424" width="9" style="105"/>
    <col min="7425" max="7425" width="18" style="105" customWidth="1"/>
    <col min="7426" max="7426" width="10.42578125" style="105" customWidth="1"/>
    <col min="7427" max="7427" width="11.42578125" style="105" customWidth="1"/>
    <col min="7428" max="7428" width="15.5703125" style="105" customWidth="1"/>
    <col min="7429" max="7429" width="11.5703125" style="105" customWidth="1"/>
    <col min="7430" max="7430" width="10.42578125" style="105" customWidth="1"/>
    <col min="7431" max="7431" width="17.5703125" style="105" customWidth="1"/>
    <col min="7432" max="7432" width="14.42578125" style="105" customWidth="1"/>
    <col min="7433" max="7435" width="11.42578125" style="105" customWidth="1"/>
    <col min="7436" max="7680" width="9" style="105"/>
    <col min="7681" max="7681" width="18" style="105" customWidth="1"/>
    <col min="7682" max="7682" width="10.42578125" style="105" customWidth="1"/>
    <col min="7683" max="7683" width="11.42578125" style="105" customWidth="1"/>
    <col min="7684" max="7684" width="15.5703125" style="105" customWidth="1"/>
    <col min="7685" max="7685" width="11.5703125" style="105" customWidth="1"/>
    <col min="7686" max="7686" width="10.42578125" style="105" customWidth="1"/>
    <col min="7687" max="7687" width="17.5703125" style="105" customWidth="1"/>
    <col min="7688" max="7688" width="14.42578125" style="105" customWidth="1"/>
    <col min="7689" max="7691" width="11.42578125" style="105" customWidth="1"/>
    <col min="7692" max="7936" width="9" style="105"/>
    <col min="7937" max="7937" width="18" style="105" customWidth="1"/>
    <col min="7938" max="7938" width="10.42578125" style="105" customWidth="1"/>
    <col min="7939" max="7939" width="11.42578125" style="105" customWidth="1"/>
    <col min="7940" max="7940" width="15.5703125" style="105" customWidth="1"/>
    <col min="7941" max="7941" width="11.5703125" style="105" customWidth="1"/>
    <col min="7942" max="7942" width="10.42578125" style="105" customWidth="1"/>
    <col min="7943" max="7943" width="17.5703125" style="105" customWidth="1"/>
    <col min="7944" max="7944" width="14.42578125" style="105" customWidth="1"/>
    <col min="7945" max="7947" width="11.42578125" style="105" customWidth="1"/>
    <col min="7948" max="8192" width="9" style="105"/>
    <col min="8193" max="8193" width="18" style="105" customWidth="1"/>
    <col min="8194" max="8194" width="10.42578125" style="105" customWidth="1"/>
    <col min="8195" max="8195" width="11.42578125" style="105" customWidth="1"/>
    <col min="8196" max="8196" width="15.5703125" style="105" customWidth="1"/>
    <col min="8197" max="8197" width="11.5703125" style="105" customWidth="1"/>
    <col min="8198" max="8198" width="10.42578125" style="105" customWidth="1"/>
    <col min="8199" max="8199" width="17.5703125" style="105" customWidth="1"/>
    <col min="8200" max="8200" width="14.42578125" style="105" customWidth="1"/>
    <col min="8201" max="8203" width="11.42578125" style="105" customWidth="1"/>
    <col min="8204" max="8448" width="9" style="105"/>
    <col min="8449" max="8449" width="18" style="105" customWidth="1"/>
    <col min="8450" max="8450" width="10.42578125" style="105" customWidth="1"/>
    <col min="8451" max="8451" width="11.42578125" style="105" customWidth="1"/>
    <col min="8452" max="8452" width="15.5703125" style="105" customWidth="1"/>
    <col min="8453" max="8453" width="11.5703125" style="105" customWidth="1"/>
    <col min="8454" max="8454" width="10.42578125" style="105" customWidth="1"/>
    <col min="8455" max="8455" width="17.5703125" style="105" customWidth="1"/>
    <col min="8456" max="8456" width="14.42578125" style="105" customWidth="1"/>
    <col min="8457" max="8459" width="11.42578125" style="105" customWidth="1"/>
    <col min="8460" max="8704" width="9" style="105"/>
    <col min="8705" max="8705" width="18" style="105" customWidth="1"/>
    <col min="8706" max="8706" width="10.42578125" style="105" customWidth="1"/>
    <col min="8707" max="8707" width="11.42578125" style="105" customWidth="1"/>
    <col min="8708" max="8708" width="15.5703125" style="105" customWidth="1"/>
    <col min="8709" max="8709" width="11.5703125" style="105" customWidth="1"/>
    <col min="8710" max="8710" width="10.42578125" style="105" customWidth="1"/>
    <col min="8711" max="8711" width="17.5703125" style="105" customWidth="1"/>
    <col min="8712" max="8712" width="14.42578125" style="105" customWidth="1"/>
    <col min="8713" max="8715" width="11.42578125" style="105" customWidth="1"/>
    <col min="8716" max="8960" width="9" style="105"/>
    <col min="8961" max="8961" width="18" style="105" customWidth="1"/>
    <col min="8962" max="8962" width="10.42578125" style="105" customWidth="1"/>
    <col min="8963" max="8963" width="11.42578125" style="105" customWidth="1"/>
    <col min="8964" max="8964" width="15.5703125" style="105" customWidth="1"/>
    <col min="8965" max="8965" width="11.5703125" style="105" customWidth="1"/>
    <col min="8966" max="8966" width="10.42578125" style="105" customWidth="1"/>
    <col min="8967" max="8967" width="17.5703125" style="105" customWidth="1"/>
    <col min="8968" max="8968" width="14.42578125" style="105" customWidth="1"/>
    <col min="8969" max="8971" width="11.42578125" style="105" customWidth="1"/>
    <col min="8972" max="9216" width="9" style="105"/>
    <col min="9217" max="9217" width="18" style="105" customWidth="1"/>
    <col min="9218" max="9218" width="10.42578125" style="105" customWidth="1"/>
    <col min="9219" max="9219" width="11.42578125" style="105" customWidth="1"/>
    <col min="9220" max="9220" width="15.5703125" style="105" customWidth="1"/>
    <col min="9221" max="9221" width="11.5703125" style="105" customWidth="1"/>
    <col min="9222" max="9222" width="10.42578125" style="105" customWidth="1"/>
    <col min="9223" max="9223" width="17.5703125" style="105" customWidth="1"/>
    <col min="9224" max="9224" width="14.42578125" style="105" customWidth="1"/>
    <col min="9225" max="9227" width="11.42578125" style="105" customWidth="1"/>
    <col min="9228" max="9472" width="9" style="105"/>
    <col min="9473" max="9473" width="18" style="105" customWidth="1"/>
    <col min="9474" max="9474" width="10.42578125" style="105" customWidth="1"/>
    <col min="9475" max="9475" width="11.42578125" style="105" customWidth="1"/>
    <col min="9476" max="9476" width="15.5703125" style="105" customWidth="1"/>
    <col min="9477" max="9477" width="11.5703125" style="105" customWidth="1"/>
    <col min="9478" max="9478" width="10.42578125" style="105" customWidth="1"/>
    <col min="9479" max="9479" width="17.5703125" style="105" customWidth="1"/>
    <col min="9480" max="9480" width="14.42578125" style="105" customWidth="1"/>
    <col min="9481" max="9483" width="11.42578125" style="105" customWidth="1"/>
    <col min="9484" max="9728" width="9" style="105"/>
    <col min="9729" max="9729" width="18" style="105" customWidth="1"/>
    <col min="9730" max="9730" width="10.42578125" style="105" customWidth="1"/>
    <col min="9731" max="9731" width="11.42578125" style="105" customWidth="1"/>
    <col min="9732" max="9732" width="15.5703125" style="105" customWidth="1"/>
    <col min="9733" max="9733" width="11.5703125" style="105" customWidth="1"/>
    <col min="9734" max="9734" width="10.42578125" style="105" customWidth="1"/>
    <col min="9735" max="9735" width="17.5703125" style="105" customWidth="1"/>
    <col min="9736" max="9736" width="14.42578125" style="105" customWidth="1"/>
    <col min="9737" max="9739" width="11.42578125" style="105" customWidth="1"/>
    <col min="9740" max="9984" width="9" style="105"/>
    <col min="9985" max="9985" width="18" style="105" customWidth="1"/>
    <col min="9986" max="9986" width="10.42578125" style="105" customWidth="1"/>
    <col min="9987" max="9987" width="11.42578125" style="105" customWidth="1"/>
    <col min="9988" max="9988" width="15.5703125" style="105" customWidth="1"/>
    <col min="9989" max="9989" width="11.5703125" style="105" customWidth="1"/>
    <col min="9990" max="9990" width="10.42578125" style="105" customWidth="1"/>
    <col min="9991" max="9991" width="17.5703125" style="105" customWidth="1"/>
    <col min="9992" max="9992" width="14.42578125" style="105" customWidth="1"/>
    <col min="9993" max="9995" width="11.42578125" style="105" customWidth="1"/>
    <col min="9996" max="10240" width="9" style="105"/>
    <col min="10241" max="10241" width="18" style="105" customWidth="1"/>
    <col min="10242" max="10242" width="10.42578125" style="105" customWidth="1"/>
    <col min="10243" max="10243" width="11.42578125" style="105" customWidth="1"/>
    <col min="10244" max="10244" width="15.5703125" style="105" customWidth="1"/>
    <col min="10245" max="10245" width="11.5703125" style="105" customWidth="1"/>
    <col min="10246" max="10246" width="10.42578125" style="105" customWidth="1"/>
    <col min="10247" max="10247" width="17.5703125" style="105" customWidth="1"/>
    <col min="10248" max="10248" width="14.42578125" style="105" customWidth="1"/>
    <col min="10249" max="10251" width="11.42578125" style="105" customWidth="1"/>
    <col min="10252" max="10496" width="9" style="105"/>
    <col min="10497" max="10497" width="18" style="105" customWidth="1"/>
    <col min="10498" max="10498" width="10.42578125" style="105" customWidth="1"/>
    <col min="10499" max="10499" width="11.42578125" style="105" customWidth="1"/>
    <col min="10500" max="10500" width="15.5703125" style="105" customWidth="1"/>
    <col min="10501" max="10501" width="11.5703125" style="105" customWidth="1"/>
    <col min="10502" max="10502" width="10.42578125" style="105" customWidth="1"/>
    <col min="10503" max="10503" width="17.5703125" style="105" customWidth="1"/>
    <col min="10504" max="10504" width="14.42578125" style="105" customWidth="1"/>
    <col min="10505" max="10507" width="11.42578125" style="105" customWidth="1"/>
    <col min="10508" max="10752" width="9" style="105"/>
    <col min="10753" max="10753" width="18" style="105" customWidth="1"/>
    <col min="10754" max="10754" width="10.42578125" style="105" customWidth="1"/>
    <col min="10755" max="10755" width="11.42578125" style="105" customWidth="1"/>
    <col min="10756" max="10756" width="15.5703125" style="105" customWidth="1"/>
    <col min="10757" max="10757" width="11.5703125" style="105" customWidth="1"/>
    <col min="10758" max="10758" width="10.42578125" style="105" customWidth="1"/>
    <col min="10759" max="10759" width="17.5703125" style="105" customWidth="1"/>
    <col min="10760" max="10760" width="14.42578125" style="105" customWidth="1"/>
    <col min="10761" max="10763" width="11.42578125" style="105" customWidth="1"/>
    <col min="10764" max="11008" width="9" style="105"/>
    <col min="11009" max="11009" width="18" style="105" customWidth="1"/>
    <col min="11010" max="11010" width="10.42578125" style="105" customWidth="1"/>
    <col min="11011" max="11011" width="11.42578125" style="105" customWidth="1"/>
    <col min="11012" max="11012" width="15.5703125" style="105" customWidth="1"/>
    <col min="11013" max="11013" width="11.5703125" style="105" customWidth="1"/>
    <col min="11014" max="11014" width="10.42578125" style="105" customWidth="1"/>
    <col min="11015" max="11015" width="17.5703125" style="105" customWidth="1"/>
    <col min="11016" max="11016" width="14.42578125" style="105" customWidth="1"/>
    <col min="11017" max="11019" width="11.42578125" style="105" customWidth="1"/>
    <col min="11020" max="11264" width="9" style="105"/>
    <col min="11265" max="11265" width="18" style="105" customWidth="1"/>
    <col min="11266" max="11266" width="10.42578125" style="105" customWidth="1"/>
    <col min="11267" max="11267" width="11.42578125" style="105" customWidth="1"/>
    <col min="11268" max="11268" width="15.5703125" style="105" customWidth="1"/>
    <col min="11269" max="11269" width="11.5703125" style="105" customWidth="1"/>
    <col min="11270" max="11270" width="10.42578125" style="105" customWidth="1"/>
    <col min="11271" max="11271" width="17.5703125" style="105" customWidth="1"/>
    <col min="11272" max="11272" width="14.42578125" style="105" customWidth="1"/>
    <col min="11273" max="11275" width="11.42578125" style="105" customWidth="1"/>
    <col min="11276" max="11520" width="9" style="105"/>
    <col min="11521" max="11521" width="18" style="105" customWidth="1"/>
    <col min="11522" max="11522" width="10.42578125" style="105" customWidth="1"/>
    <col min="11523" max="11523" width="11.42578125" style="105" customWidth="1"/>
    <col min="11524" max="11524" width="15.5703125" style="105" customWidth="1"/>
    <col min="11525" max="11525" width="11.5703125" style="105" customWidth="1"/>
    <col min="11526" max="11526" width="10.42578125" style="105" customWidth="1"/>
    <col min="11527" max="11527" width="17.5703125" style="105" customWidth="1"/>
    <col min="11528" max="11528" width="14.42578125" style="105" customWidth="1"/>
    <col min="11529" max="11531" width="11.42578125" style="105" customWidth="1"/>
    <col min="11532" max="11776" width="9" style="105"/>
    <col min="11777" max="11777" width="18" style="105" customWidth="1"/>
    <col min="11778" max="11778" width="10.42578125" style="105" customWidth="1"/>
    <col min="11779" max="11779" width="11.42578125" style="105" customWidth="1"/>
    <col min="11780" max="11780" width="15.5703125" style="105" customWidth="1"/>
    <col min="11781" max="11781" width="11.5703125" style="105" customWidth="1"/>
    <col min="11782" max="11782" width="10.42578125" style="105" customWidth="1"/>
    <col min="11783" max="11783" width="17.5703125" style="105" customWidth="1"/>
    <col min="11784" max="11784" width="14.42578125" style="105" customWidth="1"/>
    <col min="11785" max="11787" width="11.42578125" style="105" customWidth="1"/>
    <col min="11788" max="12032" width="9" style="105"/>
    <col min="12033" max="12033" width="18" style="105" customWidth="1"/>
    <col min="12034" max="12034" width="10.42578125" style="105" customWidth="1"/>
    <col min="12035" max="12035" width="11.42578125" style="105" customWidth="1"/>
    <col min="12036" max="12036" width="15.5703125" style="105" customWidth="1"/>
    <col min="12037" max="12037" width="11.5703125" style="105" customWidth="1"/>
    <col min="12038" max="12038" width="10.42578125" style="105" customWidth="1"/>
    <col min="12039" max="12039" width="17.5703125" style="105" customWidth="1"/>
    <col min="12040" max="12040" width="14.42578125" style="105" customWidth="1"/>
    <col min="12041" max="12043" width="11.42578125" style="105" customWidth="1"/>
    <col min="12044" max="12288" width="9" style="105"/>
    <col min="12289" max="12289" width="18" style="105" customWidth="1"/>
    <col min="12290" max="12290" width="10.42578125" style="105" customWidth="1"/>
    <col min="12291" max="12291" width="11.42578125" style="105" customWidth="1"/>
    <col min="12292" max="12292" width="15.5703125" style="105" customWidth="1"/>
    <col min="12293" max="12293" width="11.5703125" style="105" customWidth="1"/>
    <col min="12294" max="12294" width="10.42578125" style="105" customWidth="1"/>
    <col min="12295" max="12295" width="17.5703125" style="105" customWidth="1"/>
    <col min="12296" max="12296" width="14.42578125" style="105" customWidth="1"/>
    <col min="12297" max="12299" width="11.42578125" style="105" customWidth="1"/>
    <col min="12300" max="12544" width="9" style="105"/>
    <col min="12545" max="12545" width="18" style="105" customWidth="1"/>
    <col min="12546" max="12546" width="10.42578125" style="105" customWidth="1"/>
    <col min="12547" max="12547" width="11.42578125" style="105" customWidth="1"/>
    <col min="12548" max="12548" width="15.5703125" style="105" customWidth="1"/>
    <col min="12549" max="12549" width="11.5703125" style="105" customWidth="1"/>
    <col min="12550" max="12550" width="10.42578125" style="105" customWidth="1"/>
    <col min="12551" max="12551" width="17.5703125" style="105" customWidth="1"/>
    <col min="12552" max="12552" width="14.42578125" style="105" customWidth="1"/>
    <col min="12553" max="12555" width="11.42578125" style="105" customWidth="1"/>
    <col min="12556" max="12800" width="9" style="105"/>
    <col min="12801" max="12801" width="18" style="105" customWidth="1"/>
    <col min="12802" max="12802" width="10.42578125" style="105" customWidth="1"/>
    <col min="12803" max="12803" width="11.42578125" style="105" customWidth="1"/>
    <col min="12804" max="12804" width="15.5703125" style="105" customWidth="1"/>
    <col min="12805" max="12805" width="11.5703125" style="105" customWidth="1"/>
    <col min="12806" max="12806" width="10.42578125" style="105" customWidth="1"/>
    <col min="12807" max="12807" width="17.5703125" style="105" customWidth="1"/>
    <col min="12808" max="12808" width="14.42578125" style="105" customWidth="1"/>
    <col min="12809" max="12811" width="11.42578125" style="105" customWidth="1"/>
    <col min="12812" max="13056" width="9" style="105"/>
    <col min="13057" max="13057" width="18" style="105" customWidth="1"/>
    <col min="13058" max="13058" width="10.42578125" style="105" customWidth="1"/>
    <col min="13059" max="13059" width="11.42578125" style="105" customWidth="1"/>
    <col min="13060" max="13060" width="15.5703125" style="105" customWidth="1"/>
    <col min="13061" max="13061" width="11.5703125" style="105" customWidth="1"/>
    <col min="13062" max="13062" width="10.42578125" style="105" customWidth="1"/>
    <col min="13063" max="13063" width="17.5703125" style="105" customWidth="1"/>
    <col min="13064" max="13064" width="14.42578125" style="105" customWidth="1"/>
    <col min="13065" max="13067" width="11.42578125" style="105" customWidth="1"/>
    <col min="13068" max="13312" width="9" style="105"/>
    <col min="13313" max="13313" width="18" style="105" customWidth="1"/>
    <col min="13314" max="13314" width="10.42578125" style="105" customWidth="1"/>
    <col min="13315" max="13315" width="11.42578125" style="105" customWidth="1"/>
    <col min="13316" max="13316" width="15.5703125" style="105" customWidth="1"/>
    <col min="13317" max="13317" width="11.5703125" style="105" customWidth="1"/>
    <col min="13318" max="13318" width="10.42578125" style="105" customWidth="1"/>
    <col min="13319" max="13319" width="17.5703125" style="105" customWidth="1"/>
    <col min="13320" max="13320" width="14.42578125" style="105" customWidth="1"/>
    <col min="13321" max="13323" width="11.42578125" style="105" customWidth="1"/>
    <col min="13324" max="13568" width="9" style="105"/>
    <col min="13569" max="13569" width="18" style="105" customWidth="1"/>
    <col min="13570" max="13570" width="10.42578125" style="105" customWidth="1"/>
    <col min="13571" max="13571" width="11.42578125" style="105" customWidth="1"/>
    <col min="13572" max="13572" width="15.5703125" style="105" customWidth="1"/>
    <col min="13573" max="13573" width="11.5703125" style="105" customWidth="1"/>
    <col min="13574" max="13574" width="10.42578125" style="105" customWidth="1"/>
    <col min="13575" max="13575" width="17.5703125" style="105" customWidth="1"/>
    <col min="13576" max="13576" width="14.42578125" style="105" customWidth="1"/>
    <col min="13577" max="13579" width="11.42578125" style="105" customWidth="1"/>
    <col min="13580" max="13824" width="9" style="105"/>
    <col min="13825" max="13825" width="18" style="105" customWidth="1"/>
    <col min="13826" max="13826" width="10.42578125" style="105" customWidth="1"/>
    <col min="13827" max="13827" width="11.42578125" style="105" customWidth="1"/>
    <col min="13828" max="13828" width="15.5703125" style="105" customWidth="1"/>
    <col min="13829" max="13829" width="11.5703125" style="105" customWidth="1"/>
    <col min="13830" max="13830" width="10.42578125" style="105" customWidth="1"/>
    <col min="13831" max="13831" width="17.5703125" style="105" customWidth="1"/>
    <col min="13832" max="13832" width="14.42578125" style="105" customWidth="1"/>
    <col min="13833" max="13835" width="11.42578125" style="105" customWidth="1"/>
    <col min="13836" max="14080" width="9" style="105"/>
    <col min="14081" max="14081" width="18" style="105" customWidth="1"/>
    <col min="14082" max="14082" width="10.42578125" style="105" customWidth="1"/>
    <col min="14083" max="14083" width="11.42578125" style="105" customWidth="1"/>
    <col min="14084" max="14084" width="15.5703125" style="105" customWidth="1"/>
    <col min="14085" max="14085" width="11.5703125" style="105" customWidth="1"/>
    <col min="14086" max="14086" width="10.42578125" style="105" customWidth="1"/>
    <col min="14087" max="14087" width="17.5703125" style="105" customWidth="1"/>
    <col min="14088" max="14088" width="14.42578125" style="105" customWidth="1"/>
    <col min="14089" max="14091" width="11.42578125" style="105" customWidth="1"/>
    <col min="14092" max="14336" width="9" style="105"/>
    <col min="14337" max="14337" width="18" style="105" customWidth="1"/>
    <col min="14338" max="14338" width="10.42578125" style="105" customWidth="1"/>
    <col min="14339" max="14339" width="11.42578125" style="105" customWidth="1"/>
    <col min="14340" max="14340" width="15.5703125" style="105" customWidth="1"/>
    <col min="14341" max="14341" width="11.5703125" style="105" customWidth="1"/>
    <col min="14342" max="14342" width="10.42578125" style="105" customWidth="1"/>
    <col min="14343" max="14343" width="17.5703125" style="105" customWidth="1"/>
    <col min="14344" max="14344" width="14.42578125" style="105" customWidth="1"/>
    <col min="14345" max="14347" width="11.42578125" style="105" customWidth="1"/>
    <col min="14348" max="14592" width="9" style="105"/>
    <col min="14593" max="14593" width="18" style="105" customWidth="1"/>
    <col min="14594" max="14594" width="10.42578125" style="105" customWidth="1"/>
    <col min="14595" max="14595" width="11.42578125" style="105" customWidth="1"/>
    <col min="14596" max="14596" width="15.5703125" style="105" customWidth="1"/>
    <col min="14597" max="14597" width="11.5703125" style="105" customWidth="1"/>
    <col min="14598" max="14598" width="10.42578125" style="105" customWidth="1"/>
    <col min="14599" max="14599" width="17.5703125" style="105" customWidth="1"/>
    <col min="14600" max="14600" width="14.42578125" style="105" customWidth="1"/>
    <col min="14601" max="14603" width="11.42578125" style="105" customWidth="1"/>
    <col min="14604" max="14848" width="9" style="105"/>
    <col min="14849" max="14849" width="18" style="105" customWidth="1"/>
    <col min="14850" max="14850" width="10.42578125" style="105" customWidth="1"/>
    <col min="14851" max="14851" width="11.42578125" style="105" customWidth="1"/>
    <col min="14852" max="14852" width="15.5703125" style="105" customWidth="1"/>
    <col min="14853" max="14853" width="11.5703125" style="105" customWidth="1"/>
    <col min="14854" max="14854" width="10.42578125" style="105" customWidth="1"/>
    <col min="14855" max="14855" width="17.5703125" style="105" customWidth="1"/>
    <col min="14856" max="14856" width="14.42578125" style="105" customWidth="1"/>
    <col min="14857" max="14859" width="11.42578125" style="105" customWidth="1"/>
    <col min="14860" max="15104" width="9" style="105"/>
    <col min="15105" max="15105" width="18" style="105" customWidth="1"/>
    <col min="15106" max="15106" width="10.42578125" style="105" customWidth="1"/>
    <col min="15107" max="15107" width="11.42578125" style="105" customWidth="1"/>
    <col min="15108" max="15108" width="15.5703125" style="105" customWidth="1"/>
    <col min="15109" max="15109" width="11.5703125" style="105" customWidth="1"/>
    <col min="15110" max="15110" width="10.42578125" style="105" customWidth="1"/>
    <col min="15111" max="15111" width="17.5703125" style="105" customWidth="1"/>
    <col min="15112" max="15112" width="14.42578125" style="105" customWidth="1"/>
    <col min="15113" max="15115" width="11.42578125" style="105" customWidth="1"/>
    <col min="15116" max="15360" width="9" style="105"/>
    <col min="15361" max="15361" width="18" style="105" customWidth="1"/>
    <col min="15362" max="15362" width="10.42578125" style="105" customWidth="1"/>
    <col min="15363" max="15363" width="11.42578125" style="105" customWidth="1"/>
    <col min="15364" max="15364" width="15.5703125" style="105" customWidth="1"/>
    <col min="15365" max="15365" width="11.5703125" style="105" customWidth="1"/>
    <col min="15366" max="15366" width="10.42578125" style="105" customWidth="1"/>
    <col min="15367" max="15367" width="17.5703125" style="105" customWidth="1"/>
    <col min="15368" max="15368" width="14.42578125" style="105" customWidth="1"/>
    <col min="15369" max="15371" width="11.42578125" style="105" customWidth="1"/>
    <col min="15372" max="15616" width="9" style="105"/>
    <col min="15617" max="15617" width="18" style="105" customWidth="1"/>
    <col min="15618" max="15618" width="10.42578125" style="105" customWidth="1"/>
    <col min="15619" max="15619" width="11.42578125" style="105" customWidth="1"/>
    <col min="15620" max="15620" width="15.5703125" style="105" customWidth="1"/>
    <col min="15621" max="15621" width="11.5703125" style="105" customWidth="1"/>
    <col min="15622" max="15622" width="10.42578125" style="105" customWidth="1"/>
    <col min="15623" max="15623" width="17.5703125" style="105" customWidth="1"/>
    <col min="15624" max="15624" width="14.42578125" style="105" customWidth="1"/>
    <col min="15625" max="15627" width="11.42578125" style="105" customWidth="1"/>
    <col min="15628" max="15872" width="9" style="105"/>
    <col min="15873" max="15873" width="18" style="105" customWidth="1"/>
    <col min="15874" max="15874" width="10.42578125" style="105" customWidth="1"/>
    <col min="15875" max="15875" width="11.42578125" style="105" customWidth="1"/>
    <col min="15876" max="15876" width="15.5703125" style="105" customWidth="1"/>
    <col min="15877" max="15877" width="11.5703125" style="105" customWidth="1"/>
    <col min="15878" max="15878" width="10.42578125" style="105" customWidth="1"/>
    <col min="15879" max="15879" width="17.5703125" style="105" customWidth="1"/>
    <col min="15880" max="15880" width="14.42578125" style="105" customWidth="1"/>
    <col min="15881" max="15883" width="11.42578125" style="105" customWidth="1"/>
    <col min="15884" max="16128" width="9" style="105"/>
    <col min="16129" max="16129" width="18" style="105" customWidth="1"/>
    <col min="16130" max="16130" width="10.42578125" style="105" customWidth="1"/>
    <col min="16131" max="16131" width="11.42578125" style="105" customWidth="1"/>
    <col min="16132" max="16132" width="15.5703125" style="105" customWidth="1"/>
    <col min="16133" max="16133" width="11.5703125" style="105" customWidth="1"/>
    <col min="16134" max="16134" width="10.42578125" style="105" customWidth="1"/>
    <col min="16135" max="16135" width="17.5703125" style="105" customWidth="1"/>
    <col min="16136" max="16136" width="14.42578125" style="105" customWidth="1"/>
    <col min="16137" max="16139" width="11.42578125" style="105" customWidth="1"/>
    <col min="16140" max="16384" width="9" style="105"/>
  </cols>
  <sheetData>
    <row r="1" spans="1:11" s="95" customFormat="1" ht="46.35" customHeight="1" x14ac:dyDescent="0.2">
      <c r="A1" s="332" t="s">
        <v>92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s="95" customFormat="1" ht="11.85" customHeight="1" x14ac:dyDescent="0.25">
      <c r="C2" s="96"/>
      <c r="D2" s="96"/>
      <c r="E2" s="96"/>
      <c r="G2" s="96"/>
      <c r="H2" s="96"/>
      <c r="I2" s="96"/>
      <c r="J2" s="97"/>
      <c r="K2" s="98" t="s">
        <v>72</v>
      </c>
    </row>
    <row r="3" spans="1:11" s="99" customFormat="1" ht="21.75" customHeight="1" x14ac:dyDescent="0.2">
      <c r="A3" s="333"/>
      <c r="B3" s="326" t="s">
        <v>20</v>
      </c>
      <c r="C3" s="335" t="s">
        <v>73</v>
      </c>
      <c r="D3" s="335" t="s">
        <v>74</v>
      </c>
      <c r="E3" s="335" t="s">
        <v>75</v>
      </c>
      <c r="F3" s="335" t="s">
        <v>76</v>
      </c>
      <c r="G3" s="335" t="s">
        <v>77</v>
      </c>
      <c r="H3" s="335" t="s">
        <v>8</v>
      </c>
      <c r="I3" s="329" t="s">
        <v>15</v>
      </c>
      <c r="J3" s="336" t="s">
        <v>78</v>
      </c>
      <c r="K3" s="335" t="s">
        <v>12</v>
      </c>
    </row>
    <row r="4" spans="1:11" s="99" customFormat="1" ht="9" customHeight="1" x14ac:dyDescent="0.2">
      <c r="A4" s="334"/>
      <c r="B4" s="327"/>
      <c r="C4" s="335"/>
      <c r="D4" s="335"/>
      <c r="E4" s="335"/>
      <c r="F4" s="335"/>
      <c r="G4" s="335"/>
      <c r="H4" s="335"/>
      <c r="I4" s="330"/>
      <c r="J4" s="336"/>
      <c r="K4" s="335"/>
    </row>
    <row r="5" spans="1:11" s="99" customFormat="1" ht="54.75" customHeight="1" x14ac:dyDescent="0.2">
      <c r="A5" s="334"/>
      <c r="B5" s="328"/>
      <c r="C5" s="335"/>
      <c r="D5" s="335"/>
      <c r="E5" s="335"/>
      <c r="F5" s="335"/>
      <c r="G5" s="335"/>
      <c r="H5" s="335"/>
      <c r="I5" s="331"/>
      <c r="J5" s="336"/>
      <c r="K5" s="335"/>
    </row>
    <row r="6" spans="1:11" s="101" customFormat="1" ht="12.75" customHeight="1" x14ac:dyDescent="0.2">
      <c r="A6" s="100" t="s">
        <v>3</v>
      </c>
      <c r="B6" s="100">
        <v>1</v>
      </c>
      <c r="C6" s="100">
        <v>2</v>
      </c>
      <c r="D6" s="100">
        <v>3</v>
      </c>
      <c r="E6" s="100">
        <v>4</v>
      </c>
      <c r="F6" s="100">
        <v>5</v>
      </c>
      <c r="G6" s="100">
        <v>6</v>
      </c>
      <c r="H6" s="100">
        <v>7</v>
      </c>
      <c r="I6" s="100">
        <v>8</v>
      </c>
      <c r="J6" s="100">
        <v>9</v>
      </c>
      <c r="K6" s="100">
        <v>10</v>
      </c>
    </row>
    <row r="7" spans="1:11" s="103" customFormat="1" ht="17.850000000000001" customHeight="1" x14ac:dyDescent="0.25">
      <c r="A7" s="102" t="s">
        <v>68</v>
      </c>
      <c r="B7" s="102">
        <f>SUM(B8:B35)</f>
        <v>31191</v>
      </c>
      <c r="C7" s="102">
        <f t="shared" ref="C7:K7" si="0">SUM(C8:C35)</f>
        <v>26828</v>
      </c>
      <c r="D7" s="102">
        <f t="shared" si="0"/>
        <v>9261</v>
      </c>
      <c r="E7" s="102">
        <f t="shared" si="0"/>
        <v>7724</v>
      </c>
      <c r="F7" s="102">
        <f t="shared" si="0"/>
        <v>1719</v>
      </c>
      <c r="G7" s="102">
        <f t="shared" si="0"/>
        <v>116</v>
      </c>
      <c r="H7" s="102">
        <f t="shared" si="0"/>
        <v>22702</v>
      </c>
      <c r="I7" s="102">
        <f t="shared" si="0"/>
        <v>4644</v>
      </c>
      <c r="J7" s="102">
        <f t="shared" si="0"/>
        <v>3857</v>
      </c>
      <c r="K7" s="102">
        <f t="shared" si="0"/>
        <v>2725</v>
      </c>
    </row>
    <row r="8" spans="1:11" ht="15" customHeight="1" x14ac:dyDescent="0.25">
      <c r="A8" s="104" t="s">
        <v>33</v>
      </c>
      <c r="B8" s="36">
        <v>8597</v>
      </c>
      <c r="C8" s="36">
        <v>7114</v>
      </c>
      <c r="D8" s="36">
        <v>1756</v>
      </c>
      <c r="E8" s="36">
        <v>1648</v>
      </c>
      <c r="F8" s="36">
        <v>612</v>
      </c>
      <c r="G8" s="36">
        <v>59</v>
      </c>
      <c r="H8" s="36">
        <v>5299</v>
      </c>
      <c r="I8" s="36">
        <v>1300</v>
      </c>
      <c r="J8" s="36">
        <v>934</v>
      </c>
      <c r="K8" s="36">
        <v>714</v>
      </c>
    </row>
    <row r="9" spans="1:11" ht="15" customHeight="1" x14ac:dyDescent="0.25">
      <c r="A9" s="104" t="s">
        <v>34</v>
      </c>
      <c r="B9" s="36">
        <v>1031</v>
      </c>
      <c r="C9" s="36">
        <v>917</v>
      </c>
      <c r="D9" s="36">
        <v>373</v>
      </c>
      <c r="E9" s="36">
        <v>334</v>
      </c>
      <c r="F9" s="36">
        <v>65</v>
      </c>
      <c r="G9" s="36">
        <v>1</v>
      </c>
      <c r="H9" s="36">
        <v>775</v>
      </c>
      <c r="I9" s="36">
        <v>130</v>
      </c>
      <c r="J9" s="36">
        <v>116</v>
      </c>
      <c r="K9" s="36">
        <v>76</v>
      </c>
    </row>
    <row r="10" spans="1:11" ht="15" customHeight="1" x14ac:dyDescent="0.25">
      <c r="A10" s="104" t="s">
        <v>35</v>
      </c>
      <c r="B10" s="36">
        <v>200</v>
      </c>
      <c r="C10" s="36">
        <v>164</v>
      </c>
      <c r="D10" s="36">
        <v>47</v>
      </c>
      <c r="E10" s="36">
        <v>22</v>
      </c>
      <c r="F10" s="36">
        <v>5</v>
      </c>
      <c r="G10" s="36">
        <v>0</v>
      </c>
      <c r="H10" s="36">
        <v>152</v>
      </c>
      <c r="I10" s="36">
        <v>26</v>
      </c>
      <c r="J10" s="36">
        <v>21</v>
      </c>
      <c r="K10" s="36">
        <v>18</v>
      </c>
    </row>
    <row r="11" spans="1:11" ht="15" customHeight="1" x14ac:dyDescent="0.25">
      <c r="A11" s="104" t="s">
        <v>36</v>
      </c>
      <c r="B11" s="36">
        <v>795</v>
      </c>
      <c r="C11" s="36">
        <v>669</v>
      </c>
      <c r="D11" s="36">
        <v>237</v>
      </c>
      <c r="E11" s="36">
        <v>202</v>
      </c>
      <c r="F11" s="36">
        <v>29</v>
      </c>
      <c r="G11" s="36">
        <v>0</v>
      </c>
      <c r="H11" s="36">
        <v>571</v>
      </c>
      <c r="I11" s="36">
        <v>116</v>
      </c>
      <c r="J11" s="36">
        <v>106</v>
      </c>
      <c r="K11" s="36">
        <v>65</v>
      </c>
    </row>
    <row r="12" spans="1:11" ht="15" customHeight="1" x14ac:dyDescent="0.25">
      <c r="A12" s="104" t="s">
        <v>37</v>
      </c>
      <c r="B12" s="36">
        <v>851</v>
      </c>
      <c r="C12" s="36">
        <v>753</v>
      </c>
      <c r="D12" s="36">
        <v>340</v>
      </c>
      <c r="E12" s="36">
        <v>292</v>
      </c>
      <c r="F12" s="36">
        <v>106</v>
      </c>
      <c r="G12" s="36">
        <v>2</v>
      </c>
      <c r="H12" s="36">
        <v>703</v>
      </c>
      <c r="I12" s="36">
        <v>173</v>
      </c>
      <c r="J12" s="36">
        <v>150</v>
      </c>
      <c r="K12" s="36">
        <v>95</v>
      </c>
    </row>
    <row r="13" spans="1:11" ht="15" customHeight="1" x14ac:dyDescent="0.25">
      <c r="A13" s="104" t="s">
        <v>38</v>
      </c>
      <c r="B13" s="36">
        <v>399</v>
      </c>
      <c r="C13" s="36">
        <v>363</v>
      </c>
      <c r="D13" s="36">
        <v>162</v>
      </c>
      <c r="E13" s="36">
        <v>136</v>
      </c>
      <c r="F13" s="36">
        <v>11</v>
      </c>
      <c r="G13" s="36">
        <v>0</v>
      </c>
      <c r="H13" s="36">
        <v>345</v>
      </c>
      <c r="I13" s="36">
        <v>67</v>
      </c>
      <c r="J13" s="36">
        <v>65</v>
      </c>
      <c r="K13" s="36">
        <v>36</v>
      </c>
    </row>
    <row r="14" spans="1:11" ht="15" customHeight="1" x14ac:dyDescent="0.25">
      <c r="A14" s="104" t="s">
        <v>39</v>
      </c>
      <c r="B14" s="36">
        <v>393</v>
      </c>
      <c r="C14" s="36">
        <v>366</v>
      </c>
      <c r="D14" s="36">
        <v>93</v>
      </c>
      <c r="E14" s="36">
        <v>81</v>
      </c>
      <c r="F14" s="36">
        <v>9</v>
      </c>
      <c r="G14" s="36">
        <v>0</v>
      </c>
      <c r="H14" s="36">
        <v>348</v>
      </c>
      <c r="I14" s="36">
        <v>61</v>
      </c>
      <c r="J14" s="36">
        <v>57</v>
      </c>
      <c r="K14" s="36">
        <v>40</v>
      </c>
    </row>
    <row r="15" spans="1:11" ht="15" customHeight="1" x14ac:dyDescent="0.25">
      <c r="A15" s="104" t="s">
        <v>40</v>
      </c>
      <c r="B15" s="36">
        <v>1467</v>
      </c>
      <c r="C15" s="36">
        <v>1261</v>
      </c>
      <c r="D15" s="36">
        <v>531</v>
      </c>
      <c r="E15" s="36">
        <v>452</v>
      </c>
      <c r="F15" s="36">
        <v>56</v>
      </c>
      <c r="G15" s="36">
        <v>0</v>
      </c>
      <c r="H15" s="36">
        <v>1130</v>
      </c>
      <c r="I15" s="36">
        <v>90</v>
      </c>
      <c r="J15" s="36">
        <v>62</v>
      </c>
      <c r="K15" s="36">
        <v>44</v>
      </c>
    </row>
    <row r="16" spans="1:11" ht="15" customHeight="1" x14ac:dyDescent="0.25">
      <c r="A16" s="104" t="s">
        <v>41</v>
      </c>
      <c r="B16" s="36">
        <v>1554</v>
      </c>
      <c r="C16" s="36">
        <v>1341</v>
      </c>
      <c r="D16" s="36">
        <v>670</v>
      </c>
      <c r="E16" s="36">
        <v>537</v>
      </c>
      <c r="F16" s="36">
        <v>56</v>
      </c>
      <c r="G16" s="36">
        <v>31</v>
      </c>
      <c r="H16" s="36">
        <v>1252</v>
      </c>
      <c r="I16" s="36">
        <v>188</v>
      </c>
      <c r="J16" s="36">
        <v>149</v>
      </c>
      <c r="K16" s="36">
        <v>118</v>
      </c>
    </row>
    <row r="17" spans="1:11" ht="15" customHeight="1" x14ac:dyDescent="0.25">
      <c r="A17" s="104" t="s">
        <v>42</v>
      </c>
      <c r="B17" s="36">
        <v>1623</v>
      </c>
      <c r="C17" s="36">
        <v>1450</v>
      </c>
      <c r="D17" s="36">
        <v>437</v>
      </c>
      <c r="E17" s="36">
        <v>355</v>
      </c>
      <c r="F17" s="36">
        <v>52</v>
      </c>
      <c r="G17" s="36">
        <v>0</v>
      </c>
      <c r="H17" s="36">
        <v>1178</v>
      </c>
      <c r="I17" s="36">
        <v>247</v>
      </c>
      <c r="J17" s="36">
        <v>210</v>
      </c>
      <c r="K17" s="36">
        <v>152</v>
      </c>
    </row>
    <row r="18" spans="1:11" ht="15" customHeight="1" x14ac:dyDescent="0.25">
      <c r="A18" s="104" t="s">
        <v>43</v>
      </c>
      <c r="B18" s="36">
        <v>1273</v>
      </c>
      <c r="C18" s="36">
        <v>1135</v>
      </c>
      <c r="D18" s="36">
        <v>476</v>
      </c>
      <c r="E18" s="36">
        <v>412</v>
      </c>
      <c r="F18" s="36">
        <v>41</v>
      </c>
      <c r="G18" s="36">
        <v>2</v>
      </c>
      <c r="H18" s="36">
        <v>978</v>
      </c>
      <c r="I18" s="36">
        <v>151</v>
      </c>
      <c r="J18" s="36">
        <v>136</v>
      </c>
      <c r="K18" s="36">
        <v>106</v>
      </c>
    </row>
    <row r="19" spans="1:11" ht="15" customHeight="1" x14ac:dyDescent="0.25">
      <c r="A19" s="104" t="s">
        <v>44</v>
      </c>
      <c r="B19" s="36">
        <v>931</v>
      </c>
      <c r="C19" s="36">
        <v>789</v>
      </c>
      <c r="D19" s="36">
        <v>363</v>
      </c>
      <c r="E19" s="36">
        <v>275</v>
      </c>
      <c r="F19" s="36">
        <v>88</v>
      </c>
      <c r="G19" s="36">
        <v>7</v>
      </c>
      <c r="H19" s="36">
        <v>696</v>
      </c>
      <c r="I19" s="36">
        <v>131</v>
      </c>
      <c r="J19" s="36">
        <v>120</v>
      </c>
      <c r="K19" s="36">
        <v>77</v>
      </c>
    </row>
    <row r="20" spans="1:11" ht="15" customHeight="1" x14ac:dyDescent="0.25">
      <c r="A20" s="104" t="s">
        <v>45</v>
      </c>
      <c r="B20" s="36">
        <v>500</v>
      </c>
      <c r="C20" s="36">
        <v>437</v>
      </c>
      <c r="D20" s="36">
        <v>177</v>
      </c>
      <c r="E20" s="36">
        <v>136</v>
      </c>
      <c r="F20" s="36">
        <v>23</v>
      </c>
      <c r="G20" s="36">
        <v>0</v>
      </c>
      <c r="H20" s="36">
        <v>364</v>
      </c>
      <c r="I20" s="36">
        <v>88</v>
      </c>
      <c r="J20" s="36">
        <v>82</v>
      </c>
      <c r="K20" s="36">
        <v>67</v>
      </c>
    </row>
    <row r="21" spans="1:11" ht="15" customHeight="1" x14ac:dyDescent="0.25">
      <c r="A21" s="104" t="s">
        <v>46</v>
      </c>
      <c r="B21" s="36">
        <v>523</v>
      </c>
      <c r="C21" s="36">
        <v>440</v>
      </c>
      <c r="D21" s="36">
        <v>202</v>
      </c>
      <c r="E21" s="36">
        <v>150</v>
      </c>
      <c r="F21" s="36">
        <v>33</v>
      </c>
      <c r="G21" s="36">
        <v>0</v>
      </c>
      <c r="H21" s="36">
        <v>383</v>
      </c>
      <c r="I21" s="36">
        <v>39</v>
      </c>
      <c r="J21" s="36">
        <v>38</v>
      </c>
      <c r="K21" s="36">
        <v>29</v>
      </c>
    </row>
    <row r="22" spans="1:11" ht="15" customHeight="1" x14ac:dyDescent="0.25">
      <c r="A22" s="104" t="s">
        <v>47</v>
      </c>
      <c r="B22" s="36">
        <v>1195</v>
      </c>
      <c r="C22" s="36">
        <v>1017</v>
      </c>
      <c r="D22" s="36">
        <v>418</v>
      </c>
      <c r="E22" s="36">
        <v>321</v>
      </c>
      <c r="F22" s="36">
        <v>21</v>
      </c>
      <c r="G22" s="36">
        <v>10</v>
      </c>
      <c r="H22" s="36">
        <v>929</v>
      </c>
      <c r="I22" s="36">
        <v>262</v>
      </c>
      <c r="J22" s="36">
        <v>218</v>
      </c>
      <c r="K22" s="36">
        <v>134</v>
      </c>
    </row>
    <row r="23" spans="1:11" ht="15" customHeight="1" x14ac:dyDescent="0.25">
      <c r="A23" s="104" t="s">
        <v>48</v>
      </c>
      <c r="B23" s="36">
        <v>1088</v>
      </c>
      <c r="C23" s="36">
        <v>1041</v>
      </c>
      <c r="D23" s="36">
        <v>254</v>
      </c>
      <c r="E23" s="36">
        <v>248</v>
      </c>
      <c r="F23" s="36">
        <v>66</v>
      </c>
      <c r="G23" s="36">
        <v>0</v>
      </c>
      <c r="H23" s="36">
        <v>918</v>
      </c>
      <c r="I23" s="36">
        <v>169</v>
      </c>
      <c r="J23" s="36">
        <v>166</v>
      </c>
      <c r="K23" s="36">
        <v>103</v>
      </c>
    </row>
    <row r="24" spans="1:11" ht="15" customHeight="1" x14ac:dyDescent="0.25">
      <c r="A24" s="104" t="s">
        <v>49</v>
      </c>
      <c r="B24" s="36">
        <v>1091</v>
      </c>
      <c r="C24" s="36">
        <v>890</v>
      </c>
      <c r="D24" s="36">
        <v>270</v>
      </c>
      <c r="E24" s="36">
        <v>176</v>
      </c>
      <c r="F24" s="36">
        <v>40</v>
      </c>
      <c r="G24" s="36">
        <v>0</v>
      </c>
      <c r="H24" s="36">
        <v>817</v>
      </c>
      <c r="I24" s="36">
        <v>191</v>
      </c>
      <c r="J24" s="36">
        <v>166</v>
      </c>
      <c r="K24" s="36">
        <v>116</v>
      </c>
    </row>
    <row r="25" spans="1:11" ht="15" customHeight="1" x14ac:dyDescent="0.25">
      <c r="A25" s="104" t="s">
        <v>50</v>
      </c>
      <c r="B25" s="36">
        <v>609</v>
      </c>
      <c r="C25" s="36">
        <v>515</v>
      </c>
      <c r="D25" s="36">
        <v>294</v>
      </c>
      <c r="E25" s="36">
        <v>218</v>
      </c>
      <c r="F25" s="36">
        <v>39</v>
      </c>
      <c r="G25" s="36">
        <v>0</v>
      </c>
      <c r="H25" s="36">
        <v>448</v>
      </c>
      <c r="I25" s="36">
        <v>87</v>
      </c>
      <c r="J25" s="36">
        <v>64</v>
      </c>
      <c r="K25" s="36">
        <v>44</v>
      </c>
    </row>
    <row r="26" spans="1:11" ht="15" customHeight="1" x14ac:dyDescent="0.25">
      <c r="A26" s="104" t="s">
        <v>51</v>
      </c>
      <c r="B26" s="36">
        <v>778</v>
      </c>
      <c r="C26" s="36">
        <v>679</v>
      </c>
      <c r="D26" s="36">
        <v>220</v>
      </c>
      <c r="E26" s="36">
        <v>188</v>
      </c>
      <c r="F26" s="36">
        <v>60</v>
      </c>
      <c r="G26" s="36">
        <v>1</v>
      </c>
      <c r="H26" s="36">
        <v>508</v>
      </c>
      <c r="I26" s="36">
        <v>125</v>
      </c>
      <c r="J26" s="36">
        <v>119</v>
      </c>
      <c r="K26" s="36">
        <v>65</v>
      </c>
    </row>
    <row r="27" spans="1:11" ht="15" customHeight="1" x14ac:dyDescent="0.25">
      <c r="A27" s="104" t="s">
        <v>52</v>
      </c>
      <c r="B27" s="36">
        <v>461</v>
      </c>
      <c r="C27" s="36">
        <v>449</v>
      </c>
      <c r="D27" s="36">
        <v>148</v>
      </c>
      <c r="E27" s="36">
        <v>146</v>
      </c>
      <c r="F27" s="36">
        <v>60</v>
      </c>
      <c r="G27" s="36">
        <v>0</v>
      </c>
      <c r="H27" s="36">
        <v>409</v>
      </c>
      <c r="I27" s="36">
        <v>78</v>
      </c>
      <c r="J27" s="36">
        <v>78</v>
      </c>
      <c r="K27" s="36">
        <v>56</v>
      </c>
    </row>
    <row r="28" spans="1:11" ht="15" customHeight="1" x14ac:dyDescent="0.25">
      <c r="A28" s="104" t="s">
        <v>53</v>
      </c>
      <c r="B28" s="36">
        <v>555</v>
      </c>
      <c r="C28" s="36">
        <v>474</v>
      </c>
      <c r="D28" s="36">
        <v>180</v>
      </c>
      <c r="E28" s="36">
        <v>126</v>
      </c>
      <c r="F28" s="36">
        <v>15</v>
      </c>
      <c r="G28" s="36">
        <v>0</v>
      </c>
      <c r="H28" s="36">
        <v>454</v>
      </c>
      <c r="I28" s="36">
        <v>62</v>
      </c>
      <c r="J28" s="36">
        <v>59</v>
      </c>
      <c r="K28" s="36">
        <v>54</v>
      </c>
    </row>
    <row r="29" spans="1:11" ht="15" customHeight="1" x14ac:dyDescent="0.25">
      <c r="A29" s="104" t="s">
        <v>54</v>
      </c>
      <c r="B29" s="36">
        <v>639</v>
      </c>
      <c r="C29" s="36">
        <v>591</v>
      </c>
      <c r="D29" s="36">
        <v>155</v>
      </c>
      <c r="E29" s="36">
        <v>152</v>
      </c>
      <c r="F29" s="36">
        <v>68</v>
      </c>
      <c r="G29" s="36">
        <v>0</v>
      </c>
      <c r="H29" s="36">
        <v>490</v>
      </c>
      <c r="I29" s="36">
        <v>87</v>
      </c>
      <c r="J29" s="36">
        <v>79</v>
      </c>
      <c r="K29" s="36">
        <v>62</v>
      </c>
    </row>
    <row r="30" spans="1:11" ht="15" customHeight="1" x14ac:dyDescent="0.25">
      <c r="A30" s="106" t="s">
        <v>55</v>
      </c>
      <c r="B30" s="36">
        <v>524</v>
      </c>
      <c r="C30" s="36">
        <v>467</v>
      </c>
      <c r="D30" s="36">
        <v>149</v>
      </c>
      <c r="E30" s="36">
        <v>124</v>
      </c>
      <c r="F30" s="36">
        <v>22</v>
      </c>
      <c r="G30" s="36">
        <v>0</v>
      </c>
      <c r="H30" s="36">
        <v>424</v>
      </c>
      <c r="I30" s="36">
        <v>100</v>
      </c>
      <c r="J30" s="36">
        <v>93</v>
      </c>
      <c r="K30" s="36">
        <v>67</v>
      </c>
    </row>
    <row r="31" spans="1:11" ht="15" customHeight="1" x14ac:dyDescent="0.25">
      <c r="A31" s="107" t="s">
        <v>56</v>
      </c>
      <c r="B31" s="36">
        <v>830</v>
      </c>
      <c r="C31" s="36">
        <v>640</v>
      </c>
      <c r="D31" s="36">
        <v>256</v>
      </c>
      <c r="E31" s="36">
        <v>231</v>
      </c>
      <c r="F31" s="36">
        <v>19</v>
      </c>
      <c r="G31" s="36">
        <v>0</v>
      </c>
      <c r="H31" s="36">
        <v>548</v>
      </c>
      <c r="I31" s="36">
        <v>108</v>
      </c>
      <c r="J31" s="36">
        <v>77</v>
      </c>
      <c r="K31" s="36">
        <v>58</v>
      </c>
    </row>
    <row r="32" spans="1:11" ht="15" customHeight="1" x14ac:dyDescent="0.25">
      <c r="A32" s="107" t="s">
        <v>57</v>
      </c>
      <c r="B32" s="36">
        <v>748</v>
      </c>
      <c r="C32" s="36">
        <v>547</v>
      </c>
      <c r="D32" s="36">
        <v>379</v>
      </c>
      <c r="E32" s="36">
        <v>249</v>
      </c>
      <c r="F32" s="36">
        <v>37</v>
      </c>
      <c r="G32" s="36">
        <v>0</v>
      </c>
      <c r="H32" s="36">
        <v>520</v>
      </c>
      <c r="I32" s="36">
        <v>120</v>
      </c>
      <c r="J32" s="36">
        <v>89</v>
      </c>
      <c r="K32" s="36">
        <v>65</v>
      </c>
    </row>
    <row r="33" spans="1:11" ht="15" customHeight="1" x14ac:dyDescent="0.25">
      <c r="A33" s="107" t="s">
        <v>58</v>
      </c>
      <c r="B33" s="36">
        <v>1180</v>
      </c>
      <c r="C33" s="36">
        <v>1110</v>
      </c>
      <c r="D33" s="36">
        <v>278</v>
      </c>
      <c r="E33" s="36">
        <v>233</v>
      </c>
      <c r="F33" s="36">
        <v>22</v>
      </c>
      <c r="G33" s="36">
        <v>0</v>
      </c>
      <c r="H33" s="36">
        <v>1037</v>
      </c>
      <c r="I33" s="36">
        <v>179</v>
      </c>
      <c r="J33" s="36">
        <v>169</v>
      </c>
      <c r="K33" s="36">
        <v>113</v>
      </c>
    </row>
    <row r="34" spans="1:11" ht="15" customHeight="1" x14ac:dyDescent="0.25">
      <c r="A34" s="107" t="s">
        <v>59</v>
      </c>
      <c r="B34" s="36">
        <v>860</v>
      </c>
      <c r="C34" s="36">
        <v>749</v>
      </c>
      <c r="D34" s="36">
        <v>256</v>
      </c>
      <c r="E34" s="36">
        <v>168</v>
      </c>
      <c r="F34" s="36">
        <v>10</v>
      </c>
      <c r="G34" s="36">
        <v>3</v>
      </c>
      <c r="H34" s="36">
        <v>621</v>
      </c>
      <c r="I34" s="36">
        <v>184</v>
      </c>
      <c r="J34" s="36">
        <v>159</v>
      </c>
      <c r="K34" s="36">
        <v>86</v>
      </c>
    </row>
    <row r="35" spans="1:11" ht="15" customHeight="1" x14ac:dyDescent="0.25">
      <c r="A35" s="107" t="s">
        <v>60</v>
      </c>
      <c r="B35" s="36">
        <v>496</v>
      </c>
      <c r="C35" s="36">
        <v>460</v>
      </c>
      <c r="D35" s="36">
        <v>140</v>
      </c>
      <c r="E35" s="36">
        <v>112</v>
      </c>
      <c r="F35" s="36">
        <v>54</v>
      </c>
      <c r="G35" s="36">
        <v>0</v>
      </c>
      <c r="H35" s="36">
        <v>405</v>
      </c>
      <c r="I35" s="36">
        <v>85</v>
      </c>
      <c r="J35" s="36">
        <v>75</v>
      </c>
      <c r="K35" s="36">
        <v>65</v>
      </c>
    </row>
  </sheetData>
  <mergeCells count="12">
    <mergeCell ref="B3:B5"/>
    <mergeCell ref="I3:I5"/>
    <mergeCell ref="A1:K1"/>
    <mergeCell ref="A3:A5"/>
    <mergeCell ref="C3:C5"/>
    <mergeCell ref="D3:D5"/>
    <mergeCell ref="E3:E5"/>
    <mergeCell ref="F3:F5"/>
    <mergeCell ref="G3:G5"/>
    <mergeCell ref="H3:H5"/>
    <mergeCell ref="J3:J5"/>
    <mergeCell ref="K3:K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5"/>
  <sheetViews>
    <sheetView view="pageBreakPreview" zoomScale="70" zoomScaleNormal="64" zoomScaleSheetLayoutView="70" workbookViewId="0">
      <selection activeCell="N19" sqref="N19"/>
    </sheetView>
  </sheetViews>
  <sheetFormatPr defaultRowHeight="15.75" x14ac:dyDescent="0.25"/>
  <cols>
    <col min="1" max="1" width="28.42578125" style="109" customWidth="1"/>
    <col min="2" max="2" width="17.42578125" style="109" customWidth="1"/>
    <col min="3" max="3" width="14.42578125" style="108" customWidth="1"/>
    <col min="4" max="4" width="13.5703125" style="108" customWidth="1"/>
    <col min="5" max="5" width="13" style="108" customWidth="1"/>
    <col min="6" max="6" width="12.42578125" style="108" customWidth="1"/>
    <col min="7" max="7" width="19.5703125" style="108" customWidth="1"/>
    <col min="8" max="8" width="17.42578125" style="108" customWidth="1"/>
    <col min="9" max="9" width="12.42578125" style="108" customWidth="1"/>
    <col min="10" max="10" width="14.5703125" style="108" customWidth="1"/>
    <col min="11" max="11" width="15" style="108" customWidth="1"/>
    <col min="12" max="256" width="9" style="105"/>
    <col min="257" max="257" width="18" style="105" customWidth="1"/>
    <col min="258" max="258" width="10.42578125" style="105" customWidth="1"/>
    <col min="259" max="259" width="11.42578125" style="105" customWidth="1"/>
    <col min="260" max="260" width="15.5703125" style="105" customWidth="1"/>
    <col min="261" max="261" width="11.5703125" style="105" customWidth="1"/>
    <col min="262" max="262" width="10.42578125" style="105" customWidth="1"/>
    <col min="263" max="263" width="17.5703125" style="105" customWidth="1"/>
    <col min="264" max="264" width="14.42578125" style="105" customWidth="1"/>
    <col min="265" max="267" width="11.42578125" style="105" customWidth="1"/>
    <col min="268" max="512" width="9" style="105"/>
    <col min="513" max="513" width="18" style="105" customWidth="1"/>
    <col min="514" max="514" width="10.42578125" style="105" customWidth="1"/>
    <col min="515" max="515" width="11.42578125" style="105" customWidth="1"/>
    <col min="516" max="516" width="15.5703125" style="105" customWidth="1"/>
    <col min="517" max="517" width="11.5703125" style="105" customWidth="1"/>
    <col min="518" max="518" width="10.42578125" style="105" customWidth="1"/>
    <col min="519" max="519" width="17.5703125" style="105" customWidth="1"/>
    <col min="520" max="520" width="14.42578125" style="105" customWidth="1"/>
    <col min="521" max="523" width="11.42578125" style="105" customWidth="1"/>
    <col min="524" max="768" width="9" style="105"/>
    <col min="769" max="769" width="18" style="105" customWidth="1"/>
    <col min="770" max="770" width="10.42578125" style="105" customWidth="1"/>
    <col min="771" max="771" width="11.42578125" style="105" customWidth="1"/>
    <col min="772" max="772" width="15.5703125" style="105" customWidth="1"/>
    <col min="773" max="773" width="11.5703125" style="105" customWidth="1"/>
    <col min="774" max="774" width="10.42578125" style="105" customWidth="1"/>
    <col min="775" max="775" width="17.5703125" style="105" customWidth="1"/>
    <col min="776" max="776" width="14.42578125" style="105" customWidth="1"/>
    <col min="777" max="779" width="11.42578125" style="105" customWidth="1"/>
    <col min="780" max="1024" width="9" style="105"/>
    <col min="1025" max="1025" width="18" style="105" customWidth="1"/>
    <col min="1026" max="1026" width="10.42578125" style="105" customWidth="1"/>
    <col min="1027" max="1027" width="11.42578125" style="105" customWidth="1"/>
    <col min="1028" max="1028" width="15.5703125" style="105" customWidth="1"/>
    <col min="1029" max="1029" width="11.5703125" style="105" customWidth="1"/>
    <col min="1030" max="1030" width="10.42578125" style="105" customWidth="1"/>
    <col min="1031" max="1031" width="17.5703125" style="105" customWidth="1"/>
    <col min="1032" max="1032" width="14.42578125" style="105" customWidth="1"/>
    <col min="1033" max="1035" width="11.42578125" style="105" customWidth="1"/>
    <col min="1036" max="1280" width="9" style="105"/>
    <col min="1281" max="1281" width="18" style="105" customWidth="1"/>
    <col min="1282" max="1282" width="10.42578125" style="105" customWidth="1"/>
    <col min="1283" max="1283" width="11.42578125" style="105" customWidth="1"/>
    <col min="1284" max="1284" width="15.5703125" style="105" customWidth="1"/>
    <col min="1285" max="1285" width="11.5703125" style="105" customWidth="1"/>
    <col min="1286" max="1286" width="10.42578125" style="105" customWidth="1"/>
    <col min="1287" max="1287" width="17.5703125" style="105" customWidth="1"/>
    <col min="1288" max="1288" width="14.42578125" style="105" customWidth="1"/>
    <col min="1289" max="1291" width="11.42578125" style="105" customWidth="1"/>
    <col min="1292" max="1536" width="9" style="105"/>
    <col min="1537" max="1537" width="18" style="105" customWidth="1"/>
    <col min="1538" max="1538" width="10.42578125" style="105" customWidth="1"/>
    <col min="1539" max="1539" width="11.42578125" style="105" customWidth="1"/>
    <col min="1540" max="1540" width="15.5703125" style="105" customWidth="1"/>
    <col min="1541" max="1541" width="11.5703125" style="105" customWidth="1"/>
    <col min="1542" max="1542" width="10.42578125" style="105" customWidth="1"/>
    <col min="1543" max="1543" width="17.5703125" style="105" customWidth="1"/>
    <col min="1544" max="1544" width="14.42578125" style="105" customWidth="1"/>
    <col min="1545" max="1547" width="11.42578125" style="105" customWidth="1"/>
    <col min="1548" max="1792" width="9" style="105"/>
    <col min="1793" max="1793" width="18" style="105" customWidth="1"/>
    <col min="1794" max="1794" width="10.42578125" style="105" customWidth="1"/>
    <col min="1795" max="1795" width="11.42578125" style="105" customWidth="1"/>
    <col min="1796" max="1796" width="15.5703125" style="105" customWidth="1"/>
    <col min="1797" max="1797" width="11.5703125" style="105" customWidth="1"/>
    <col min="1798" max="1798" width="10.42578125" style="105" customWidth="1"/>
    <col min="1799" max="1799" width="17.5703125" style="105" customWidth="1"/>
    <col min="1800" max="1800" width="14.42578125" style="105" customWidth="1"/>
    <col min="1801" max="1803" width="11.42578125" style="105" customWidth="1"/>
    <col min="1804" max="2048" width="9" style="105"/>
    <col min="2049" max="2049" width="18" style="105" customWidth="1"/>
    <col min="2050" max="2050" width="10.42578125" style="105" customWidth="1"/>
    <col min="2051" max="2051" width="11.42578125" style="105" customWidth="1"/>
    <col min="2052" max="2052" width="15.5703125" style="105" customWidth="1"/>
    <col min="2053" max="2053" width="11.5703125" style="105" customWidth="1"/>
    <col min="2054" max="2054" width="10.42578125" style="105" customWidth="1"/>
    <col min="2055" max="2055" width="17.5703125" style="105" customWidth="1"/>
    <col min="2056" max="2056" width="14.42578125" style="105" customWidth="1"/>
    <col min="2057" max="2059" width="11.42578125" style="105" customWidth="1"/>
    <col min="2060" max="2304" width="9" style="105"/>
    <col min="2305" max="2305" width="18" style="105" customWidth="1"/>
    <col min="2306" max="2306" width="10.42578125" style="105" customWidth="1"/>
    <col min="2307" max="2307" width="11.42578125" style="105" customWidth="1"/>
    <col min="2308" max="2308" width="15.5703125" style="105" customWidth="1"/>
    <col min="2309" max="2309" width="11.5703125" style="105" customWidth="1"/>
    <col min="2310" max="2310" width="10.42578125" style="105" customWidth="1"/>
    <col min="2311" max="2311" width="17.5703125" style="105" customWidth="1"/>
    <col min="2312" max="2312" width="14.42578125" style="105" customWidth="1"/>
    <col min="2313" max="2315" width="11.42578125" style="105" customWidth="1"/>
    <col min="2316" max="2560" width="9" style="105"/>
    <col min="2561" max="2561" width="18" style="105" customWidth="1"/>
    <col min="2562" max="2562" width="10.42578125" style="105" customWidth="1"/>
    <col min="2563" max="2563" width="11.42578125" style="105" customWidth="1"/>
    <col min="2564" max="2564" width="15.5703125" style="105" customWidth="1"/>
    <col min="2565" max="2565" width="11.5703125" style="105" customWidth="1"/>
    <col min="2566" max="2566" width="10.42578125" style="105" customWidth="1"/>
    <col min="2567" max="2567" width="17.5703125" style="105" customWidth="1"/>
    <col min="2568" max="2568" width="14.42578125" style="105" customWidth="1"/>
    <col min="2569" max="2571" width="11.42578125" style="105" customWidth="1"/>
    <col min="2572" max="2816" width="9" style="105"/>
    <col min="2817" max="2817" width="18" style="105" customWidth="1"/>
    <col min="2818" max="2818" width="10.42578125" style="105" customWidth="1"/>
    <col min="2819" max="2819" width="11.42578125" style="105" customWidth="1"/>
    <col min="2820" max="2820" width="15.5703125" style="105" customWidth="1"/>
    <col min="2821" max="2821" width="11.5703125" style="105" customWidth="1"/>
    <col min="2822" max="2822" width="10.42578125" style="105" customWidth="1"/>
    <col min="2823" max="2823" width="17.5703125" style="105" customWidth="1"/>
    <col min="2824" max="2824" width="14.42578125" style="105" customWidth="1"/>
    <col min="2825" max="2827" width="11.42578125" style="105" customWidth="1"/>
    <col min="2828" max="3072" width="9" style="105"/>
    <col min="3073" max="3073" width="18" style="105" customWidth="1"/>
    <col min="3074" max="3074" width="10.42578125" style="105" customWidth="1"/>
    <col min="3075" max="3075" width="11.42578125" style="105" customWidth="1"/>
    <col min="3076" max="3076" width="15.5703125" style="105" customWidth="1"/>
    <col min="3077" max="3077" width="11.5703125" style="105" customWidth="1"/>
    <col min="3078" max="3078" width="10.42578125" style="105" customWidth="1"/>
    <col min="3079" max="3079" width="17.5703125" style="105" customWidth="1"/>
    <col min="3080" max="3080" width="14.42578125" style="105" customWidth="1"/>
    <col min="3081" max="3083" width="11.42578125" style="105" customWidth="1"/>
    <col min="3084" max="3328" width="9" style="105"/>
    <col min="3329" max="3329" width="18" style="105" customWidth="1"/>
    <col min="3330" max="3330" width="10.42578125" style="105" customWidth="1"/>
    <col min="3331" max="3331" width="11.42578125" style="105" customWidth="1"/>
    <col min="3332" max="3332" width="15.5703125" style="105" customWidth="1"/>
    <col min="3333" max="3333" width="11.5703125" style="105" customWidth="1"/>
    <col min="3334" max="3334" width="10.42578125" style="105" customWidth="1"/>
    <col min="3335" max="3335" width="17.5703125" style="105" customWidth="1"/>
    <col min="3336" max="3336" width="14.42578125" style="105" customWidth="1"/>
    <col min="3337" max="3339" width="11.42578125" style="105" customWidth="1"/>
    <col min="3340" max="3584" width="9" style="105"/>
    <col min="3585" max="3585" width="18" style="105" customWidth="1"/>
    <col min="3586" max="3586" width="10.42578125" style="105" customWidth="1"/>
    <col min="3587" max="3587" width="11.42578125" style="105" customWidth="1"/>
    <col min="3588" max="3588" width="15.5703125" style="105" customWidth="1"/>
    <col min="3589" max="3589" width="11.5703125" style="105" customWidth="1"/>
    <col min="3590" max="3590" width="10.42578125" style="105" customWidth="1"/>
    <col min="3591" max="3591" width="17.5703125" style="105" customWidth="1"/>
    <col min="3592" max="3592" width="14.42578125" style="105" customWidth="1"/>
    <col min="3593" max="3595" width="11.42578125" style="105" customWidth="1"/>
    <col min="3596" max="3840" width="9" style="105"/>
    <col min="3841" max="3841" width="18" style="105" customWidth="1"/>
    <col min="3842" max="3842" width="10.42578125" style="105" customWidth="1"/>
    <col min="3843" max="3843" width="11.42578125" style="105" customWidth="1"/>
    <col min="3844" max="3844" width="15.5703125" style="105" customWidth="1"/>
    <col min="3845" max="3845" width="11.5703125" style="105" customWidth="1"/>
    <col min="3846" max="3846" width="10.42578125" style="105" customWidth="1"/>
    <col min="3847" max="3847" width="17.5703125" style="105" customWidth="1"/>
    <col min="3848" max="3848" width="14.42578125" style="105" customWidth="1"/>
    <col min="3849" max="3851" width="11.42578125" style="105" customWidth="1"/>
    <col min="3852" max="4096" width="9" style="105"/>
    <col min="4097" max="4097" width="18" style="105" customWidth="1"/>
    <col min="4098" max="4098" width="10.42578125" style="105" customWidth="1"/>
    <col min="4099" max="4099" width="11.42578125" style="105" customWidth="1"/>
    <col min="4100" max="4100" width="15.5703125" style="105" customWidth="1"/>
    <col min="4101" max="4101" width="11.5703125" style="105" customWidth="1"/>
    <col min="4102" max="4102" width="10.42578125" style="105" customWidth="1"/>
    <col min="4103" max="4103" width="17.5703125" style="105" customWidth="1"/>
    <col min="4104" max="4104" width="14.42578125" style="105" customWidth="1"/>
    <col min="4105" max="4107" width="11.42578125" style="105" customWidth="1"/>
    <col min="4108" max="4352" width="9" style="105"/>
    <col min="4353" max="4353" width="18" style="105" customWidth="1"/>
    <col min="4354" max="4354" width="10.42578125" style="105" customWidth="1"/>
    <col min="4355" max="4355" width="11.42578125" style="105" customWidth="1"/>
    <col min="4356" max="4356" width="15.5703125" style="105" customWidth="1"/>
    <col min="4357" max="4357" width="11.5703125" style="105" customWidth="1"/>
    <col min="4358" max="4358" width="10.42578125" style="105" customWidth="1"/>
    <col min="4359" max="4359" width="17.5703125" style="105" customWidth="1"/>
    <col min="4360" max="4360" width="14.42578125" style="105" customWidth="1"/>
    <col min="4361" max="4363" width="11.42578125" style="105" customWidth="1"/>
    <col min="4364" max="4608" width="9" style="105"/>
    <col min="4609" max="4609" width="18" style="105" customWidth="1"/>
    <col min="4610" max="4610" width="10.42578125" style="105" customWidth="1"/>
    <col min="4611" max="4611" width="11.42578125" style="105" customWidth="1"/>
    <col min="4612" max="4612" width="15.5703125" style="105" customWidth="1"/>
    <col min="4613" max="4613" width="11.5703125" style="105" customWidth="1"/>
    <col min="4614" max="4614" width="10.42578125" style="105" customWidth="1"/>
    <col min="4615" max="4615" width="17.5703125" style="105" customWidth="1"/>
    <col min="4616" max="4616" width="14.42578125" style="105" customWidth="1"/>
    <col min="4617" max="4619" width="11.42578125" style="105" customWidth="1"/>
    <col min="4620" max="4864" width="9" style="105"/>
    <col min="4865" max="4865" width="18" style="105" customWidth="1"/>
    <col min="4866" max="4866" width="10.42578125" style="105" customWidth="1"/>
    <col min="4867" max="4867" width="11.42578125" style="105" customWidth="1"/>
    <col min="4868" max="4868" width="15.5703125" style="105" customWidth="1"/>
    <col min="4869" max="4869" width="11.5703125" style="105" customWidth="1"/>
    <col min="4870" max="4870" width="10.42578125" style="105" customWidth="1"/>
    <col min="4871" max="4871" width="17.5703125" style="105" customWidth="1"/>
    <col min="4872" max="4872" width="14.42578125" style="105" customWidth="1"/>
    <col min="4873" max="4875" width="11.42578125" style="105" customWidth="1"/>
    <col min="4876" max="5120" width="9" style="105"/>
    <col min="5121" max="5121" width="18" style="105" customWidth="1"/>
    <col min="5122" max="5122" width="10.42578125" style="105" customWidth="1"/>
    <col min="5123" max="5123" width="11.42578125" style="105" customWidth="1"/>
    <col min="5124" max="5124" width="15.5703125" style="105" customWidth="1"/>
    <col min="5125" max="5125" width="11.5703125" style="105" customWidth="1"/>
    <col min="5126" max="5126" width="10.42578125" style="105" customWidth="1"/>
    <col min="5127" max="5127" width="17.5703125" style="105" customWidth="1"/>
    <col min="5128" max="5128" width="14.42578125" style="105" customWidth="1"/>
    <col min="5129" max="5131" width="11.42578125" style="105" customWidth="1"/>
    <col min="5132" max="5376" width="9" style="105"/>
    <col min="5377" max="5377" width="18" style="105" customWidth="1"/>
    <col min="5378" max="5378" width="10.42578125" style="105" customWidth="1"/>
    <col min="5379" max="5379" width="11.42578125" style="105" customWidth="1"/>
    <col min="5380" max="5380" width="15.5703125" style="105" customWidth="1"/>
    <col min="5381" max="5381" width="11.5703125" style="105" customWidth="1"/>
    <col min="5382" max="5382" width="10.42578125" style="105" customWidth="1"/>
    <col min="5383" max="5383" width="17.5703125" style="105" customWidth="1"/>
    <col min="5384" max="5384" width="14.42578125" style="105" customWidth="1"/>
    <col min="5385" max="5387" width="11.42578125" style="105" customWidth="1"/>
    <col min="5388" max="5632" width="9" style="105"/>
    <col min="5633" max="5633" width="18" style="105" customWidth="1"/>
    <col min="5634" max="5634" width="10.42578125" style="105" customWidth="1"/>
    <col min="5635" max="5635" width="11.42578125" style="105" customWidth="1"/>
    <col min="5636" max="5636" width="15.5703125" style="105" customWidth="1"/>
    <col min="5637" max="5637" width="11.5703125" style="105" customWidth="1"/>
    <col min="5638" max="5638" width="10.42578125" style="105" customWidth="1"/>
    <col min="5639" max="5639" width="17.5703125" style="105" customWidth="1"/>
    <col min="5640" max="5640" width="14.42578125" style="105" customWidth="1"/>
    <col min="5641" max="5643" width="11.42578125" style="105" customWidth="1"/>
    <col min="5644" max="5888" width="9" style="105"/>
    <col min="5889" max="5889" width="18" style="105" customWidth="1"/>
    <col min="5890" max="5890" width="10.42578125" style="105" customWidth="1"/>
    <col min="5891" max="5891" width="11.42578125" style="105" customWidth="1"/>
    <col min="5892" max="5892" width="15.5703125" style="105" customWidth="1"/>
    <col min="5893" max="5893" width="11.5703125" style="105" customWidth="1"/>
    <col min="5894" max="5894" width="10.42578125" style="105" customWidth="1"/>
    <col min="5895" max="5895" width="17.5703125" style="105" customWidth="1"/>
    <col min="5896" max="5896" width="14.42578125" style="105" customWidth="1"/>
    <col min="5897" max="5899" width="11.42578125" style="105" customWidth="1"/>
    <col min="5900" max="6144" width="9" style="105"/>
    <col min="6145" max="6145" width="18" style="105" customWidth="1"/>
    <col min="6146" max="6146" width="10.42578125" style="105" customWidth="1"/>
    <col min="6147" max="6147" width="11.42578125" style="105" customWidth="1"/>
    <col min="6148" max="6148" width="15.5703125" style="105" customWidth="1"/>
    <col min="6149" max="6149" width="11.5703125" style="105" customWidth="1"/>
    <col min="6150" max="6150" width="10.42578125" style="105" customWidth="1"/>
    <col min="6151" max="6151" width="17.5703125" style="105" customWidth="1"/>
    <col min="6152" max="6152" width="14.42578125" style="105" customWidth="1"/>
    <col min="6153" max="6155" width="11.42578125" style="105" customWidth="1"/>
    <col min="6156" max="6400" width="9" style="105"/>
    <col min="6401" max="6401" width="18" style="105" customWidth="1"/>
    <col min="6402" max="6402" width="10.42578125" style="105" customWidth="1"/>
    <col min="6403" max="6403" width="11.42578125" style="105" customWidth="1"/>
    <col min="6404" max="6404" width="15.5703125" style="105" customWidth="1"/>
    <col min="6405" max="6405" width="11.5703125" style="105" customWidth="1"/>
    <col min="6406" max="6406" width="10.42578125" style="105" customWidth="1"/>
    <col min="6407" max="6407" width="17.5703125" style="105" customWidth="1"/>
    <col min="6408" max="6408" width="14.42578125" style="105" customWidth="1"/>
    <col min="6409" max="6411" width="11.42578125" style="105" customWidth="1"/>
    <col min="6412" max="6656" width="9" style="105"/>
    <col min="6657" max="6657" width="18" style="105" customWidth="1"/>
    <col min="6658" max="6658" width="10.42578125" style="105" customWidth="1"/>
    <col min="6659" max="6659" width="11.42578125" style="105" customWidth="1"/>
    <col min="6660" max="6660" width="15.5703125" style="105" customWidth="1"/>
    <col min="6661" max="6661" width="11.5703125" style="105" customWidth="1"/>
    <col min="6662" max="6662" width="10.42578125" style="105" customWidth="1"/>
    <col min="6663" max="6663" width="17.5703125" style="105" customWidth="1"/>
    <col min="6664" max="6664" width="14.42578125" style="105" customWidth="1"/>
    <col min="6665" max="6667" width="11.42578125" style="105" customWidth="1"/>
    <col min="6668" max="6912" width="9" style="105"/>
    <col min="6913" max="6913" width="18" style="105" customWidth="1"/>
    <col min="6914" max="6914" width="10.42578125" style="105" customWidth="1"/>
    <col min="6915" max="6915" width="11.42578125" style="105" customWidth="1"/>
    <col min="6916" max="6916" width="15.5703125" style="105" customWidth="1"/>
    <col min="6917" max="6917" width="11.5703125" style="105" customWidth="1"/>
    <col min="6918" max="6918" width="10.42578125" style="105" customWidth="1"/>
    <col min="6919" max="6919" width="17.5703125" style="105" customWidth="1"/>
    <col min="6920" max="6920" width="14.42578125" style="105" customWidth="1"/>
    <col min="6921" max="6923" width="11.42578125" style="105" customWidth="1"/>
    <col min="6924" max="7168" width="9" style="105"/>
    <col min="7169" max="7169" width="18" style="105" customWidth="1"/>
    <col min="7170" max="7170" width="10.42578125" style="105" customWidth="1"/>
    <col min="7171" max="7171" width="11.42578125" style="105" customWidth="1"/>
    <col min="7172" max="7172" width="15.5703125" style="105" customWidth="1"/>
    <col min="7173" max="7173" width="11.5703125" style="105" customWidth="1"/>
    <col min="7174" max="7174" width="10.42578125" style="105" customWidth="1"/>
    <col min="7175" max="7175" width="17.5703125" style="105" customWidth="1"/>
    <col min="7176" max="7176" width="14.42578125" style="105" customWidth="1"/>
    <col min="7177" max="7179" width="11.42578125" style="105" customWidth="1"/>
    <col min="7180" max="7424" width="9" style="105"/>
    <col min="7425" max="7425" width="18" style="105" customWidth="1"/>
    <col min="7426" max="7426" width="10.42578125" style="105" customWidth="1"/>
    <col min="7427" max="7427" width="11.42578125" style="105" customWidth="1"/>
    <col min="7428" max="7428" width="15.5703125" style="105" customWidth="1"/>
    <col min="7429" max="7429" width="11.5703125" style="105" customWidth="1"/>
    <col min="7430" max="7430" width="10.42578125" style="105" customWidth="1"/>
    <col min="7431" max="7431" width="17.5703125" style="105" customWidth="1"/>
    <col min="7432" max="7432" width="14.42578125" style="105" customWidth="1"/>
    <col min="7433" max="7435" width="11.42578125" style="105" customWidth="1"/>
    <col min="7436" max="7680" width="9" style="105"/>
    <col min="7681" max="7681" width="18" style="105" customWidth="1"/>
    <col min="7682" max="7682" width="10.42578125" style="105" customWidth="1"/>
    <col min="7683" max="7683" width="11.42578125" style="105" customWidth="1"/>
    <col min="7684" max="7684" width="15.5703125" style="105" customWidth="1"/>
    <col min="7685" max="7685" width="11.5703125" style="105" customWidth="1"/>
    <col min="7686" max="7686" width="10.42578125" style="105" customWidth="1"/>
    <col min="7687" max="7687" width="17.5703125" style="105" customWidth="1"/>
    <col min="7688" max="7688" width="14.42578125" style="105" customWidth="1"/>
    <col min="7689" max="7691" width="11.42578125" style="105" customWidth="1"/>
    <col min="7692" max="7936" width="9" style="105"/>
    <col min="7937" max="7937" width="18" style="105" customWidth="1"/>
    <col min="7938" max="7938" width="10.42578125" style="105" customWidth="1"/>
    <col min="7939" max="7939" width="11.42578125" style="105" customWidth="1"/>
    <col min="7940" max="7940" width="15.5703125" style="105" customWidth="1"/>
    <col min="7941" max="7941" width="11.5703125" style="105" customWidth="1"/>
    <col min="7942" max="7942" width="10.42578125" style="105" customWidth="1"/>
    <col min="7943" max="7943" width="17.5703125" style="105" customWidth="1"/>
    <col min="7944" max="7944" width="14.42578125" style="105" customWidth="1"/>
    <col min="7945" max="7947" width="11.42578125" style="105" customWidth="1"/>
    <col min="7948" max="8192" width="9" style="105"/>
    <col min="8193" max="8193" width="18" style="105" customWidth="1"/>
    <col min="8194" max="8194" width="10.42578125" style="105" customWidth="1"/>
    <col min="8195" max="8195" width="11.42578125" style="105" customWidth="1"/>
    <col min="8196" max="8196" width="15.5703125" style="105" customWidth="1"/>
    <col min="8197" max="8197" width="11.5703125" style="105" customWidth="1"/>
    <col min="8198" max="8198" width="10.42578125" style="105" customWidth="1"/>
    <col min="8199" max="8199" width="17.5703125" style="105" customWidth="1"/>
    <col min="8200" max="8200" width="14.42578125" style="105" customWidth="1"/>
    <col min="8201" max="8203" width="11.42578125" style="105" customWidth="1"/>
    <col min="8204" max="8448" width="9" style="105"/>
    <col min="8449" max="8449" width="18" style="105" customWidth="1"/>
    <col min="8450" max="8450" width="10.42578125" style="105" customWidth="1"/>
    <col min="8451" max="8451" width="11.42578125" style="105" customWidth="1"/>
    <col min="8452" max="8452" width="15.5703125" style="105" customWidth="1"/>
    <col min="8453" max="8453" width="11.5703125" style="105" customWidth="1"/>
    <col min="8454" max="8454" width="10.42578125" style="105" customWidth="1"/>
    <col min="8455" max="8455" width="17.5703125" style="105" customWidth="1"/>
    <col min="8456" max="8456" width="14.42578125" style="105" customWidth="1"/>
    <col min="8457" max="8459" width="11.42578125" style="105" customWidth="1"/>
    <col min="8460" max="8704" width="9" style="105"/>
    <col min="8705" max="8705" width="18" style="105" customWidth="1"/>
    <col min="8706" max="8706" width="10.42578125" style="105" customWidth="1"/>
    <col min="8707" max="8707" width="11.42578125" style="105" customWidth="1"/>
    <col min="8708" max="8708" width="15.5703125" style="105" customWidth="1"/>
    <col min="8709" max="8709" width="11.5703125" style="105" customWidth="1"/>
    <col min="8710" max="8710" width="10.42578125" style="105" customWidth="1"/>
    <col min="8711" max="8711" width="17.5703125" style="105" customWidth="1"/>
    <col min="8712" max="8712" width="14.42578125" style="105" customWidth="1"/>
    <col min="8713" max="8715" width="11.42578125" style="105" customWidth="1"/>
    <col min="8716" max="8960" width="9" style="105"/>
    <col min="8961" max="8961" width="18" style="105" customWidth="1"/>
    <col min="8962" max="8962" width="10.42578125" style="105" customWidth="1"/>
    <col min="8963" max="8963" width="11.42578125" style="105" customWidth="1"/>
    <col min="8964" max="8964" width="15.5703125" style="105" customWidth="1"/>
    <col min="8965" max="8965" width="11.5703125" style="105" customWidth="1"/>
    <col min="8966" max="8966" width="10.42578125" style="105" customWidth="1"/>
    <col min="8967" max="8967" width="17.5703125" style="105" customWidth="1"/>
    <col min="8968" max="8968" width="14.42578125" style="105" customWidth="1"/>
    <col min="8969" max="8971" width="11.42578125" style="105" customWidth="1"/>
    <col min="8972" max="9216" width="9" style="105"/>
    <col min="9217" max="9217" width="18" style="105" customWidth="1"/>
    <col min="9218" max="9218" width="10.42578125" style="105" customWidth="1"/>
    <col min="9219" max="9219" width="11.42578125" style="105" customWidth="1"/>
    <col min="9220" max="9220" width="15.5703125" style="105" customWidth="1"/>
    <col min="9221" max="9221" width="11.5703125" style="105" customWidth="1"/>
    <col min="9222" max="9222" width="10.42578125" style="105" customWidth="1"/>
    <col min="9223" max="9223" width="17.5703125" style="105" customWidth="1"/>
    <col min="9224" max="9224" width="14.42578125" style="105" customWidth="1"/>
    <col min="9225" max="9227" width="11.42578125" style="105" customWidth="1"/>
    <col min="9228" max="9472" width="9" style="105"/>
    <col min="9473" max="9473" width="18" style="105" customWidth="1"/>
    <col min="9474" max="9474" width="10.42578125" style="105" customWidth="1"/>
    <col min="9475" max="9475" width="11.42578125" style="105" customWidth="1"/>
    <col min="9476" max="9476" width="15.5703125" style="105" customWidth="1"/>
    <col min="9477" max="9477" width="11.5703125" style="105" customWidth="1"/>
    <col min="9478" max="9478" width="10.42578125" style="105" customWidth="1"/>
    <col min="9479" max="9479" width="17.5703125" style="105" customWidth="1"/>
    <col min="9480" max="9480" width="14.42578125" style="105" customWidth="1"/>
    <col min="9481" max="9483" width="11.42578125" style="105" customWidth="1"/>
    <col min="9484" max="9728" width="9" style="105"/>
    <col min="9729" max="9729" width="18" style="105" customWidth="1"/>
    <col min="9730" max="9730" width="10.42578125" style="105" customWidth="1"/>
    <col min="9731" max="9731" width="11.42578125" style="105" customWidth="1"/>
    <col min="9732" max="9732" width="15.5703125" style="105" customWidth="1"/>
    <col min="9733" max="9733" width="11.5703125" style="105" customWidth="1"/>
    <col min="9734" max="9734" width="10.42578125" style="105" customWidth="1"/>
    <col min="9735" max="9735" width="17.5703125" style="105" customWidth="1"/>
    <col min="9736" max="9736" width="14.42578125" style="105" customWidth="1"/>
    <col min="9737" max="9739" width="11.42578125" style="105" customWidth="1"/>
    <col min="9740" max="9984" width="9" style="105"/>
    <col min="9985" max="9985" width="18" style="105" customWidth="1"/>
    <col min="9986" max="9986" width="10.42578125" style="105" customWidth="1"/>
    <col min="9987" max="9987" width="11.42578125" style="105" customWidth="1"/>
    <col min="9988" max="9988" width="15.5703125" style="105" customWidth="1"/>
    <col min="9989" max="9989" width="11.5703125" style="105" customWidth="1"/>
    <col min="9990" max="9990" width="10.42578125" style="105" customWidth="1"/>
    <col min="9991" max="9991" width="17.5703125" style="105" customWidth="1"/>
    <col min="9992" max="9992" width="14.42578125" style="105" customWidth="1"/>
    <col min="9993" max="9995" width="11.42578125" style="105" customWidth="1"/>
    <col min="9996" max="10240" width="9" style="105"/>
    <col min="10241" max="10241" width="18" style="105" customWidth="1"/>
    <col min="10242" max="10242" width="10.42578125" style="105" customWidth="1"/>
    <col min="10243" max="10243" width="11.42578125" style="105" customWidth="1"/>
    <col min="10244" max="10244" width="15.5703125" style="105" customWidth="1"/>
    <col min="10245" max="10245" width="11.5703125" style="105" customWidth="1"/>
    <col min="10246" max="10246" width="10.42578125" style="105" customWidth="1"/>
    <col min="10247" max="10247" width="17.5703125" style="105" customWidth="1"/>
    <col min="10248" max="10248" width="14.42578125" style="105" customWidth="1"/>
    <col min="10249" max="10251" width="11.42578125" style="105" customWidth="1"/>
    <col min="10252" max="10496" width="9" style="105"/>
    <col min="10497" max="10497" width="18" style="105" customWidth="1"/>
    <col min="10498" max="10498" width="10.42578125" style="105" customWidth="1"/>
    <col min="10499" max="10499" width="11.42578125" style="105" customWidth="1"/>
    <col min="10500" max="10500" width="15.5703125" style="105" customWidth="1"/>
    <col min="10501" max="10501" width="11.5703125" style="105" customWidth="1"/>
    <col min="10502" max="10502" width="10.42578125" style="105" customWidth="1"/>
    <col min="10503" max="10503" width="17.5703125" style="105" customWidth="1"/>
    <col min="10504" max="10504" width="14.42578125" style="105" customWidth="1"/>
    <col min="10505" max="10507" width="11.42578125" style="105" customWidth="1"/>
    <col min="10508" max="10752" width="9" style="105"/>
    <col min="10753" max="10753" width="18" style="105" customWidth="1"/>
    <col min="10754" max="10754" width="10.42578125" style="105" customWidth="1"/>
    <col min="10755" max="10755" width="11.42578125" style="105" customWidth="1"/>
    <col min="10756" max="10756" width="15.5703125" style="105" customWidth="1"/>
    <col min="10757" max="10757" width="11.5703125" style="105" customWidth="1"/>
    <col min="10758" max="10758" width="10.42578125" style="105" customWidth="1"/>
    <col min="10759" max="10759" width="17.5703125" style="105" customWidth="1"/>
    <col min="10760" max="10760" width="14.42578125" style="105" customWidth="1"/>
    <col min="10761" max="10763" width="11.42578125" style="105" customWidth="1"/>
    <col min="10764" max="11008" width="9" style="105"/>
    <col min="11009" max="11009" width="18" style="105" customWidth="1"/>
    <col min="11010" max="11010" width="10.42578125" style="105" customWidth="1"/>
    <col min="11011" max="11011" width="11.42578125" style="105" customWidth="1"/>
    <col min="11012" max="11012" width="15.5703125" style="105" customWidth="1"/>
    <col min="11013" max="11013" width="11.5703125" style="105" customWidth="1"/>
    <col min="11014" max="11014" width="10.42578125" style="105" customWidth="1"/>
    <col min="11015" max="11015" width="17.5703125" style="105" customWidth="1"/>
    <col min="11016" max="11016" width="14.42578125" style="105" customWidth="1"/>
    <col min="11017" max="11019" width="11.42578125" style="105" customWidth="1"/>
    <col min="11020" max="11264" width="9" style="105"/>
    <col min="11265" max="11265" width="18" style="105" customWidth="1"/>
    <col min="11266" max="11266" width="10.42578125" style="105" customWidth="1"/>
    <col min="11267" max="11267" width="11.42578125" style="105" customWidth="1"/>
    <col min="11268" max="11268" width="15.5703125" style="105" customWidth="1"/>
    <col min="11269" max="11269" width="11.5703125" style="105" customWidth="1"/>
    <col min="11270" max="11270" width="10.42578125" style="105" customWidth="1"/>
    <col min="11271" max="11271" width="17.5703125" style="105" customWidth="1"/>
    <col min="11272" max="11272" width="14.42578125" style="105" customWidth="1"/>
    <col min="11273" max="11275" width="11.42578125" style="105" customWidth="1"/>
    <col min="11276" max="11520" width="9" style="105"/>
    <col min="11521" max="11521" width="18" style="105" customWidth="1"/>
    <col min="11522" max="11522" width="10.42578125" style="105" customWidth="1"/>
    <col min="11523" max="11523" width="11.42578125" style="105" customWidth="1"/>
    <col min="11524" max="11524" width="15.5703125" style="105" customWidth="1"/>
    <col min="11525" max="11525" width="11.5703125" style="105" customWidth="1"/>
    <col min="11526" max="11526" width="10.42578125" style="105" customWidth="1"/>
    <col min="11527" max="11527" width="17.5703125" style="105" customWidth="1"/>
    <col min="11528" max="11528" width="14.42578125" style="105" customWidth="1"/>
    <col min="11529" max="11531" width="11.42578125" style="105" customWidth="1"/>
    <col min="11532" max="11776" width="9" style="105"/>
    <col min="11777" max="11777" width="18" style="105" customWidth="1"/>
    <col min="11778" max="11778" width="10.42578125" style="105" customWidth="1"/>
    <col min="11779" max="11779" width="11.42578125" style="105" customWidth="1"/>
    <col min="11780" max="11780" width="15.5703125" style="105" customWidth="1"/>
    <col min="11781" max="11781" width="11.5703125" style="105" customWidth="1"/>
    <col min="11782" max="11782" width="10.42578125" style="105" customWidth="1"/>
    <col min="11783" max="11783" width="17.5703125" style="105" customWidth="1"/>
    <col min="11784" max="11784" width="14.42578125" style="105" customWidth="1"/>
    <col min="11785" max="11787" width="11.42578125" style="105" customWidth="1"/>
    <col min="11788" max="12032" width="9" style="105"/>
    <col min="12033" max="12033" width="18" style="105" customWidth="1"/>
    <col min="12034" max="12034" width="10.42578125" style="105" customWidth="1"/>
    <col min="12035" max="12035" width="11.42578125" style="105" customWidth="1"/>
    <col min="12036" max="12036" width="15.5703125" style="105" customWidth="1"/>
    <col min="12037" max="12037" width="11.5703125" style="105" customWidth="1"/>
    <col min="12038" max="12038" width="10.42578125" style="105" customWidth="1"/>
    <col min="12039" max="12039" width="17.5703125" style="105" customWidth="1"/>
    <col min="12040" max="12040" width="14.42578125" style="105" customWidth="1"/>
    <col min="12041" max="12043" width="11.42578125" style="105" customWidth="1"/>
    <col min="12044" max="12288" width="9" style="105"/>
    <col min="12289" max="12289" width="18" style="105" customWidth="1"/>
    <col min="12290" max="12290" width="10.42578125" style="105" customWidth="1"/>
    <col min="12291" max="12291" width="11.42578125" style="105" customWidth="1"/>
    <col min="12292" max="12292" width="15.5703125" style="105" customWidth="1"/>
    <col min="12293" max="12293" width="11.5703125" style="105" customWidth="1"/>
    <col min="12294" max="12294" width="10.42578125" style="105" customWidth="1"/>
    <col min="12295" max="12295" width="17.5703125" style="105" customWidth="1"/>
    <col min="12296" max="12296" width="14.42578125" style="105" customWidth="1"/>
    <col min="12297" max="12299" width="11.42578125" style="105" customWidth="1"/>
    <col min="12300" max="12544" width="9" style="105"/>
    <col min="12545" max="12545" width="18" style="105" customWidth="1"/>
    <col min="12546" max="12546" width="10.42578125" style="105" customWidth="1"/>
    <col min="12547" max="12547" width="11.42578125" style="105" customWidth="1"/>
    <col min="12548" max="12548" width="15.5703125" style="105" customWidth="1"/>
    <col min="12549" max="12549" width="11.5703125" style="105" customWidth="1"/>
    <col min="12550" max="12550" width="10.42578125" style="105" customWidth="1"/>
    <col min="12551" max="12551" width="17.5703125" style="105" customWidth="1"/>
    <col min="12552" max="12552" width="14.42578125" style="105" customWidth="1"/>
    <col min="12553" max="12555" width="11.42578125" style="105" customWidth="1"/>
    <col min="12556" max="12800" width="9" style="105"/>
    <col min="12801" max="12801" width="18" style="105" customWidth="1"/>
    <col min="12802" max="12802" width="10.42578125" style="105" customWidth="1"/>
    <col min="12803" max="12803" width="11.42578125" style="105" customWidth="1"/>
    <col min="12804" max="12804" width="15.5703125" style="105" customWidth="1"/>
    <col min="12805" max="12805" width="11.5703125" style="105" customWidth="1"/>
    <col min="12806" max="12806" width="10.42578125" style="105" customWidth="1"/>
    <col min="12807" max="12807" width="17.5703125" style="105" customWidth="1"/>
    <col min="12808" max="12808" width="14.42578125" style="105" customWidth="1"/>
    <col min="12809" max="12811" width="11.42578125" style="105" customWidth="1"/>
    <col min="12812" max="13056" width="9" style="105"/>
    <col min="13057" max="13057" width="18" style="105" customWidth="1"/>
    <col min="13058" max="13058" width="10.42578125" style="105" customWidth="1"/>
    <col min="13059" max="13059" width="11.42578125" style="105" customWidth="1"/>
    <col min="13060" max="13060" width="15.5703125" style="105" customWidth="1"/>
    <col min="13061" max="13061" width="11.5703125" style="105" customWidth="1"/>
    <col min="13062" max="13062" width="10.42578125" style="105" customWidth="1"/>
    <col min="13063" max="13063" width="17.5703125" style="105" customWidth="1"/>
    <col min="13064" max="13064" width="14.42578125" style="105" customWidth="1"/>
    <col min="13065" max="13067" width="11.42578125" style="105" customWidth="1"/>
    <col min="13068" max="13312" width="9" style="105"/>
    <col min="13313" max="13313" width="18" style="105" customWidth="1"/>
    <col min="13314" max="13314" width="10.42578125" style="105" customWidth="1"/>
    <col min="13315" max="13315" width="11.42578125" style="105" customWidth="1"/>
    <col min="13316" max="13316" width="15.5703125" style="105" customWidth="1"/>
    <col min="13317" max="13317" width="11.5703125" style="105" customWidth="1"/>
    <col min="13318" max="13318" width="10.42578125" style="105" customWidth="1"/>
    <col min="13319" max="13319" width="17.5703125" style="105" customWidth="1"/>
    <col min="13320" max="13320" width="14.42578125" style="105" customWidth="1"/>
    <col min="13321" max="13323" width="11.42578125" style="105" customWidth="1"/>
    <col min="13324" max="13568" width="9" style="105"/>
    <col min="13569" max="13569" width="18" style="105" customWidth="1"/>
    <col min="13570" max="13570" width="10.42578125" style="105" customWidth="1"/>
    <col min="13571" max="13571" width="11.42578125" style="105" customWidth="1"/>
    <col min="13572" max="13572" width="15.5703125" style="105" customWidth="1"/>
    <col min="13573" max="13573" width="11.5703125" style="105" customWidth="1"/>
    <col min="13574" max="13574" width="10.42578125" style="105" customWidth="1"/>
    <col min="13575" max="13575" width="17.5703125" style="105" customWidth="1"/>
    <col min="13576" max="13576" width="14.42578125" style="105" customWidth="1"/>
    <col min="13577" max="13579" width="11.42578125" style="105" customWidth="1"/>
    <col min="13580" max="13824" width="9" style="105"/>
    <col min="13825" max="13825" width="18" style="105" customWidth="1"/>
    <col min="13826" max="13826" width="10.42578125" style="105" customWidth="1"/>
    <col min="13827" max="13827" width="11.42578125" style="105" customWidth="1"/>
    <col min="13828" max="13828" width="15.5703125" style="105" customWidth="1"/>
    <col min="13829" max="13829" width="11.5703125" style="105" customWidth="1"/>
    <col min="13830" max="13830" width="10.42578125" style="105" customWidth="1"/>
    <col min="13831" max="13831" width="17.5703125" style="105" customWidth="1"/>
    <col min="13832" max="13832" width="14.42578125" style="105" customWidth="1"/>
    <col min="13833" max="13835" width="11.42578125" style="105" customWidth="1"/>
    <col min="13836" max="14080" width="9" style="105"/>
    <col min="14081" max="14081" width="18" style="105" customWidth="1"/>
    <col min="14082" max="14082" width="10.42578125" style="105" customWidth="1"/>
    <col min="14083" max="14083" width="11.42578125" style="105" customWidth="1"/>
    <col min="14084" max="14084" width="15.5703125" style="105" customWidth="1"/>
    <col min="14085" max="14085" width="11.5703125" style="105" customWidth="1"/>
    <col min="14086" max="14086" width="10.42578125" style="105" customWidth="1"/>
    <col min="14087" max="14087" width="17.5703125" style="105" customWidth="1"/>
    <col min="14088" max="14088" width="14.42578125" style="105" customWidth="1"/>
    <col min="14089" max="14091" width="11.42578125" style="105" customWidth="1"/>
    <col min="14092" max="14336" width="9" style="105"/>
    <col min="14337" max="14337" width="18" style="105" customWidth="1"/>
    <col min="14338" max="14338" width="10.42578125" style="105" customWidth="1"/>
    <col min="14339" max="14339" width="11.42578125" style="105" customWidth="1"/>
    <col min="14340" max="14340" width="15.5703125" style="105" customWidth="1"/>
    <col min="14341" max="14341" width="11.5703125" style="105" customWidth="1"/>
    <col min="14342" max="14342" width="10.42578125" style="105" customWidth="1"/>
    <col min="14343" max="14343" width="17.5703125" style="105" customWidth="1"/>
    <col min="14344" max="14344" width="14.42578125" style="105" customWidth="1"/>
    <col min="14345" max="14347" width="11.42578125" style="105" customWidth="1"/>
    <col min="14348" max="14592" width="9" style="105"/>
    <col min="14593" max="14593" width="18" style="105" customWidth="1"/>
    <col min="14594" max="14594" width="10.42578125" style="105" customWidth="1"/>
    <col min="14595" max="14595" width="11.42578125" style="105" customWidth="1"/>
    <col min="14596" max="14596" width="15.5703125" style="105" customWidth="1"/>
    <col min="14597" max="14597" width="11.5703125" style="105" customWidth="1"/>
    <col min="14598" max="14598" width="10.42578125" style="105" customWidth="1"/>
    <col min="14599" max="14599" width="17.5703125" style="105" customWidth="1"/>
    <col min="14600" max="14600" width="14.42578125" style="105" customWidth="1"/>
    <col min="14601" max="14603" width="11.42578125" style="105" customWidth="1"/>
    <col min="14604" max="14848" width="9" style="105"/>
    <col min="14849" max="14849" width="18" style="105" customWidth="1"/>
    <col min="14850" max="14850" width="10.42578125" style="105" customWidth="1"/>
    <col min="14851" max="14851" width="11.42578125" style="105" customWidth="1"/>
    <col min="14852" max="14852" width="15.5703125" style="105" customWidth="1"/>
    <col min="14853" max="14853" width="11.5703125" style="105" customWidth="1"/>
    <col min="14854" max="14854" width="10.42578125" style="105" customWidth="1"/>
    <col min="14855" max="14855" width="17.5703125" style="105" customWidth="1"/>
    <col min="14856" max="14856" width="14.42578125" style="105" customWidth="1"/>
    <col min="14857" max="14859" width="11.42578125" style="105" customWidth="1"/>
    <col min="14860" max="15104" width="9" style="105"/>
    <col min="15105" max="15105" width="18" style="105" customWidth="1"/>
    <col min="15106" max="15106" width="10.42578125" style="105" customWidth="1"/>
    <col min="15107" max="15107" width="11.42578125" style="105" customWidth="1"/>
    <col min="15108" max="15108" width="15.5703125" style="105" customWidth="1"/>
    <col min="15109" max="15109" width="11.5703125" style="105" customWidth="1"/>
    <col min="15110" max="15110" width="10.42578125" style="105" customWidth="1"/>
    <col min="15111" max="15111" width="17.5703125" style="105" customWidth="1"/>
    <col min="15112" max="15112" width="14.42578125" style="105" customWidth="1"/>
    <col min="15113" max="15115" width="11.42578125" style="105" customWidth="1"/>
    <col min="15116" max="15360" width="9" style="105"/>
    <col min="15361" max="15361" width="18" style="105" customWidth="1"/>
    <col min="15362" max="15362" width="10.42578125" style="105" customWidth="1"/>
    <col min="15363" max="15363" width="11.42578125" style="105" customWidth="1"/>
    <col min="15364" max="15364" width="15.5703125" style="105" customWidth="1"/>
    <col min="15365" max="15365" width="11.5703125" style="105" customWidth="1"/>
    <col min="15366" max="15366" width="10.42578125" style="105" customWidth="1"/>
    <col min="15367" max="15367" width="17.5703125" style="105" customWidth="1"/>
    <col min="15368" max="15368" width="14.42578125" style="105" customWidth="1"/>
    <col min="15369" max="15371" width="11.42578125" style="105" customWidth="1"/>
    <col min="15372" max="15616" width="9" style="105"/>
    <col min="15617" max="15617" width="18" style="105" customWidth="1"/>
    <col min="15618" max="15618" width="10.42578125" style="105" customWidth="1"/>
    <col min="15619" max="15619" width="11.42578125" style="105" customWidth="1"/>
    <col min="15620" max="15620" width="15.5703125" style="105" customWidth="1"/>
    <col min="15621" max="15621" width="11.5703125" style="105" customWidth="1"/>
    <col min="15622" max="15622" width="10.42578125" style="105" customWidth="1"/>
    <col min="15623" max="15623" width="17.5703125" style="105" customWidth="1"/>
    <col min="15624" max="15624" width="14.42578125" style="105" customWidth="1"/>
    <col min="15625" max="15627" width="11.42578125" style="105" customWidth="1"/>
    <col min="15628" max="15872" width="9" style="105"/>
    <col min="15873" max="15873" width="18" style="105" customWidth="1"/>
    <col min="15874" max="15874" width="10.42578125" style="105" customWidth="1"/>
    <col min="15875" max="15875" width="11.42578125" style="105" customWidth="1"/>
    <col min="15876" max="15876" width="15.5703125" style="105" customWidth="1"/>
    <col min="15877" max="15877" width="11.5703125" style="105" customWidth="1"/>
    <col min="15878" max="15878" width="10.42578125" style="105" customWidth="1"/>
    <col min="15879" max="15879" width="17.5703125" style="105" customWidth="1"/>
    <col min="15880" max="15880" width="14.42578125" style="105" customWidth="1"/>
    <col min="15881" max="15883" width="11.42578125" style="105" customWidth="1"/>
    <col min="15884" max="16128" width="9" style="105"/>
    <col min="16129" max="16129" width="18" style="105" customWidth="1"/>
    <col min="16130" max="16130" width="10.42578125" style="105" customWidth="1"/>
    <col min="16131" max="16131" width="11.42578125" style="105" customWidth="1"/>
    <col min="16132" max="16132" width="15.5703125" style="105" customWidth="1"/>
    <col min="16133" max="16133" width="11.5703125" style="105" customWidth="1"/>
    <col min="16134" max="16134" width="10.42578125" style="105" customWidth="1"/>
    <col min="16135" max="16135" width="17.5703125" style="105" customWidth="1"/>
    <col min="16136" max="16136" width="14.42578125" style="105" customWidth="1"/>
    <col min="16137" max="16139" width="11.42578125" style="105" customWidth="1"/>
    <col min="16140" max="16384" width="9" style="105"/>
  </cols>
  <sheetData>
    <row r="1" spans="1:11" s="95" customFormat="1" ht="46.35" customHeight="1" x14ac:dyDescent="0.2">
      <c r="A1" s="332" t="s">
        <v>93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s="95" customFormat="1" ht="11.85" customHeight="1" x14ac:dyDescent="0.25">
      <c r="C2" s="96"/>
      <c r="D2" s="96"/>
      <c r="E2" s="96"/>
      <c r="G2" s="96"/>
      <c r="H2" s="96"/>
      <c r="I2" s="96"/>
      <c r="J2" s="97"/>
      <c r="K2" s="98" t="s">
        <v>72</v>
      </c>
    </row>
    <row r="3" spans="1:11" s="99" customFormat="1" ht="21.75" customHeight="1" x14ac:dyDescent="0.2">
      <c r="A3" s="333"/>
      <c r="B3" s="326" t="s">
        <v>20</v>
      </c>
      <c r="C3" s="338" t="s">
        <v>73</v>
      </c>
      <c r="D3" s="338" t="s">
        <v>74</v>
      </c>
      <c r="E3" s="338" t="s">
        <v>75</v>
      </c>
      <c r="F3" s="338" t="s">
        <v>76</v>
      </c>
      <c r="G3" s="338" t="s">
        <v>77</v>
      </c>
      <c r="H3" s="338" t="s">
        <v>8</v>
      </c>
      <c r="I3" s="339" t="s">
        <v>15</v>
      </c>
      <c r="J3" s="337" t="s">
        <v>78</v>
      </c>
      <c r="K3" s="338" t="s">
        <v>12</v>
      </c>
    </row>
    <row r="4" spans="1:11" s="99" customFormat="1" ht="9" customHeight="1" x14ac:dyDescent="0.2">
      <c r="A4" s="334"/>
      <c r="B4" s="327"/>
      <c r="C4" s="338"/>
      <c r="D4" s="338"/>
      <c r="E4" s="338"/>
      <c r="F4" s="338"/>
      <c r="G4" s="338"/>
      <c r="H4" s="338"/>
      <c r="I4" s="340"/>
      <c r="J4" s="337"/>
      <c r="K4" s="338"/>
    </row>
    <row r="5" spans="1:11" s="99" customFormat="1" ht="54.75" customHeight="1" x14ac:dyDescent="0.2">
      <c r="A5" s="334"/>
      <c r="B5" s="328"/>
      <c r="C5" s="338"/>
      <c r="D5" s="338"/>
      <c r="E5" s="338"/>
      <c r="F5" s="338"/>
      <c r="G5" s="338"/>
      <c r="H5" s="338"/>
      <c r="I5" s="341"/>
      <c r="J5" s="337"/>
      <c r="K5" s="338"/>
    </row>
    <row r="6" spans="1:11" s="101" customFormat="1" ht="12.75" customHeight="1" x14ac:dyDescent="0.2">
      <c r="A6" s="100" t="s">
        <v>3</v>
      </c>
      <c r="B6" s="100">
        <v>1</v>
      </c>
      <c r="C6" s="100">
        <v>2</v>
      </c>
      <c r="D6" s="100">
        <v>3</v>
      </c>
      <c r="E6" s="100">
        <v>4</v>
      </c>
      <c r="F6" s="100">
        <v>5</v>
      </c>
      <c r="G6" s="100">
        <v>6</v>
      </c>
      <c r="H6" s="100">
        <v>7</v>
      </c>
      <c r="I6" s="100">
        <v>8</v>
      </c>
      <c r="J6" s="100">
        <v>9</v>
      </c>
      <c r="K6" s="100">
        <v>10</v>
      </c>
    </row>
    <row r="7" spans="1:11" s="103" customFormat="1" ht="17.850000000000001" customHeight="1" x14ac:dyDescent="0.25">
      <c r="A7" s="102" t="s">
        <v>68</v>
      </c>
      <c r="B7" s="124" t="e">
        <f>SUM(B8:B35)</f>
        <v>#REF!</v>
      </c>
      <c r="C7" s="124" t="e">
        <f t="shared" ref="C7:K7" si="0">SUM(C8:C35)</f>
        <v>#REF!</v>
      </c>
      <c r="D7" s="124" t="e">
        <f t="shared" si="0"/>
        <v>#REF!</v>
      </c>
      <c r="E7" s="124" t="e">
        <f t="shared" si="0"/>
        <v>#REF!</v>
      </c>
      <c r="F7" s="124" t="e">
        <f t="shared" si="0"/>
        <v>#REF!</v>
      </c>
      <c r="G7" s="124" t="e">
        <f t="shared" si="0"/>
        <v>#REF!</v>
      </c>
      <c r="H7" s="124" t="e">
        <f t="shared" si="0"/>
        <v>#REF!</v>
      </c>
      <c r="I7" s="124" t="e">
        <f t="shared" si="0"/>
        <v>#REF!</v>
      </c>
      <c r="J7" s="124" t="e">
        <f t="shared" si="0"/>
        <v>#REF!</v>
      </c>
      <c r="K7" s="124" t="e">
        <f t="shared" si="0"/>
        <v>#REF!</v>
      </c>
    </row>
    <row r="8" spans="1:11" ht="15" customHeight="1" x14ac:dyDescent="0.25">
      <c r="A8" s="104" t="s">
        <v>33</v>
      </c>
      <c r="B8" s="125">
        <f>УСЬОГО!C8-'!!12-жінки'!B8</f>
        <v>-4558</v>
      </c>
      <c r="C8" s="125">
        <f>УСЬОГО!F8-'!!12-жінки'!C8</f>
        <v>-4368</v>
      </c>
      <c r="D8" s="125">
        <f>УСЬОГО!I8-'!!12-жінки'!D8</f>
        <v>510</v>
      </c>
      <c r="E8" s="125">
        <f>УСЬОГО!L8-'!!12-жінки'!E8</f>
        <v>-247</v>
      </c>
      <c r="F8" s="125">
        <f>УСЬОГО!O8-'!!12-жінки'!F8</f>
        <v>-368</v>
      </c>
      <c r="G8" s="125">
        <f>УСЬОГО!R8-'!!12-жінки'!G8</f>
        <v>-2</v>
      </c>
      <c r="H8" s="125">
        <f>УСЬОГО!U8-'!!12-жінки'!H8</f>
        <v>-2853</v>
      </c>
      <c r="I8" s="125">
        <f>УСЬОГО!X8-'!!12-жінки'!I8</f>
        <v>-430</v>
      </c>
      <c r="J8" s="125">
        <f>УСЬОГО!AA8-'!!12-жінки'!J8</f>
        <v>-465</v>
      </c>
      <c r="K8" s="125">
        <f>УСЬОГО!AD8-'!!12-жінки'!K8</f>
        <v>-449</v>
      </c>
    </row>
    <row r="9" spans="1:11" ht="15" customHeight="1" x14ac:dyDescent="0.25">
      <c r="A9" s="104" t="s">
        <v>34</v>
      </c>
      <c r="B9" s="125">
        <f>УСЬОГО!C9-'!!12-жінки'!B9</f>
        <v>1567</v>
      </c>
      <c r="C9" s="125">
        <f>УСЬОГО!F9-'!!12-жінки'!C9</f>
        <v>988</v>
      </c>
      <c r="D9" s="125">
        <f>УСЬОГО!I9-'!!12-жінки'!D9</f>
        <v>677</v>
      </c>
      <c r="E9" s="125">
        <f>УСЬОГО!L9-'!!12-жінки'!E9</f>
        <v>382</v>
      </c>
      <c r="F9" s="125">
        <f>УСЬОГО!O9-'!!12-жінки'!F9</f>
        <v>162</v>
      </c>
      <c r="G9" s="125">
        <f>УСЬОГО!R9-'!!12-жінки'!G9</f>
        <v>24</v>
      </c>
      <c r="H9" s="125">
        <f>УСЬОГО!U9-'!!12-жінки'!H9</f>
        <v>900</v>
      </c>
      <c r="I9" s="125">
        <f>УСЬОГО!X9-'!!12-жінки'!I9</f>
        <v>625</v>
      </c>
      <c r="J9" s="125">
        <f>УСЬОГО!AA9-'!!12-жінки'!J9</f>
        <v>362</v>
      </c>
      <c r="K9" s="125">
        <f>УСЬОГО!AD9-'!!12-жінки'!K9</f>
        <v>250</v>
      </c>
    </row>
    <row r="10" spans="1:11" ht="15" customHeight="1" x14ac:dyDescent="0.25">
      <c r="A10" s="104" t="s">
        <v>35</v>
      </c>
      <c r="B10" s="125">
        <f>УСЬОГО!C10-'!!12-жінки'!B10</f>
        <v>8080</v>
      </c>
      <c r="C10" s="125">
        <f>УСЬОГО!F10-'!!12-жінки'!C10</f>
        <v>5844</v>
      </c>
      <c r="D10" s="125">
        <f>УСЬОГО!I10-'!!12-жінки'!D10</f>
        <v>2124</v>
      </c>
      <c r="E10" s="125">
        <f>УСЬОГО!L10-'!!12-жінки'!E10</f>
        <v>1718</v>
      </c>
      <c r="F10" s="125">
        <f>УСЬОГО!O10-'!!12-жінки'!F10</f>
        <v>584</v>
      </c>
      <c r="G10" s="125">
        <f>УСЬОГО!R10-'!!12-жінки'!G10</f>
        <v>192</v>
      </c>
      <c r="H10" s="125">
        <f>УСЬОГО!U10-'!!12-жінки'!H10</f>
        <v>4885</v>
      </c>
      <c r="I10" s="125">
        <f>УСЬОГО!X10-'!!12-жінки'!I10</f>
        <v>1875</v>
      </c>
      <c r="J10" s="125">
        <f>УСЬОГО!AA10-'!!12-жінки'!J10</f>
        <v>1087</v>
      </c>
      <c r="K10" s="125">
        <f>УСЬОГО!AD10-'!!12-жінки'!K10</f>
        <v>766</v>
      </c>
    </row>
    <row r="11" spans="1:11" ht="15" customHeight="1" x14ac:dyDescent="0.25">
      <c r="A11" s="104" t="s">
        <v>36</v>
      </c>
      <c r="B11" s="125">
        <f>УСЬОГО!C11-'!!12-жінки'!B11</f>
        <v>2491</v>
      </c>
      <c r="C11" s="125">
        <f>УСЬОГО!F11-'!!12-жінки'!C11</f>
        <v>1829</v>
      </c>
      <c r="D11" s="125">
        <f>УСЬОГО!I11-'!!12-жінки'!D11</f>
        <v>1012</v>
      </c>
      <c r="E11" s="125">
        <f>УСЬОГО!L11-'!!12-жінки'!E11</f>
        <v>649</v>
      </c>
      <c r="F11" s="125">
        <f>УСЬОГО!O11-'!!12-жінки'!F11</f>
        <v>194</v>
      </c>
      <c r="G11" s="125">
        <f>УСЬОГО!R11-'!!12-жінки'!G11</f>
        <v>66</v>
      </c>
      <c r="H11" s="125">
        <f>УСЬОГО!U11-'!!12-жінки'!H11</f>
        <v>1630</v>
      </c>
      <c r="I11" s="125">
        <f>УСЬОГО!X11-'!!12-жінки'!I11</f>
        <v>671</v>
      </c>
      <c r="J11" s="125">
        <f>УСЬОГО!AA11-'!!12-жінки'!J11</f>
        <v>360</v>
      </c>
      <c r="K11" s="125">
        <f>УСЬОГО!AD11-'!!12-жінки'!K11</f>
        <v>198</v>
      </c>
    </row>
    <row r="12" spans="1:11" ht="15" customHeight="1" x14ac:dyDescent="0.25">
      <c r="A12" s="104" t="s">
        <v>37</v>
      </c>
      <c r="B12" s="125">
        <f>УСЬОГО!C12-'!!12-жінки'!B12</f>
        <v>3537</v>
      </c>
      <c r="C12" s="125">
        <f>УСЬОГО!F12-'!!12-жінки'!C12</f>
        <v>2565</v>
      </c>
      <c r="D12" s="125">
        <f>УСЬОГО!I12-'!!12-жінки'!D12</f>
        <v>1473</v>
      </c>
      <c r="E12" s="125">
        <f>УСЬОГО!L12-'!!12-жінки'!E12</f>
        <v>1024</v>
      </c>
      <c r="F12" s="125">
        <f>УСЬОГО!O12-'!!12-жінки'!F12</f>
        <v>82</v>
      </c>
      <c r="G12" s="125">
        <f>УСЬОГО!R12-'!!12-жінки'!G12</f>
        <v>21</v>
      </c>
      <c r="H12" s="125">
        <f>УСЬОГО!U12-'!!12-жінки'!H12</f>
        <v>1856</v>
      </c>
      <c r="I12" s="125">
        <f>УСЬОГО!X12-'!!12-жінки'!I12</f>
        <v>900</v>
      </c>
      <c r="J12" s="125">
        <f>УСЬОГО!AA12-'!!12-жінки'!J12</f>
        <v>512</v>
      </c>
      <c r="K12" s="125">
        <f>УСЬОГО!AD12-'!!12-жінки'!K12</f>
        <v>316</v>
      </c>
    </row>
    <row r="13" spans="1:11" ht="15" customHeight="1" x14ac:dyDescent="0.25">
      <c r="A13" s="104" t="s">
        <v>38</v>
      </c>
      <c r="B13" s="125">
        <f>УСЬОГО!C13-'!!12-жінки'!B13</f>
        <v>2017</v>
      </c>
      <c r="C13" s="125">
        <f>УСЬОГО!F13-'!!12-жінки'!C13</f>
        <v>1194</v>
      </c>
      <c r="D13" s="125">
        <f>УСЬОГО!I13-'!!12-жінки'!D13</f>
        <v>1006</v>
      </c>
      <c r="E13" s="125">
        <f>УСЬОГО!L13-'!!12-жінки'!E13</f>
        <v>607</v>
      </c>
      <c r="F13" s="125">
        <f>УСЬОГО!O13-'!!12-жінки'!F13</f>
        <v>51</v>
      </c>
      <c r="G13" s="125">
        <f>УСЬОГО!R13-'!!12-жінки'!G13</f>
        <v>42</v>
      </c>
      <c r="H13" s="125">
        <f>УСЬОГО!U13-'!!12-жінки'!H13</f>
        <v>986</v>
      </c>
      <c r="I13" s="125">
        <f>УСЬОГО!X13-'!!12-жінки'!I13</f>
        <v>463</v>
      </c>
      <c r="J13" s="125">
        <f>УСЬОГО!AA13-'!!12-жінки'!J13</f>
        <v>161</v>
      </c>
      <c r="K13" s="125">
        <f>УСЬОГО!AD13-'!!12-жінки'!K13</f>
        <v>128</v>
      </c>
    </row>
    <row r="14" spans="1:11" ht="15" customHeight="1" x14ac:dyDescent="0.25">
      <c r="A14" s="104" t="s">
        <v>39</v>
      </c>
      <c r="B14" s="125">
        <f>УСЬОГО!C14-'!!12-жінки'!B14</f>
        <v>1637</v>
      </c>
      <c r="C14" s="125">
        <f>УСЬОГО!F14-'!!12-жінки'!C14</f>
        <v>1215</v>
      </c>
      <c r="D14" s="125">
        <f>УСЬОГО!I14-'!!12-жінки'!D14</f>
        <v>905</v>
      </c>
      <c r="E14" s="125">
        <f>УСЬОГО!L14-'!!12-жінки'!E14</f>
        <v>676</v>
      </c>
      <c r="F14" s="125">
        <f>УСЬОГО!O14-'!!12-жінки'!F14</f>
        <v>184</v>
      </c>
      <c r="G14" s="125">
        <f>УСЬОГО!R14-'!!12-жінки'!G14</f>
        <v>15</v>
      </c>
      <c r="H14" s="125">
        <f>УСЬОГО!U14-'!!12-жінки'!H14</f>
        <v>1009</v>
      </c>
      <c r="I14" s="125">
        <f>УСЬОГО!X14-'!!12-жінки'!I14</f>
        <v>379</v>
      </c>
      <c r="J14" s="125">
        <f>УСЬОГО!AA14-'!!12-жінки'!J14</f>
        <v>230</v>
      </c>
      <c r="K14" s="125">
        <f>УСЬОГО!AD14-'!!12-жінки'!K14</f>
        <v>134</v>
      </c>
    </row>
    <row r="15" spans="1:11" ht="15" customHeight="1" x14ac:dyDescent="0.25">
      <c r="A15" s="104" t="s">
        <v>40</v>
      </c>
      <c r="B15" s="125" t="e">
        <f>УСЬОГО!#REF!-'!!12-жінки'!B15</f>
        <v>#REF!</v>
      </c>
      <c r="C15" s="125" t="e">
        <f>УСЬОГО!#REF!-'!!12-жінки'!C15</f>
        <v>#REF!</v>
      </c>
      <c r="D15" s="125" t="e">
        <f>УСЬОГО!#REF!-'!!12-жінки'!D15</f>
        <v>#REF!</v>
      </c>
      <c r="E15" s="125" t="e">
        <f>УСЬОГО!#REF!-'!!12-жінки'!E15</f>
        <v>#REF!</v>
      </c>
      <c r="F15" s="125" t="e">
        <f>УСЬОГО!#REF!-'!!12-жінки'!F15</f>
        <v>#REF!</v>
      </c>
      <c r="G15" s="125" t="e">
        <f>УСЬОГО!#REF!-'!!12-жінки'!G15</f>
        <v>#REF!</v>
      </c>
      <c r="H15" s="125" t="e">
        <f>УСЬОГО!#REF!-'!!12-жінки'!H15</f>
        <v>#REF!</v>
      </c>
      <c r="I15" s="125" t="e">
        <f>УСЬОГО!#REF!-'!!12-жінки'!I15</f>
        <v>#REF!</v>
      </c>
      <c r="J15" s="125" t="e">
        <f>УСЬОГО!#REF!-'!!12-жінки'!J15</f>
        <v>#REF!</v>
      </c>
      <c r="K15" s="125" t="e">
        <f>УСЬОГО!#REF!-'!!12-жінки'!K15</f>
        <v>#REF!</v>
      </c>
    </row>
    <row r="16" spans="1:11" ht="15" customHeight="1" x14ac:dyDescent="0.25">
      <c r="A16" s="104" t="s">
        <v>41</v>
      </c>
      <c r="B16" s="125" t="e">
        <f>УСЬОГО!#REF!-'!!12-жінки'!B16</f>
        <v>#REF!</v>
      </c>
      <c r="C16" s="125" t="e">
        <f>УСЬОГО!#REF!-'!!12-жінки'!C16</f>
        <v>#REF!</v>
      </c>
      <c r="D16" s="125" t="e">
        <f>УСЬОГО!#REF!-'!!12-жінки'!D16</f>
        <v>#REF!</v>
      </c>
      <c r="E16" s="125" t="e">
        <f>УСЬОГО!#REF!-'!!12-жінки'!E16</f>
        <v>#REF!</v>
      </c>
      <c r="F16" s="125" t="e">
        <f>УСЬОГО!#REF!-'!!12-жінки'!F16</f>
        <v>#REF!</v>
      </c>
      <c r="G16" s="125" t="e">
        <f>УСЬОГО!#REF!-'!!12-жінки'!G16</f>
        <v>#REF!</v>
      </c>
      <c r="H16" s="125" t="e">
        <f>УСЬОГО!#REF!-'!!12-жінки'!H16</f>
        <v>#REF!</v>
      </c>
      <c r="I16" s="125" t="e">
        <f>УСЬОГО!#REF!-'!!12-жінки'!I16</f>
        <v>#REF!</v>
      </c>
      <c r="J16" s="125" t="e">
        <f>УСЬОГО!#REF!-'!!12-жінки'!J16</f>
        <v>#REF!</v>
      </c>
      <c r="K16" s="125" t="e">
        <f>УСЬОГО!#REF!-'!!12-жінки'!K16</f>
        <v>#REF!</v>
      </c>
    </row>
    <row r="17" spans="1:20" ht="15" customHeight="1" x14ac:dyDescent="0.25">
      <c r="A17" s="104" t="s">
        <v>42</v>
      </c>
      <c r="B17" s="125" t="e">
        <f>УСЬОГО!#REF!-'!!12-жінки'!B17</f>
        <v>#REF!</v>
      </c>
      <c r="C17" s="125" t="e">
        <f>УСЬОГО!#REF!-'!!12-жінки'!C17</f>
        <v>#REF!</v>
      </c>
      <c r="D17" s="125" t="e">
        <f>УСЬОГО!#REF!-'!!12-жінки'!D17</f>
        <v>#REF!</v>
      </c>
      <c r="E17" s="125" t="e">
        <f>УСЬОГО!#REF!-'!!12-жінки'!E17</f>
        <v>#REF!</v>
      </c>
      <c r="F17" s="125" t="e">
        <f>УСЬОГО!#REF!-'!!12-жінки'!F17</f>
        <v>#REF!</v>
      </c>
      <c r="G17" s="125" t="e">
        <f>УСЬОГО!#REF!-'!!12-жінки'!G17</f>
        <v>#REF!</v>
      </c>
      <c r="H17" s="125" t="e">
        <f>УСЬОГО!#REF!-'!!12-жінки'!H17</f>
        <v>#REF!</v>
      </c>
      <c r="I17" s="125" t="e">
        <f>УСЬОГО!#REF!-'!!12-жінки'!I17</f>
        <v>#REF!</v>
      </c>
      <c r="J17" s="125" t="e">
        <f>УСЬОГО!#REF!-'!!12-жінки'!J17</f>
        <v>#REF!</v>
      </c>
      <c r="K17" s="125" t="e">
        <f>УСЬОГО!#REF!-'!!12-жінки'!K17</f>
        <v>#REF!</v>
      </c>
    </row>
    <row r="18" spans="1:20" ht="15" customHeight="1" x14ac:dyDescent="0.25">
      <c r="A18" s="104" t="s">
        <v>43</v>
      </c>
      <c r="B18" s="125" t="e">
        <f>УСЬОГО!#REF!-'!!12-жінки'!B18</f>
        <v>#REF!</v>
      </c>
      <c r="C18" s="125" t="e">
        <f>УСЬОГО!#REF!-'!!12-жінки'!C18</f>
        <v>#REF!</v>
      </c>
      <c r="D18" s="125" t="e">
        <f>УСЬОГО!#REF!-'!!12-жінки'!D18</f>
        <v>#REF!</v>
      </c>
      <c r="E18" s="125" t="e">
        <f>УСЬОГО!#REF!-'!!12-жінки'!E18</f>
        <v>#REF!</v>
      </c>
      <c r="F18" s="125" t="e">
        <f>УСЬОГО!#REF!-'!!12-жінки'!F18</f>
        <v>#REF!</v>
      </c>
      <c r="G18" s="125" t="e">
        <f>УСЬОГО!#REF!-'!!12-жінки'!G18</f>
        <v>#REF!</v>
      </c>
      <c r="H18" s="125" t="e">
        <f>УСЬОГО!#REF!-'!!12-жінки'!H18</f>
        <v>#REF!</v>
      </c>
      <c r="I18" s="125" t="e">
        <f>УСЬОГО!#REF!-'!!12-жінки'!I18</f>
        <v>#REF!</v>
      </c>
      <c r="J18" s="125" t="e">
        <f>УСЬОГО!#REF!-'!!12-жінки'!J18</f>
        <v>#REF!</v>
      </c>
      <c r="K18" s="125" t="e">
        <f>УСЬОГО!#REF!-'!!12-жінки'!K18</f>
        <v>#REF!</v>
      </c>
    </row>
    <row r="19" spans="1:20" ht="15" customHeight="1" x14ac:dyDescent="0.25">
      <c r="A19" s="104" t="s">
        <v>44</v>
      </c>
      <c r="B19" s="125" t="e">
        <f>УСЬОГО!#REF!-'!!12-жінки'!B19</f>
        <v>#REF!</v>
      </c>
      <c r="C19" s="125" t="e">
        <f>УСЬОГО!#REF!-'!!12-жінки'!C19</f>
        <v>#REF!</v>
      </c>
      <c r="D19" s="125" t="e">
        <f>УСЬОГО!#REF!-'!!12-жінки'!D19</f>
        <v>#REF!</v>
      </c>
      <c r="E19" s="125" t="e">
        <f>УСЬОГО!#REF!-'!!12-жінки'!E19</f>
        <v>#REF!</v>
      </c>
      <c r="F19" s="125" t="e">
        <f>УСЬОГО!#REF!-'!!12-жінки'!F19</f>
        <v>#REF!</v>
      </c>
      <c r="G19" s="125" t="e">
        <f>УСЬОГО!#REF!-'!!12-жінки'!G19</f>
        <v>#REF!</v>
      </c>
      <c r="H19" s="125" t="e">
        <f>УСЬОГО!#REF!-'!!12-жінки'!H19</f>
        <v>#REF!</v>
      </c>
      <c r="I19" s="125" t="e">
        <f>УСЬОГО!#REF!-'!!12-жінки'!I19</f>
        <v>#REF!</v>
      </c>
      <c r="J19" s="125" t="e">
        <f>УСЬОГО!#REF!-'!!12-жінки'!J19</f>
        <v>#REF!</v>
      </c>
      <c r="K19" s="125" t="e">
        <f>УСЬОГО!#REF!-'!!12-жінки'!K19</f>
        <v>#REF!</v>
      </c>
    </row>
    <row r="20" spans="1:20" ht="15" customHeight="1" x14ac:dyDescent="0.25">
      <c r="A20" s="104" t="s">
        <v>45</v>
      </c>
      <c r="B20" s="125" t="e">
        <f>УСЬОГО!#REF!-'!!12-жінки'!B20</f>
        <v>#REF!</v>
      </c>
      <c r="C20" s="125" t="e">
        <f>УСЬОГО!#REF!-'!!12-жінки'!C20</f>
        <v>#REF!</v>
      </c>
      <c r="D20" s="125" t="e">
        <f>УСЬОГО!#REF!-'!!12-жінки'!D20</f>
        <v>#REF!</v>
      </c>
      <c r="E20" s="125" t="e">
        <f>УСЬОГО!#REF!-'!!12-жінки'!E20</f>
        <v>#REF!</v>
      </c>
      <c r="F20" s="125" t="e">
        <f>УСЬОГО!#REF!-'!!12-жінки'!F20</f>
        <v>#REF!</v>
      </c>
      <c r="G20" s="125" t="e">
        <f>УСЬОГО!#REF!-'!!12-жінки'!G20</f>
        <v>#REF!</v>
      </c>
      <c r="H20" s="125" t="e">
        <f>УСЬОГО!#REF!-'!!12-жінки'!H20</f>
        <v>#REF!</v>
      </c>
      <c r="I20" s="125" t="e">
        <f>УСЬОГО!#REF!-'!!12-жінки'!I20</f>
        <v>#REF!</v>
      </c>
      <c r="J20" s="125" t="e">
        <f>УСЬОГО!#REF!-'!!12-жінки'!J20</f>
        <v>#REF!</v>
      </c>
      <c r="K20" s="125" t="e">
        <f>УСЬОГО!#REF!-'!!12-жінки'!K20</f>
        <v>#REF!</v>
      </c>
    </row>
    <row r="21" spans="1:20" ht="15" customHeight="1" x14ac:dyDescent="0.25">
      <c r="A21" s="104" t="s">
        <v>46</v>
      </c>
      <c r="B21" s="125" t="e">
        <f>УСЬОГО!#REF!-'!!12-жінки'!B21</f>
        <v>#REF!</v>
      </c>
      <c r="C21" s="125" t="e">
        <f>УСЬОГО!#REF!-'!!12-жінки'!C21</f>
        <v>#REF!</v>
      </c>
      <c r="D21" s="125" t="e">
        <f>УСЬОГО!#REF!-'!!12-жінки'!D21</f>
        <v>#REF!</v>
      </c>
      <c r="E21" s="125" t="e">
        <f>УСЬОГО!#REF!-'!!12-жінки'!E21</f>
        <v>#REF!</v>
      </c>
      <c r="F21" s="125" t="e">
        <f>УСЬОГО!#REF!-'!!12-жінки'!F21</f>
        <v>#REF!</v>
      </c>
      <c r="G21" s="125" t="e">
        <f>УСЬОГО!#REF!-'!!12-жінки'!G21</f>
        <v>#REF!</v>
      </c>
      <c r="H21" s="125" t="e">
        <f>УСЬОГО!#REF!-'!!12-жінки'!H21</f>
        <v>#REF!</v>
      </c>
      <c r="I21" s="125" t="e">
        <f>УСЬОГО!#REF!-'!!12-жінки'!I21</f>
        <v>#REF!</v>
      </c>
      <c r="J21" s="125" t="e">
        <f>УСЬОГО!#REF!-'!!12-жінки'!J21</f>
        <v>#REF!</v>
      </c>
      <c r="K21" s="125" t="e">
        <f>УСЬОГО!#REF!-'!!12-жінки'!K21</f>
        <v>#REF!</v>
      </c>
    </row>
    <row r="22" spans="1:20" ht="15" customHeight="1" x14ac:dyDescent="0.25">
      <c r="A22" s="104" t="s">
        <v>47</v>
      </c>
      <c r="B22" s="125" t="e">
        <f>УСЬОГО!#REF!-'!!12-жінки'!B22</f>
        <v>#REF!</v>
      </c>
      <c r="C22" s="125" t="e">
        <f>УСЬОГО!#REF!-'!!12-жінки'!C22</f>
        <v>#REF!</v>
      </c>
      <c r="D22" s="125" t="e">
        <f>УСЬОГО!#REF!-'!!12-жінки'!D22</f>
        <v>#REF!</v>
      </c>
      <c r="E22" s="125" t="e">
        <f>УСЬОГО!#REF!-'!!12-жінки'!E22</f>
        <v>#REF!</v>
      </c>
      <c r="F22" s="125" t="e">
        <f>УСЬОГО!#REF!-'!!12-жінки'!F22</f>
        <v>#REF!</v>
      </c>
      <c r="G22" s="125" t="e">
        <f>УСЬОГО!#REF!-'!!12-жінки'!G22</f>
        <v>#REF!</v>
      </c>
      <c r="H22" s="125" t="e">
        <f>УСЬОГО!#REF!-'!!12-жінки'!H22</f>
        <v>#REF!</v>
      </c>
      <c r="I22" s="125" t="e">
        <f>УСЬОГО!#REF!-'!!12-жінки'!I22</f>
        <v>#REF!</v>
      </c>
      <c r="J22" s="125" t="e">
        <f>УСЬОГО!#REF!-'!!12-жінки'!J22</f>
        <v>#REF!</v>
      </c>
      <c r="K22" s="125" t="e">
        <f>УСЬОГО!#REF!-'!!12-жінки'!K22</f>
        <v>#REF!</v>
      </c>
    </row>
    <row r="23" spans="1:20" ht="15" customHeight="1" x14ac:dyDescent="0.25">
      <c r="A23" s="104" t="s">
        <v>48</v>
      </c>
      <c r="B23" s="125" t="e">
        <f>УСЬОГО!#REF!-'!!12-жінки'!B23</f>
        <v>#REF!</v>
      </c>
      <c r="C23" s="125" t="e">
        <f>УСЬОГО!#REF!-'!!12-жінки'!C23</f>
        <v>#REF!</v>
      </c>
      <c r="D23" s="125" t="e">
        <f>УСЬОГО!#REF!-'!!12-жінки'!D23</f>
        <v>#REF!</v>
      </c>
      <c r="E23" s="125" t="e">
        <f>УСЬОГО!#REF!-'!!12-жінки'!E23</f>
        <v>#REF!</v>
      </c>
      <c r="F23" s="125" t="e">
        <f>УСЬОГО!#REF!-'!!12-жінки'!F23</f>
        <v>#REF!</v>
      </c>
      <c r="G23" s="125" t="e">
        <f>УСЬОГО!#REF!-'!!12-жінки'!G23</f>
        <v>#REF!</v>
      </c>
      <c r="H23" s="125" t="e">
        <f>УСЬОГО!#REF!-'!!12-жінки'!H23</f>
        <v>#REF!</v>
      </c>
      <c r="I23" s="125" t="e">
        <f>УСЬОГО!#REF!-'!!12-жінки'!I23</f>
        <v>#REF!</v>
      </c>
      <c r="J23" s="125" t="e">
        <f>УСЬОГО!#REF!-'!!12-жінки'!J23</f>
        <v>#REF!</v>
      </c>
      <c r="K23" s="125" t="e">
        <f>УСЬОГО!#REF!-'!!12-жінки'!K23</f>
        <v>#REF!</v>
      </c>
    </row>
    <row r="24" spans="1:20" ht="15" customHeight="1" x14ac:dyDescent="0.25">
      <c r="A24" s="104" t="s">
        <v>49</v>
      </c>
      <c r="B24" s="125" t="e">
        <f>УСЬОГО!#REF!-'!!12-жінки'!B24</f>
        <v>#REF!</v>
      </c>
      <c r="C24" s="125" t="e">
        <f>УСЬОГО!#REF!-'!!12-жінки'!C24</f>
        <v>#REF!</v>
      </c>
      <c r="D24" s="125" t="e">
        <f>УСЬОГО!#REF!-'!!12-жінки'!D24</f>
        <v>#REF!</v>
      </c>
      <c r="E24" s="125" t="e">
        <f>УСЬОГО!#REF!-'!!12-жінки'!E24</f>
        <v>#REF!</v>
      </c>
      <c r="F24" s="125" t="e">
        <f>УСЬОГО!#REF!-'!!12-жінки'!F24</f>
        <v>#REF!</v>
      </c>
      <c r="G24" s="125" t="e">
        <f>УСЬОГО!#REF!-'!!12-жінки'!G24</f>
        <v>#REF!</v>
      </c>
      <c r="H24" s="125" t="e">
        <f>УСЬОГО!#REF!-'!!12-жінки'!H24</f>
        <v>#REF!</v>
      </c>
      <c r="I24" s="125" t="e">
        <f>УСЬОГО!#REF!-'!!12-жінки'!I24</f>
        <v>#REF!</v>
      </c>
      <c r="J24" s="125" t="e">
        <f>УСЬОГО!#REF!-'!!12-жінки'!J24</f>
        <v>#REF!</v>
      </c>
      <c r="K24" s="125" t="e">
        <f>УСЬОГО!#REF!-'!!12-жінки'!K24</f>
        <v>#REF!</v>
      </c>
    </row>
    <row r="25" spans="1:20" ht="15" customHeight="1" x14ac:dyDescent="0.25">
      <c r="A25" s="104" t="s">
        <v>50</v>
      </c>
      <c r="B25" s="125" t="e">
        <f>УСЬОГО!#REF!-'!!12-жінки'!B25</f>
        <v>#REF!</v>
      </c>
      <c r="C25" s="125" t="e">
        <f>УСЬОГО!#REF!-'!!12-жінки'!C25</f>
        <v>#REF!</v>
      </c>
      <c r="D25" s="125" t="e">
        <f>УСЬОГО!#REF!-'!!12-жінки'!D25</f>
        <v>#REF!</v>
      </c>
      <c r="E25" s="125" t="e">
        <f>УСЬОГО!#REF!-'!!12-жінки'!E25</f>
        <v>#REF!</v>
      </c>
      <c r="F25" s="125" t="e">
        <f>УСЬОГО!#REF!-'!!12-жінки'!F25</f>
        <v>#REF!</v>
      </c>
      <c r="G25" s="125" t="e">
        <f>УСЬОГО!#REF!-'!!12-жінки'!G25</f>
        <v>#REF!</v>
      </c>
      <c r="H25" s="125" t="e">
        <f>УСЬОГО!#REF!-'!!12-жінки'!H25</f>
        <v>#REF!</v>
      </c>
      <c r="I25" s="125" t="e">
        <f>УСЬОГО!#REF!-'!!12-жінки'!I25</f>
        <v>#REF!</v>
      </c>
      <c r="J25" s="125" t="e">
        <f>УСЬОГО!#REF!-'!!12-жінки'!J25</f>
        <v>#REF!</v>
      </c>
      <c r="K25" s="125" t="e">
        <f>УСЬОГО!#REF!-'!!12-жінки'!K25</f>
        <v>#REF!</v>
      </c>
    </row>
    <row r="26" spans="1:20" ht="15" customHeight="1" x14ac:dyDescent="0.25">
      <c r="A26" s="104" t="s">
        <v>51</v>
      </c>
      <c r="B26" s="125" t="e">
        <f>УСЬОГО!#REF!-'!!12-жінки'!B26</f>
        <v>#REF!</v>
      </c>
      <c r="C26" s="125" t="e">
        <f>УСЬОГО!#REF!-'!!12-жінки'!C26</f>
        <v>#REF!</v>
      </c>
      <c r="D26" s="125" t="e">
        <f>УСЬОГО!#REF!-'!!12-жінки'!D26</f>
        <v>#REF!</v>
      </c>
      <c r="E26" s="125" t="e">
        <f>УСЬОГО!#REF!-'!!12-жінки'!E26</f>
        <v>#REF!</v>
      </c>
      <c r="F26" s="125" t="e">
        <f>УСЬОГО!#REF!-'!!12-жінки'!F26</f>
        <v>#REF!</v>
      </c>
      <c r="G26" s="125" t="e">
        <f>УСЬОГО!#REF!-'!!12-жінки'!G26</f>
        <v>#REF!</v>
      </c>
      <c r="H26" s="125" t="e">
        <f>УСЬОГО!#REF!-'!!12-жінки'!H26</f>
        <v>#REF!</v>
      </c>
      <c r="I26" s="125" t="e">
        <f>УСЬОГО!#REF!-'!!12-жінки'!I26</f>
        <v>#REF!</v>
      </c>
      <c r="J26" s="125" t="e">
        <f>УСЬОГО!#REF!-'!!12-жінки'!J26</f>
        <v>#REF!</v>
      </c>
      <c r="K26" s="125" t="e">
        <f>УСЬОГО!#REF!-'!!12-жінки'!K26</f>
        <v>#REF!</v>
      </c>
    </row>
    <row r="27" spans="1:20" ht="15" customHeight="1" x14ac:dyDescent="0.25">
      <c r="A27" s="104" t="s">
        <v>52</v>
      </c>
      <c r="B27" s="125" t="e">
        <f>УСЬОГО!#REF!-'!!12-жінки'!B27</f>
        <v>#REF!</v>
      </c>
      <c r="C27" s="125" t="e">
        <f>УСЬОГО!#REF!-'!!12-жінки'!C27</f>
        <v>#REF!</v>
      </c>
      <c r="D27" s="125" t="e">
        <f>УСЬОГО!#REF!-'!!12-жінки'!D27</f>
        <v>#REF!</v>
      </c>
      <c r="E27" s="125" t="e">
        <f>УСЬОГО!#REF!-'!!12-жінки'!E27</f>
        <v>#REF!</v>
      </c>
      <c r="F27" s="125" t="e">
        <f>УСЬОГО!#REF!-'!!12-жінки'!F27</f>
        <v>#REF!</v>
      </c>
      <c r="G27" s="125" t="e">
        <f>УСЬОГО!#REF!-'!!12-жінки'!G27</f>
        <v>#REF!</v>
      </c>
      <c r="H27" s="125" t="e">
        <f>УСЬОГО!#REF!-'!!12-жінки'!H27</f>
        <v>#REF!</v>
      </c>
      <c r="I27" s="125" t="e">
        <f>УСЬОГО!#REF!-'!!12-жінки'!I27</f>
        <v>#REF!</v>
      </c>
      <c r="J27" s="125" t="e">
        <f>УСЬОГО!#REF!-'!!12-жінки'!J27</f>
        <v>#REF!</v>
      </c>
      <c r="K27" s="125" t="e">
        <f>УСЬОГО!#REF!-'!!12-жінки'!K27</f>
        <v>#REF!</v>
      </c>
      <c r="T27" s="105" t="s">
        <v>89</v>
      </c>
    </row>
    <row r="28" spans="1:20" ht="15" customHeight="1" x14ac:dyDescent="0.25">
      <c r="A28" s="104" t="s">
        <v>53</v>
      </c>
      <c r="B28" s="125" t="e">
        <f>УСЬОГО!#REF!-'!!12-жінки'!B28</f>
        <v>#REF!</v>
      </c>
      <c r="C28" s="125" t="e">
        <f>УСЬОГО!#REF!-'!!12-жінки'!C28</f>
        <v>#REF!</v>
      </c>
      <c r="D28" s="125" t="e">
        <f>УСЬОГО!#REF!-'!!12-жінки'!D28</f>
        <v>#REF!</v>
      </c>
      <c r="E28" s="125" t="e">
        <f>УСЬОГО!#REF!-'!!12-жінки'!E28</f>
        <v>#REF!</v>
      </c>
      <c r="F28" s="125" t="e">
        <f>УСЬОГО!#REF!-'!!12-жінки'!F28</f>
        <v>#REF!</v>
      </c>
      <c r="G28" s="125" t="e">
        <f>УСЬОГО!#REF!-'!!12-жінки'!G28</f>
        <v>#REF!</v>
      </c>
      <c r="H28" s="125" t="e">
        <f>УСЬОГО!#REF!-'!!12-жінки'!H28</f>
        <v>#REF!</v>
      </c>
      <c r="I28" s="125" t="e">
        <f>УСЬОГО!#REF!-'!!12-жінки'!I28</f>
        <v>#REF!</v>
      </c>
      <c r="J28" s="125" t="e">
        <f>УСЬОГО!#REF!-'!!12-жінки'!J28</f>
        <v>#REF!</v>
      </c>
      <c r="K28" s="125" t="e">
        <f>УСЬОГО!#REF!-'!!12-жінки'!K28</f>
        <v>#REF!</v>
      </c>
    </row>
    <row r="29" spans="1:20" ht="15" customHeight="1" x14ac:dyDescent="0.25">
      <c r="A29" s="104" t="s">
        <v>54</v>
      </c>
      <c r="B29" s="125" t="e">
        <f>УСЬОГО!#REF!-'!!12-жінки'!B29</f>
        <v>#REF!</v>
      </c>
      <c r="C29" s="125" t="e">
        <f>УСЬОГО!#REF!-'!!12-жінки'!C29</f>
        <v>#REF!</v>
      </c>
      <c r="D29" s="125" t="e">
        <f>УСЬОГО!#REF!-'!!12-жінки'!D29</f>
        <v>#REF!</v>
      </c>
      <c r="E29" s="125" t="e">
        <f>УСЬОГО!#REF!-'!!12-жінки'!E29</f>
        <v>#REF!</v>
      </c>
      <c r="F29" s="125" t="e">
        <f>УСЬОГО!#REF!-'!!12-жінки'!F29</f>
        <v>#REF!</v>
      </c>
      <c r="G29" s="125" t="e">
        <f>УСЬОГО!#REF!-'!!12-жінки'!G29</f>
        <v>#REF!</v>
      </c>
      <c r="H29" s="125" t="e">
        <f>УСЬОГО!#REF!-'!!12-жінки'!H29</f>
        <v>#REF!</v>
      </c>
      <c r="I29" s="125" t="e">
        <f>УСЬОГО!#REF!-'!!12-жінки'!I29</f>
        <v>#REF!</v>
      </c>
      <c r="J29" s="125" t="e">
        <f>УСЬОГО!#REF!-'!!12-жінки'!J29</f>
        <v>#REF!</v>
      </c>
      <c r="K29" s="125" t="e">
        <f>УСЬОГО!#REF!-'!!12-жінки'!K29</f>
        <v>#REF!</v>
      </c>
    </row>
    <row r="30" spans="1:20" ht="15" customHeight="1" x14ac:dyDescent="0.25">
      <c r="A30" s="106" t="s">
        <v>55</v>
      </c>
      <c r="B30" s="125" t="e">
        <f>УСЬОГО!#REF!-'!!12-жінки'!B30</f>
        <v>#REF!</v>
      </c>
      <c r="C30" s="125" t="e">
        <f>УСЬОГО!#REF!-'!!12-жінки'!C30</f>
        <v>#REF!</v>
      </c>
      <c r="D30" s="125" t="e">
        <f>УСЬОГО!#REF!-'!!12-жінки'!D30</f>
        <v>#REF!</v>
      </c>
      <c r="E30" s="125" t="e">
        <f>УСЬОГО!#REF!-'!!12-жінки'!E30</f>
        <v>#REF!</v>
      </c>
      <c r="F30" s="125" t="e">
        <f>УСЬОГО!#REF!-'!!12-жінки'!F30</f>
        <v>#REF!</v>
      </c>
      <c r="G30" s="125" t="e">
        <f>УСЬОГО!#REF!-'!!12-жінки'!G30</f>
        <v>#REF!</v>
      </c>
      <c r="H30" s="125" t="e">
        <f>УСЬОГО!#REF!-'!!12-жінки'!H30</f>
        <v>#REF!</v>
      </c>
      <c r="I30" s="125" t="e">
        <f>УСЬОГО!#REF!-'!!12-жінки'!I30</f>
        <v>#REF!</v>
      </c>
      <c r="J30" s="125" t="e">
        <f>УСЬОГО!#REF!-'!!12-жінки'!J30</f>
        <v>#REF!</v>
      </c>
      <c r="K30" s="125" t="e">
        <f>УСЬОГО!#REF!-'!!12-жінки'!K30</f>
        <v>#REF!</v>
      </c>
    </row>
    <row r="31" spans="1:20" ht="15" customHeight="1" x14ac:dyDescent="0.25">
      <c r="A31" s="107" t="s">
        <v>56</v>
      </c>
      <c r="B31" s="125" t="e">
        <f>УСЬОГО!#REF!-'!!12-жінки'!B31</f>
        <v>#REF!</v>
      </c>
      <c r="C31" s="125" t="e">
        <f>УСЬОГО!#REF!-'!!12-жінки'!C31</f>
        <v>#REF!</v>
      </c>
      <c r="D31" s="125" t="e">
        <f>УСЬОГО!#REF!-'!!12-жінки'!D31</f>
        <v>#REF!</v>
      </c>
      <c r="E31" s="125" t="e">
        <f>УСЬОГО!#REF!-'!!12-жінки'!E31</f>
        <v>#REF!</v>
      </c>
      <c r="F31" s="125" t="e">
        <f>УСЬОГО!#REF!-'!!12-жінки'!F31</f>
        <v>#REF!</v>
      </c>
      <c r="G31" s="125" t="e">
        <f>УСЬОГО!#REF!-'!!12-жінки'!G31</f>
        <v>#REF!</v>
      </c>
      <c r="H31" s="125" t="e">
        <f>УСЬОГО!#REF!-'!!12-жінки'!H31</f>
        <v>#REF!</v>
      </c>
      <c r="I31" s="125" t="e">
        <f>УСЬОГО!#REF!-'!!12-жінки'!I31</f>
        <v>#REF!</v>
      </c>
      <c r="J31" s="125" t="e">
        <f>УСЬОГО!#REF!-'!!12-жінки'!J31</f>
        <v>#REF!</v>
      </c>
      <c r="K31" s="125" t="e">
        <f>УСЬОГО!#REF!-'!!12-жінки'!K31</f>
        <v>#REF!</v>
      </c>
    </row>
    <row r="32" spans="1:20" ht="15" customHeight="1" x14ac:dyDescent="0.25">
      <c r="A32" s="107" t="s">
        <v>57</v>
      </c>
      <c r="B32" s="125" t="e">
        <f>УСЬОГО!#REF!-'!!12-жінки'!B32</f>
        <v>#REF!</v>
      </c>
      <c r="C32" s="125" t="e">
        <f>УСЬОГО!#REF!-'!!12-жінки'!C32</f>
        <v>#REF!</v>
      </c>
      <c r="D32" s="125" t="e">
        <f>УСЬОГО!#REF!-'!!12-жінки'!D32</f>
        <v>#REF!</v>
      </c>
      <c r="E32" s="125" t="e">
        <f>УСЬОГО!#REF!-'!!12-жінки'!E32</f>
        <v>#REF!</v>
      </c>
      <c r="F32" s="125" t="e">
        <f>УСЬОГО!#REF!-'!!12-жінки'!F32</f>
        <v>#REF!</v>
      </c>
      <c r="G32" s="125" t="e">
        <f>УСЬОГО!#REF!-'!!12-жінки'!G32</f>
        <v>#REF!</v>
      </c>
      <c r="H32" s="125" t="e">
        <f>УСЬОГО!#REF!-'!!12-жінки'!H32</f>
        <v>#REF!</v>
      </c>
      <c r="I32" s="125" t="e">
        <f>УСЬОГО!#REF!-'!!12-жінки'!I32</f>
        <v>#REF!</v>
      </c>
      <c r="J32" s="125" t="e">
        <f>УСЬОГО!#REF!-'!!12-жінки'!J32</f>
        <v>#REF!</v>
      </c>
      <c r="K32" s="125" t="e">
        <f>УСЬОГО!#REF!-'!!12-жінки'!K32</f>
        <v>#REF!</v>
      </c>
    </row>
    <row r="33" spans="1:11" ht="15" customHeight="1" x14ac:dyDescent="0.25">
      <c r="A33" s="107" t="s">
        <v>58</v>
      </c>
      <c r="B33" s="125" t="e">
        <f>УСЬОГО!#REF!-'!!12-жінки'!B33</f>
        <v>#REF!</v>
      </c>
      <c r="C33" s="125" t="e">
        <f>УСЬОГО!#REF!-'!!12-жінки'!C33</f>
        <v>#REF!</v>
      </c>
      <c r="D33" s="125" t="e">
        <f>УСЬОГО!#REF!-'!!12-жінки'!D33</f>
        <v>#REF!</v>
      </c>
      <c r="E33" s="125" t="e">
        <f>УСЬОГО!#REF!-'!!12-жінки'!E33</f>
        <v>#REF!</v>
      </c>
      <c r="F33" s="125" t="e">
        <f>УСЬОГО!#REF!-'!!12-жінки'!F33</f>
        <v>#REF!</v>
      </c>
      <c r="G33" s="125" t="e">
        <f>УСЬОГО!#REF!-'!!12-жінки'!G33</f>
        <v>#REF!</v>
      </c>
      <c r="H33" s="125" t="e">
        <f>УСЬОГО!#REF!-'!!12-жінки'!H33</f>
        <v>#REF!</v>
      </c>
      <c r="I33" s="125" t="e">
        <f>УСЬОГО!#REF!-'!!12-жінки'!I33</f>
        <v>#REF!</v>
      </c>
      <c r="J33" s="125" t="e">
        <f>УСЬОГО!#REF!-'!!12-жінки'!J33</f>
        <v>#REF!</v>
      </c>
      <c r="K33" s="125" t="e">
        <f>УСЬОГО!#REF!-'!!12-жінки'!K33</f>
        <v>#REF!</v>
      </c>
    </row>
    <row r="34" spans="1:11" ht="15" customHeight="1" x14ac:dyDescent="0.25">
      <c r="A34" s="107" t="s">
        <v>59</v>
      </c>
      <c r="B34" s="125" t="e">
        <f>УСЬОГО!#REF!-'!!12-жінки'!B34</f>
        <v>#REF!</v>
      </c>
      <c r="C34" s="125" t="e">
        <f>УСЬОГО!#REF!-'!!12-жінки'!C34</f>
        <v>#REF!</v>
      </c>
      <c r="D34" s="125" t="e">
        <f>УСЬОГО!#REF!-'!!12-жінки'!D34</f>
        <v>#REF!</v>
      </c>
      <c r="E34" s="125" t="e">
        <f>УСЬОГО!#REF!-'!!12-жінки'!E34</f>
        <v>#REF!</v>
      </c>
      <c r="F34" s="125" t="e">
        <f>УСЬОГО!#REF!-'!!12-жінки'!F34</f>
        <v>#REF!</v>
      </c>
      <c r="G34" s="125" t="e">
        <f>УСЬОГО!#REF!-'!!12-жінки'!G34</f>
        <v>#REF!</v>
      </c>
      <c r="H34" s="125" t="e">
        <f>УСЬОГО!#REF!-'!!12-жінки'!H34</f>
        <v>#REF!</v>
      </c>
      <c r="I34" s="125" t="e">
        <f>УСЬОГО!#REF!-'!!12-жінки'!I34</f>
        <v>#REF!</v>
      </c>
      <c r="J34" s="125" t="e">
        <f>УСЬОГО!#REF!-'!!12-жінки'!J34</f>
        <v>#REF!</v>
      </c>
      <c r="K34" s="125" t="e">
        <f>УСЬОГО!#REF!-'!!12-жінки'!K34</f>
        <v>#REF!</v>
      </c>
    </row>
    <row r="35" spans="1:11" ht="15" customHeight="1" x14ac:dyDescent="0.25">
      <c r="A35" s="107" t="s">
        <v>60</v>
      </c>
      <c r="B35" s="125" t="e">
        <f>УСЬОГО!#REF!-'!!12-жінки'!B35</f>
        <v>#REF!</v>
      </c>
      <c r="C35" s="125" t="e">
        <f>УСЬОГО!#REF!-'!!12-жінки'!C35</f>
        <v>#REF!</v>
      </c>
      <c r="D35" s="125" t="e">
        <f>УСЬОГО!#REF!-'!!12-жінки'!D35</f>
        <v>#REF!</v>
      </c>
      <c r="E35" s="125" t="e">
        <f>УСЬОГО!#REF!-'!!12-жінки'!E35</f>
        <v>#REF!</v>
      </c>
      <c r="F35" s="125" t="e">
        <f>УСЬОГО!#REF!-'!!12-жінки'!F35</f>
        <v>#REF!</v>
      </c>
      <c r="G35" s="125" t="e">
        <f>УСЬОГО!#REF!-'!!12-жінки'!G35</f>
        <v>#REF!</v>
      </c>
      <c r="H35" s="125" t="e">
        <f>УСЬОГО!#REF!-'!!12-жінки'!H35</f>
        <v>#REF!</v>
      </c>
      <c r="I35" s="125" t="e">
        <f>УСЬОГО!#REF!-'!!12-жінки'!I35</f>
        <v>#REF!</v>
      </c>
      <c r="J35" s="125" t="e">
        <f>УСЬОГО!#REF!-'!!12-жінки'!J35</f>
        <v>#REF!</v>
      </c>
      <c r="K35" s="125" t="e">
        <f>УСЬОГО!#REF!-'!!12-жінки'!K35</f>
        <v>#REF!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CFF"/>
  </sheetPr>
  <dimension ref="A1:K21"/>
  <sheetViews>
    <sheetView view="pageBreakPreview" zoomScale="70" zoomScaleNormal="70" zoomScaleSheetLayoutView="70" workbookViewId="0">
      <selection activeCell="H18" sqref="H18"/>
    </sheetView>
  </sheetViews>
  <sheetFormatPr defaultColWidth="8" defaultRowHeight="12.75" x14ac:dyDescent="0.2"/>
  <cols>
    <col min="1" max="1" width="52.5703125" style="2" customWidth="1"/>
    <col min="2" max="2" width="14.42578125" style="16" customWidth="1"/>
    <col min="3" max="3" width="14.5703125" style="16" customWidth="1"/>
    <col min="4" max="4" width="9.5703125" style="2" customWidth="1"/>
    <col min="5" max="5" width="12.42578125" style="2" customWidth="1"/>
    <col min="6" max="7" width="14.42578125" style="2" customWidth="1"/>
    <col min="8" max="8" width="10" style="2" customWidth="1"/>
    <col min="9" max="9" width="12.42578125" style="2" customWidth="1"/>
    <col min="10" max="10" width="13.42578125" style="2" bestFit="1" customWidth="1"/>
    <col min="11" max="11" width="11.42578125" style="2" bestFit="1" customWidth="1"/>
    <col min="12" max="16384" width="8" style="2"/>
  </cols>
  <sheetData>
    <row r="1" spans="1:11" ht="27" customHeight="1" x14ac:dyDescent="0.2">
      <c r="A1" s="249" t="s">
        <v>63</v>
      </c>
      <c r="B1" s="249"/>
      <c r="C1" s="249"/>
      <c r="D1" s="249"/>
      <c r="E1" s="249"/>
      <c r="F1" s="249"/>
      <c r="G1" s="249"/>
      <c r="H1" s="249"/>
      <c r="I1" s="249"/>
    </row>
    <row r="2" spans="1:11" ht="23.25" customHeight="1" x14ac:dyDescent="0.2">
      <c r="A2" s="249" t="s">
        <v>64</v>
      </c>
      <c r="B2" s="249"/>
      <c r="C2" s="249"/>
      <c r="D2" s="249"/>
      <c r="E2" s="249"/>
      <c r="F2" s="249"/>
      <c r="G2" s="249"/>
      <c r="H2" s="249"/>
      <c r="I2" s="249"/>
    </row>
    <row r="3" spans="1:11" ht="3.6" customHeight="1" x14ac:dyDescent="0.2">
      <c r="A3" s="342"/>
      <c r="B3" s="342"/>
      <c r="C3" s="342"/>
      <c r="D3" s="342"/>
      <c r="E3" s="342"/>
    </row>
    <row r="4" spans="1:11" s="3" customFormat="1" ht="25.5" customHeight="1" x14ac:dyDescent="0.25">
      <c r="A4" s="254" t="s">
        <v>0</v>
      </c>
      <c r="B4" s="344" t="s">
        <v>5</v>
      </c>
      <c r="C4" s="344"/>
      <c r="D4" s="344"/>
      <c r="E4" s="344"/>
      <c r="F4" s="344" t="s">
        <v>6</v>
      </c>
      <c r="G4" s="344"/>
      <c r="H4" s="344"/>
      <c r="I4" s="344"/>
    </row>
    <row r="5" spans="1:11" s="3" customFormat="1" ht="23.25" customHeight="1" x14ac:dyDescent="0.25">
      <c r="A5" s="343"/>
      <c r="B5" s="345" t="s">
        <v>110</v>
      </c>
      <c r="C5" s="345" t="s">
        <v>111</v>
      </c>
      <c r="D5" s="293" t="s">
        <v>1</v>
      </c>
      <c r="E5" s="294"/>
      <c r="F5" s="345" t="s">
        <v>110</v>
      </c>
      <c r="G5" s="345" t="s">
        <v>111</v>
      </c>
      <c r="H5" s="293" t="s">
        <v>1</v>
      </c>
      <c r="I5" s="294"/>
    </row>
    <row r="6" spans="1:11" s="3" customFormat="1" ht="31.35" customHeight="1" x14ac:dyDescent="0.25">
      <c r="A6" s="255"/>
      <c r="B6" s="346"/>
      <c r="C6" s="346"/>
      <c r="D6" s="4" t="s">
        <v>2</v>
      </c>
      <c r="E6" s="5" t="s">
        <v>24</v>
      </c>
      <c r="F6" s="346"/>
      <c r="G6" s="346"/>
      <c r="H6" s="4" t="s">
        <v>2</v>
      </c>
      <c r="I6" s="5" t="s">
        <v>24</v>
      </c>
    </row>
    <row r="7" spans="1:11" s="7" customFormat="1" ht="15.75" customHeight="1" x14ac:dyDescent="0.25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1" s="7" customFormat="1" ht="28.5" customHeight="1" x14ac:dyDescent="0.25">
      <c r="A8" s="8" t="s">
        <v>25</v>
      </c>
      <c r="B8" s="72">
        <f>'12-жінки-ЦЗ'!B7</f>
        <v>27307</v>
      </c>
      <c r="C8" s="72">
        <f>'12-жінки-ЦЗ'!C7</f>
        <v>18604</v>
      </c>
      <c r="D8" s="72">
        <f t="shared" ref="D8" si="0">C8*100/B8</f>
        <v>68.12905115904347</v>
      </c>
      <c r="E8" s="78">
        <f t="shared" ref="E8" si="1">C8-B8</f>
        <v>-8703</v>
      </c>
      <c r="F8" s="72">
        <f>'13-чоловіки-ЦЗ'!B7</f>
        <v>16850</v>
      </c>
      <c r="G8" s="72">
        <f>'13-чоловіки-ЦЗ'!C7</f>
        <v>8433</v>
      </c>
      <c r="H8" s="72">
        <f t="shared" ref="H8" si="2">G8*100/F8</f>
        <v>50.047477744807125</v>
      </c>
      <c r="I8" s="78">
        <f t="shared" ref="I8" si="3">G8-F8</f>
        <v>-8417</v>
      </c>
      <c r="J8" s="23"/>
      <c r="K8" s="21"/>
    </row>
    <row r="9" spans="1:11" s="3" customFormat="1" ht="28.5" customHeight="1" x14ac:dyDescent="0.25">
      <c r="A9" s="8" t="s">
        <v>26</v>
      </c>
      <c r="B9" s="84">
        <f>'12-жінки-ЦЗ'!E7</f>
        <v>23568</v>
      </c>
      <c r="C9" s="64">
        <f>'12-жінки-ЦЗ'!F7</f>
        <v>14562</v>
      </c>
      <c r="D9" s="9">
        <f t="shared" ref="D9:D13" si="4">C9*100/B9</f>
        <v>61.787169042769854</v>
      </c>
      <c r="E9" s="78">
        <f t="shared" ref="E9:E13" si="5">C9-B9</f>
        <v>-9006</v>
      </c>
      <c r="F9" s="64">
        <f>'13-чоловіки-ЦЗ'!E7</f>
        <v>13402</v>
      </c>
      <c r="G9" s="64">
        <f>'13-чоловіки-ЦЗ'!F7</f>
        <v>5051</v>
      </c>
      <c r="H9" s="9">
        <f t="shared" ref="H9:H13" si="6">G9*100/F9</f>
        <v>37.688404715714071</v>
      </c>
      <c r="I9" s="78">
        <f t="shared" ref="I9:I13" si="7">G9-F9</f>
        <v>-8351</v>
      </c>
      <c r="J9" s="21"/>
      <c r="K9" s="21"/>
    </row>
    <row r="10" spans="1:11" s="3" customFormat="1" ht="52.5" customHeight="1" x14ac:dyDescent="0.25">
      <c r="A10" s="12" t="s">
        <v>27</v>
      </c>
      <c r="B10" s="84">
        <f>'12-жінки-ЦЗ'!H7</f>
        <v>7168</v>
      </c>
      <c r="C10" s="64">
        <f>'12-жінки-ЦЗ'!I7</f>
        <v>7269</v>
      </c>
      <c r="D10" s="9">
        <f t="shared" si="4"/>
        <v>101.40904017857143</v>
      </c>
      <c r="E10" s="78">
        <f t="shared" si="5"/>
        <v>101</v>
      </c>
      <c r="F10" s="64">
        <f>'13-чоловіки-ЦЗ'!H7</f>
        <v>5426</v>
      </c>
      <c r="G10" s="64">
        <f>'13-чоловіки-ЦЗ'!I7</f>
        <v>3446</v>
      </c>
      <c r="H10" s="9">
        <f t="shared" si="6"/>
        <v>63.509030593439</v>
      </c>
      <c r="I10" s="78">
        <f t="shared" si="7"/>
        <v>-1980</v>
      </c>
      <c r="J10" s="21"/>
      <c r="K10" s="21"/>
    </row>
    <row r="11" spans="1:11" s="3" customFormat="1" ht="32.1" customHeight="1" x14ac:dyDescent="0.25">
      <c r="A11" s="13" t="s">
        <v>28</v>
      </c>
      <c r="B11" s="84">
        <f>'12-жінки-ЦЗ'!K7</f>
        <v>1502</v>
      </c>
      <c r="C11" s="64">
        <f>'12-жінки-ЦЗ'!L7</f>
        <v>1416</v>
      </c>
      <c r="D11" s="9">
        <f t="shared" si="4"/>
        <v>94.27430093209054</v>
      </c>
      <c r="E11" s="78">
        <f t="shared" si="5"/>
        <v>-86</v>
      </c>
      <c r="F11" s="64">
        <f>'13-чоловіки-ЦЗ'!K7</f>
        <v>1010</v>
      </c>
      <c r="G11" s="64">
        <f>'13-чоловіки-ЦЗ'!L7</f>
        <v>310</v>
      </c>
      <c r="H11" s="9">
        <f t="shared" si="6"/>
        <v>30.693069306930692</v>
      </c>
      <c r="I11" s="78">
        <f t="shared" si="7"/>
        <v>-700</v>
      </c>
      <c r="J11" s="21"/>
      <c r="K11" s="21"/>
    </row>
    <row r="12" spans="1:11" s="3" customFormat="1" ht="45.75" customHeight="1" x14ac:dyDescent="0.25">
      <c r="A12" s="13" t="s">
        <v>19</v>
      </c>
      <c r="B12" s="84">
        <f>'12-жінки-ЦЗ'!N7</f>
        <v>69</v>
      </c>
      <c r="C12" s="64">
        <f>'12-жінки-ЦЗ'!O7</f>
        <v>258</v>
      </c>
      <c r="D12" s="9" t="str">
        <f>'12-жінки-ЦЗ'!P7</f>
        <v>+3,7р.</v>
      </c>
      <c r="E12" s="78">
        <f t="shared" si="5"/>
        <v>189</v>
      </c>
      <c r="F12" s="64">
        <f>'13-чоловіки-ЦЗ'!N7</f>
        <v>160</v>
      </c>
      <c r="G12" s="64">
        <f>'13-чоловіки-ЦЗ'!O7</f>
        <v>162</v>
      </c>
      <c r="H12" s="9">
        <f t="shared" si="6"/>
        <v>101.25</v>
      </c>
      <c r="I12" s="78">
        <f t="shared" si="7"/>
        <v>2</v>
      </c>
      <c r="J12" s="21"/>
      <c r="K12" s="21"/>
    </row>
    <row r="13" spans="1:11" s="3" customFormat="1" ht="55.5" customHeight="1" x14ac:dyDescent="0.25">
      <c r="A13" s="13" t="s">
        <v>29</v>
      </c>
      <c r="B13" s="84">
        <f>'12-жінки-ЦЗ'!Q7</f>
        <v>19485</v>
      </c>
      <c r="C13" s="64">
        <f>'12-жінки-ЦЗ'!R7</f>
        <v>12351</v>
      </c>
      <c r="D13" s="9">
        <f t="shared" si="4"/>
        <v>63.38722093918399</v>
      </c>
      <c r="E13" s="78">
        <f t="shared" si="5"/>
        <v>-7134</v>
      </c>
      <c r="F13" s="64">
        <f>'13-чоловіки-ЦЗ'!Q7</f>
        <v>10953</v>
      </c>
      <c r="G13" s="64">
        <f>'13-чоловіки-ЦЗ'!R7</f>
        <v>4255</v>
      </c>
      <c r="H13" s="9">
        <f t="shared" si="6"/>
        <v>38.847804254542133</v>
      </c>
      <c r="I13" s="78">
        <f t="shared" si="7"/>
        <v>-6698</v>
      </c>
      <c r="J13" s="21"/>
      <c r="K13" s="21"/>
    </row>
    <row r="14" spans="1:11" s="3" customFormat="1" ht="12.75" customHeight="1" x14ac:dyDescent="0.25">
      <c r="A14" s="256" t="s">
        <v>4</v>
      </c>
      <c r="B14" s="257"/>
      <c r="C14" s="257"/>
      <c r="D14" s="257"/>
      <c r="E14" s="257"/>
      <c r="F14" s="257"/>
      <c r="G14" s="257"/>
      <c r="H14" s="257"/>
      <c r="I14" s="257"/>
      <c r="J14" s="21"/>
      <c r="K14" s="21"/>
    </row>
    <row r="15" spans="1:11" s="3" customFormat="1" ht="18" customHeight="1" x14ac:dyDescent="0.25">
      <c r="A15" s="258"/>
      <c r="B15" s="259"/>
      <c r="C15" s="259"/>
      <c r="D15" s="259"/>
      <c r="E15" s="259"/>
      <c r="F15" s="259"/>
      <c r="G15" s="259"/>
      <c r="H15" s="259"/>
      <c r="I15" s="259"/>
      <c r="J15" s="21"/>
      <c r="K15" s="21"/>
    </row>
    <row r="16" spans="1:11" s="3" customFormat="1" ht="20.25" customHeight="1" x14ac:dyDescent="0.25">
      <c r="A16" s="254" t="s">
        <v>0</v>
      </c>
      <c r="B16" s="303" t="s">
        <v>112</v>
      </c>
      <c r="C16" s="303" t="s">
        <v>113</v>
      </c>
      <c r="D16" s="293" t="s">
        <v>1</v>
      </c>
      <c r="E16" s="294"/>
      <c r="F16" s="303" t="s">
        <v>112</v>
      </c>
      <c r="G16" s="303" t="s">
        <v>113</v>
      </c>
      <c r="H16" s="293" t="s">
        <v>1</v>
      </c>
      <c r="I16" s="294"/>
      <c r="J16" s="21"/>
      <c r="K16" s="21"/>
    </row>
    <row r="17" spans="1:11" ht="35.85" customHeight="1" x14ac:dyDescent="0.3">
      <c r="A17" s="255"/>
      <c r="B17" s="303"/>
      <c r="C17" s="303"/>
      <c r="D17" s="19" t="s">
        <v>2</v>
      </c>
      <c r="E17" s="5" t="s">
        <v>24</v>
      </c>
      <c r="F17" s="303"/>
      <c r="G17" s="303"/>
      <c r="H17" s="19" t="s">
        <v>2</v>
      </c>
      <c r="I17" s="5" t="s">
        <v>24</v>
      </c>
      <c r="J17" s="22"/>
      <c r="K17" s="22"/>
    </row>
    <row r="18" spans="1:11" ht="24" customHeight="1" x14ac:dyDescent="0.3">
      <c r="A18" s="8" t="s">
        <v>30</v>
      </c>
      <c r="B18" s="72">
        <f>'12-жінки-ЦЗ'!T7</f>
        <v>6628</v>
      </c>
      <c r="C18" s="72">
        <f>'12-жінки-ЦЗ'!U7</f>
        <v>4338</v>
      </c>
      <c r="D18" s="15">
        <f t="shared" ref="D18" si="8">C18*100/B18</f>
        <v>65.449607724803869</v>
      </c>
      <c r="E18" s="78">
        <f t="shared" ref="E18" si="9">C18-B18</f>
        <v>-2290</v>
      </c>
      <c r="F18" s="72">
        <f>'13-чоловіки-ЦЗ'!T7</f>
        <v>3387</v>
      </c>
      <c r="G18" s="73">
        <f>'13-чоловіки-ЦЗ'!U7</f>
        <v>2018</v>
      </c>
      <c r="H18" s="14">
        <f t="shared" ref="H18" si="10">G18*100/F18</f>
        <v>59.580749926188368</v>
      </c>
      <c r="I18" s="78">
        <f t="shared" ref="I18" si="11">G18-F18</f>
        <v>-1369</v>
      </c>
      <c r="J18" s="22"/>
      <c r="K18" s="22"/>
    </row>
    <row r="19" spans="1:11" ht="25.5" customHeight="1" x14ac:dyDescent="0.3">
      <c r="A19" s="1" t="s">
        <v>26</v>
      </c>
      <c r="B19" s="85">
        <f>'12-жінки-ЦЗ'!W7</f>
        <v>5535</v>
      </c>
      <c r="C19" s="72">
        <f>'12-жінки-ЦЗ'!X7</f>
        <v>2748</v>
      </c>
      <c r="D19" s="15">
        <f t="shared" ref="D19:D20" si="12">C19*100/B19</f>
        <v>49.647696476964768</v>
      </c>
      <c r="E19" s="78">
        <f t="shared" ref="E19:E20" si="13">C19-B19</f>
        <v>-2787</v>
      </c>
      <c r="F19" s="73">
        <f>'13-чоловіки-ЦЗ'!W7</f>
        <v>2532</v>
      </c>
      <c r="G19" s="73">
        <f>'13-чоловіки-ЦЗ'!X7</f>
        <v>948</v>
      </c>
      <c r="H19" s="14">
        <f t="shared" ref="H19:H20" si="14">G19*100/F19</f>
        <v>37.440758293838861</v>
      </c>
      <c r="I19" s="78">
        <f t="shared" ref="I19:I20" si="15">G19-F19</f>
        <v>-1584</v>
      </c>
      <c r="J19" s="22"/>
      <c r="K19" s="22"/>
    </row>
    <row r="20" spans="1:11" ht="20.25" x14ac:dyDescent="0.3">
      <c r="A20" s="1" t="s">
        <v>31</v>
      </c>
      <c r="B20" s="85">
        <f>'12-жінки-ЦЗ'!Z7</f>
        <v>4744</v>
      </c>
      <c r="C20" s="72">
        <f>'12-жінки-ЦЗ'!AA7</f>
        <v>1799</v>
      </c>
      <c r="D20" s="15">
        <f t="shared" si="12"/>
        <v>37.921585160202362</v>
      </c>
      <c r="E20" s="78">
        <f t="shared" si="13"/>
        <v>-2945</v>
      </c>
      <c r="F20" s="73">
        <f>'13-чоловіки-ЦЗ'!Z7</f>
        <v>2230</v>
      </c>
      <c r="G20" s="73">
        <f>'13-чоловіки-ЦЗ'!AA7</f>
        <v>588</v>
      </c>
      <c r="H20" s="14">
        <f t="shared" si="14"/>
        <v>26.367713004484305</v>
      </c>
      <c r="I20" s="78">
        <f t="shared" si="15"/>
        <v>-1642</v>
      </c>
      <c r="J20" s="22"/>
      <c r="K20" s="22"/>
    </row>
    <row r="21" spans="1:11" ht="20.25" x14ac:dyDescent="0.3">
      <c r="C21" s="17"/>
      <c r="J21" s="22"/>
      <c r="K21" s="22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0066"/>
  </sheetPr>
  <dimension ref="A1:AF67"/>
  <sheetViews>
    <sheetView view="pageBreakPreview" zoomScale="84" zoomScaleNormal="75" zoomScaleSheetLayoutView="84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P15" sqref="P15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42578125" style="41" customWidth="1"/>
    <col min="16" max="16" width="8.42578125" style="41" customWidth="1"/>
    <col min="17" max="18" width="9.5703125" style="41" customWidth="1"/>
    <col min="19" max="19" width="8.42578125" style="41" customWidth="1"/>
    <col min="20" max="21" width="11.5703125" style="41" customWidth="1"/>
    <col min="22" max="22" width="8.5703125" style="41" customWidth="1"/>
    <col min="23" max="24" width="9.5703125" style="41" customWidth="1"/>
    <col min="25" max="25" width="8.42578125" style="41" customWidth="1"/>
    <col min="26" max="27" width="9.42578125" style="41" bestFit="1" customWidth="1"/>
    <col min="28" max="28" width="9.5703125" style="41" customWidth="1"/>
    <col min="29" max="16384" width="9.42578125" style="41"/>
  </cols>
  <sheetData>
    <row r="1" spans="1:32" s="26" customFormat="1" ht="59.25" customHeight="1" x14ac:dyDescent="0.35">
      <c r="B1" s="261" t="s">
        <v>119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5"/>
      <c r="O1" s="25"/>
      <c r="P1" s="25"/>
      <c r="Q1" s="25"/>
      <c r="R1" s="25"/>
      <c r="S1" s="25"/>
      <c r="T1" s="25"/>
      <c r="U1" s="25"/>
      <c r="V1" s="25"/>
      <c r="W1" s="25"/>
      <c r="X1" s="273"/>
      <c r="Y1" s="273"/>
      <c r="Z1" s="44"/>
      <c r="AB1" s="63" t="s">
        <v>14</v>
      </c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0" t="s">
        <v>7</v>
      </c>
      <c r="N2" s="120"/>
      <c r="O2" s="28"/>
      <c r="P2" s="28"/>
      <c r="Q2" s="28"/>
      <c r="R2" s="28"/>
      <c r="S2" s="28"/>
      <c r="T2" s="28"/>
      <c r="U2" s="28"/>
      <c r="V2" s="28"/>
      <c r="X2" s="273"/>
      <c r="Y2" s="273"/>
      <c r="Z2" s="263"/>
      <c r="AA2" s="263"/>
      <c r="AB2" s="120" t="s">
        <v>7</v>
      </c>
      <c r="AC2" s="51"/>
    </row>
    <row r="3" spans="1:32" s="201" customFormat="1" ht="68.099999999999994" customHeight="1" thickBot="1" x14ac:dyDescent="0.3">
      <c r="A3" s="274"/>
      <c r="B3" s="347" t="s">
        <v>20</v>
      </c>
      <c r="C3" s="348"/>
      <c r="D3" s="348"/>
      <c r="E3" s="350" t="s">
        <v>21</v>
      </c>
      <c r="F3" s="351"/>
      <c r="G3" s="352"/>
      <c r="H3" s="353" t="s">
        <v>13</v>
      </c>
      <c r="I3" s="351"/>
      <c r="J3" s="365"/>
      <c r="K3" s="350" t="s">
        <v>9</v>
      </c>
      <c r="L3" s="351"/>
      <c r="M3" s="352"/>
      <c r="N3" s="350" t="s">
        <v>10</v>
      </c>
      <c r="O3" s="351"/>
      <c r="P3" s="365"/>
      <c r="Q3" s="347" t="s">
        <v>8</v>
      </c>
      <c r="R3" s="348"/>
      <c r="S3" s="349"/>
      <c r="T3" s="348" t="s">
        <v>15</v>
      </c>
      <c r="U3" s="348"/>
      <c r="V3" s="348"/>
      <c r="W3" s="350" t="s">
        <v>11</v>
      </c>
      <c r="X3" s="351"/>
      <c r="Y3" s="352"/>
      <c r="Z3" s="353" t="s">
        <v>12</v>
      </c>
      <c r="AA3" s="351"/>
      <c r="AB3" s="352"/>
    </row>
    <row r="4" spans="1:32" s="31" customFormat="1" ht="19.5" customHeight="1" x14ac:dyDescent="0.25">
      <c r="A4" s="291"/>
      <c r="B4" s="356" t="s">
        <v>87</v>
      </c>
      <c r="C4" s="358" t="s">
        <v>96</v>
      </c>
      <c r="D4" s="360" t="s">
        <v>2</v>
      </c>
      <c r="E4" s="356" t="s">
        <v>87</v>
      </c>
      <c r="F4" s="358" t="s">
        <v>96</v>
      </c>
      <c r="G4" s="354" t="s">
        <v>2</v>
      </c>
      <c r="H4" s="362" t="s">
        <v>87</v>
      </c>
      <c r="I4" s="358" t="s">
        <v>96</v>
      </c>
      <c r="J4" s="360" t="s">
        <v>2</v>
      </c>
      <c r="K4" s="356" t="s">
        <v>87</v>
      </c>
      <c r="L4" s="358" t="s">
        <v>96</v>
      </c>
      <c r="M4" s="354" t="s">
        <v>2</v>
      </c>
      <c r="N4" s="356" t="s">
        <v>87</v>
      </c>
      <c r="O4" s="358" t="s">
        <v>96</v>
      </c>
      <c r="P4" s="360" t="s">
        <v>2</v>
      </c>
      <c r="Q4" s="356" t="s">
        <v>87</v>
      </c>
      <c r="R4" s="358" t="s">
        <v>96</v>
      </c>
      <c r="S4" s="354" t="s">
        <v>2</v>
      </c>
      <c r="T4" s="362" t="s">
        <v>87</v>
      </c>
      <c r="U4" s="358" t="s">
        <v>96</v>
      </c>
      <c r="V4" s="360" t="s">
        <v>2</v>
      </c>
      <c r="W4" s="356" t="s">
        <v>87</v>
      </c>
      <c r="X4" s="358" t="s">
        <v>96</v>
      </c>
      <c r="Y4" s="354" t="s">
        <v>2</v>
      </c>
      <c r="Z4" s="362" t="s">
        <v>87</v>
      </c>
      <c r="AA4" s="358" t="s">
        <v>96</v>
      </c>
      <c r="AB4" s="354" t="s">
        <v>2</v>
      </c>
    </row>
    <row r="5" spans="1:32" s="31" customFormat="1" ht="4.5" customHeight="1" thickBot="1" x14ac:dyDescent="0.3">
      <c r="A5" s="364"/>
      <c r="B5" s="357"/>
      <c r="C5" s="359"/>
      <c r="D5" s="361"/>
      <c r="E5" s="357"/>
      <c r="F5" s="359"/>
      <c r="G5" s="355"/>
      <c r="H5" s="363"/>
      <c r="I5" s="359"/>
      <c r="J5" s="361"/>
      <c r="K5" s="357"/>
      <c r="L5" s="359"/>
      <c r="M5" s="355"/>
      <c r="N5" s="357"/>
      <c r="O5" s="359"/>
      <c r="P5" s="361"/>
      <c r="Q5" s="357"/>
      <c r="R5" s="359"/>
      <c r="S5" s="355"/>
      <c r="T5" s="363"/>
      <c r="U5" s="359"/>
      <c r="V5" s="361"/>
      <c r="W5" s="357"/>
      <c r="X5" s="359"/>
      <c r="Y5" s="355"/>
      <c r="Z5" s="363"/>
      <c r="AA5" s="359"/>
      <c r="AB5" s="355"/>
    </row>
    <row r="6" spans="1:32" s="47" customFormat="1" ht="12.75" thickBot="1" x14ac:dyDescent="0.25">
      <c r="A6" s="202" t="s">
        <v>3</v>
      </c>
      <c r="B6" s="203">
        <v>1</v>
      </c>
      <c r="C6" s="197">
        <v>2</v>
      </c>
      <c r="D6" s="206">
        <v>3</v>
      </c>
      <c r="E6" s="203">
        <v>4</v>
      </c>
      <c r="F6" s="197">
        <v>5</v>
      </c>
      <c r="G6" s="204">
        <v>6</v>
      </c>
      <c r="H6" s="205">
        <v>7</v>
      </c>
      <c r="I6" s="197">
        <v>8</v>
      </c>
      <c r="J6" s="206">
        <v>9</v>
      </c>
      <c r="K6" s="203">
        <v>10</v>
      </c>
      <c r="L6" s="197">
        <v>11</v>
      </c>
      <c r="M6" s="204">
        <v>12</v>
      </c>
      <c r="N6" s="203">
        <v>13</v>
      </c>
      <c r="O6" s="197">
        <v>14</v>
      </c>
      <c r="P6" s="206">
        <v>15</v>
      </c>
      <c r="Q6" s="203">
        <v>16</v>
      </c>
      <c r="R6" s="197">
        <v>17</v>
      </c>
      <c r="S6" s="204">
        <v>18</v>
      </c>
      <c r="T6" s="205">
        <v>19</v>
      </c>
      <c r="U6" s="197">
        <v>20</v>
      </c>
      <c r="V6" s="206">
        <v>21</v>
      </c>
      <c r="W6" s="203">
        <v>22</v>
      </c>
      <c r="X6" s="197">
        <v>23</v>
      </c>
      <c r="Y6" s="204">
        <v>24</v>
      </c>
      <c r="Z6" s="205">
        <v>25</v>
      </c>
      <c r="AA6" s="197">
        <v>26</v>
      </c>
      <c r="AB6" s="204">
        <v>27</v>
      </c>
    </row>
    <row r="7" spans="1:32" s="35" customFormat="1" ht="48.75" customHeight="1" thickBot="1" x14ac:dyDescent="0.3">
      <c r="A7" s="160" t="s">
        <v>32</v>
      </c>
      <c r="B7" s="161">
        <f>SUM(B8:B14)</f>
        <v>27307</v>
      </c>
      <c r="C7" s="162">
        <f>SUM(C8:C14)</f>
        <v>18604</v>
      </c>
      <c r="D7" s="166">
        <f>C7*100/B7</f>
        <v>68.12905115904347</v>
      </c>
      <c r="E7" s="164">
        <f>SUM(E8:E14)</f>
        <v>23568</v>
      </c>
      <c r="F7" s="162">
        <f>SUM(F8:F14)</f>
        <v>14562</v>
      </c>
      <c r="G7" s="163">
        <f>F7*100/E7</f>
        <v>61.787169042769854</v>
      </c>
      <c r="H7" s="165">
        <f>SUM(H8:H14)</f>
        <v>7168</v>
      </c>
      <c r="I7" s="162">
        <f>SUM(I8:I14)</f>
        <v>7269</v>
      </c>
      <c r="J7" s="166">
        <f>I7*100/H7</f>
        <v>101.40904017857143</v>
      </c>
      <c r="K7" s="164">
        <f>SUM(K8:K14)</f>
        <v>1502</v>
      </c>
      <c r="L7" s="162">
        <f>SUM(L8:L14)</f>
        <v>1416</v>
      </c>
      <c r="M7" s="163">
        <f>L7*100/K7</f>
        <v>94.27430093209054</v>
      </c>
      <c r="N7" s="164">
        <f>SUM(N8:N14)</f>
        <v>69</v>
      </c>
      <c r="O7" s="162">
        <f>SUM(O8:O14)</f>
        <v>258</v>
      </c>
      <c r="P7" s="392" t="s">
        <v>137</v>
      </c>
      <c r="Q7" s="164">
        <f>SUM(Q8:Q14)</f>
        <v>19485</v>
      </c>
      <c r="R7" s="162">
        <f>SUM(R8:R14)</f>
        <v>12351</v>
      </c>
      <c r="S7" s="163">
        <f>R7*100/Q7</f>
        <v>63.38722093918399</v>
      </c>
      <c r="T7" s="165">
        <f>SUM(T8:T14)</f>
        <v>6628</v>
      </c>
      <c r="U7" s="162">
        <f>SUM(U8:U14)</f>
        <v>4338</v>
      </c>
      <c r="V7" s="166">
        <f>U7*100/T7</f>
        <v>65.449607724803869</v>
      </c>
      <c r="W7" s="164">
        <f>SUM(W8:W14)</f>
        <v>5535</v>
      </c>
      <c r="X7" s="162">
        <f>SUM(X8:X14)</f>
        <v>2748</v>
      </c>
      <c r="Y7" s="163">
        <f>X7*100/W7</f>
        <v>49.647696476964768</v>
      </c>
      <c r="Z7" s="165">
        <f>SUM(Z8:Z14)</f>
        <v>4744</v>
      </c>
      <c r="AA7" s="162">
        <f>SUM(AA8:AA14)</f>
        <v>1799</v>
      </c>
      <c r="AB7" s="163">
        <f>AA7*100/Z7</f>
        <v>37.921585160202362</v>
      </c>
      <c r="AC7" s="34"/>
      <c r="AF7" s="39"/>
    </row>
    <row r="8" spans="1:32" s="39" customFormat="1" ht="48.75" customHeight="1" x14ac:dyDescent="0.25">
      <c r="A8" s="142" t="s">
        <v>97</v>
      </c>
      <c r="B8" s="167">
        <v>2907</v>
      </c>
      <c r="C8" s="157">
        <v>2696</v>
      </c>
      <c r="D8" s="172">
        <f t="shared" ref="D8:D14" si="0">C8*100/B8</f>
        <v>92.741658066735468</v>
      </c>
      <c r="E8" s="169">
        <v>2583</v>
      </c>
      <c r="F8" s="157">
        <v>2014</v>
      </c>
      <c r="G8" s="168">
        <f t="shared" ref="G8:G14" si="1">F8*100/E8</f>
        <v>77.971351142082852</v>
      </c>
      <c r="H8" s="170">
        <v>985</v>
      </c>
      <c r="I8" s="171">
        <v>1455</v>
      </c>
      <c r="J8" s="172">
        <f t="shared" ref="J8:J14" si="2">I8*100/H8</f>
        <v>147.71573604060913</v>
      </c>
      <c r="K8" s="173">
        <v>129</v>
      </c>
      <c r="L8" s="158">
        <v>202</v>
      </c>
      <c r="M8" s="168">
        <f t="shared" ref="M8" si="3">L8*100/K8</f>
        <v>156.58914728682171</v>
      </c>
      <c r="N8" s="169">
        <v>32</v>
      </c>
      <c r="O8" s="158">
        <v>34</v>
      </c>
      <c r="P8" s="172">
        <f>IF(ISERROR(O8*100/N8),"-",(O8*100/N8))</f>
        <v>106.25</v>
      </c>
      <c r="Q8" s="173">
        <v>2316</v>
      </c>
      <c r="R8" s="171">
        <v>1794</v>
      </c>
      <c r="S8" s="168">
        <f t="shared" ref="S8:S14" si="4">R8*100/Q8</f>
        <v>77.461139896373055</v>
      </c>
      <c r="T8" s="170">
        <v>585</v>
      </c>
      <c r="U8" s="175">
        <v>625</v>
      </c>
      <c r="V8" s="172">
        <f t="shared" ref="V8:V14" si="5">U8*100/T8</f>
        <v>106.83760683760684</v>
      </c>
      <c r="W8" s="169">
        <v>481</v>
      </c>
      <c r="X8" s="175">
        <v>368</v>
      </c>
      <c r="Y8" s="168">
        <f t="shared" ref="Y8:Y14" si="6">X8*100/W8</f>
        <v>76.507276507276501</v>
      </c>
      <c r="Z8" s="170">
        <v>387</v>
      </c>
      <c r="AA8" s="175">
        <v>214</v>
      </c>
      <c r="AB8" s="168">
        <f t="shared" ref="AB8:AB14" si="7">AA8*100/Z8</f>
        <v>55.297157622739022</v>
      </c>
      <c r="AC8" s="34"/>
      <c r="AD8" s="38"/>
    </row>
    <row r="9" spans="1:32" s="40" customFormat="1" ht="48.75" customHeight="1" x14ac:dyDescent="0.25">
      <c r="A9" s="143" t="s">
        <v>98</v>
      </c>
      <c r="B9" s="176">
        <v>2197</v>
      </c>
      <c r="C9" s="127">
        <v>1711</v>
      </c>
      <c r="D9" s="180">
        <f t="shared" si="0"/>
        <v>77.878925807919885</v>
      </c>
      <c r="E9" s="178">
        <v>1838</v>
      </c>
      <c r="F9" s="127">
        <v>1377</v>
      </c>
      <c r="G9" s="177">
        <f t="shared" si="1"/>
        <v>74.918389553862895</v>
      </c>
      <c r="H9" s="179">
        <v>620</v>
      </c>
      <c r="I9" s="132">
        <v>699</v>
      </c>
      <c r="J9" s="180">
        <f t="shared" si="2"/>
        <v>112.74193548387096</v>
      </c>
      <c r="K9" s="181">
        <v>117</v>
      </c>
      <c r="L9" s="131">
        <v>167</v>
      </c>
      <c r="M9" s="177">
        <f t="shared" ref="M9:M14" si="8">IF(ISERROR(L9*100/K9),"-",(L9*100/K9))</f>
        <v>142.73504273504273</v>
      </c>
      <c r="N9" s="178">
        <v>7</v>
      </c>
      <c r="O9" s="131">
        <v>12</v>
      </c>
      <c r="P9" s="180">
        <f t="shared" ref="P9:P14" si="9">IF(ISERROR(O9*100/N9),"-",(O9*100/N9))</f>
        <v>171.42857142857142</v>
      </c>
      <c r="Q9" s="181">
        <v>1601</v>
      </c>
      <c r="R9" s="132">
        <v>1208</v>
      </c>
      <c r="S9" s="177">
        <f t="shared" si="4"/>
        <v>75.452841973766397</v>
      </c>
      <c r="T9" s="179">
        <v>589</v>
      </c>
      <c r="U9" s="133">
        <v>473</v>
      </c>
      <c r="V9" s="180">
        <f t="shared" si="5"/>
        <v>80.305602716468584</v>
      </c>
      <c r="W9" s="178">
        <v>509</v>
      </c>
      <c r="X9" s="133">
        <v>322</v>
      </c>
      <c r="Y9" s="177">
        <f t="shared" si="6"/>
        <v>63.261296660117878</v>
      </c>
      <c r="Z9" s="179">
        <v>447</v>
      </c>
      <c r="AA9" s="133">
        <v>217</v>
      </c>
      <c r="AB9" s="177">
        <f t="shared" si="7"/>
        <v>48.545861297539147</v>
      </c>
      <c r="AC9" s="34"/>
      <c r="AD9" s="38"/>
    </row>
    <row r="10" spans="1:32" s="39" customFormat="1" ht="48.75" customHeight="1" x14ac:dyDescent="0.25">
      <c r="A10" s="143" t="s">
        <v>99</v>
      </c>
      <c r="B10" s="176">
        <v>10641</v>
      </c>
      <c r="C10" s="128">
        <v>5964</v>
      </c>
      <c r="D10" s="180">
        <f t="shared" si="0"/>
        <v>56.047363969551732</v>
      </c>
      <c r="E10" s="178">
        <v>9019</v>
      </c>
      <c r="F10" s="128">
        <v>4709</v>
      </c>
      <c r="G10" s="177">
        <f t="shared" si="1"/>
        <v>52.211996895442951</v>
      </c>
      <c r="H10" s="179">
        <v>2243</v>
      </c>
      <c r="I10" s="132">
        <v>1616</v>
      </c>
      <c r="J10" s="180">
        <f t="shared" si="2"/>
        <v>72.046366473473029</v>
      </c>
      <c r="K10" s="181">
        <v>750</v>
      </c>
      <c r="L10" s="130">
        <v>498</v>
      </c>
      <c r="M10" s="177">
        <f t="shared" si="8"/>
        <v>66.400000000000006</v>
      </c>
      <c r="N10" s="178">
        <v>13</v>
      </c>
      <c r="O10" s="130">
        <v>123</v>
      </c>
      <c r="P10" s="246" t="s">
        <v>133</v>
      </c>
      <c r="Q10" s="181">
        <v>6853</v>
      </c>
      <c r="R10" s="132">
        <v>3969</v>
      </c>
      <c r="S10" s="177">
        <f t="shared" si="4"/>
        <v>57.91624106230848</v>
      </c>
      <c r="T10" s="179">
        <v>2610</v>
      </c>
      <c r="U10" s="133">
        <v>1331</v>
      </c>
      <c r="V10" s="180">
        <f t="shared" si="5"/>
        <v>50.996168582375482</v>
      </c>
      <c r="W10" s="178">
        <v>2114</v>
      </c>
      <c r="X10" s="133">
        <v>877</v>
      </c>
      <c r="Y10" s="177">
        <f t="shared" si="6"/>
        <v>41.485335856196784</v>
      </c>
      <c r="Z10" s="179">
        <v>1797</v>
      </c>
      <c r="AA10" s="133">
        <v>614</v>
      </c>
      <c r="AB10" s="177">
        <f t="shared" si="7"/>
        <v>34.168057874234833</v>
      </c>
      <c r="AC10" s="34"/>
      <c r="AD10" s="38"/>
    </row>
    <row r="11" spans="1:32" s="39" customFormat="1" ht="48.75" customHeight="1" x14ac:dyDescent="0.25">
      <c r="A11" s="143" t="s">
        <v>100</v>
      </c>
      <c r="B11" s="176">
        <v>3210</v>
      </c>
      <c r="C11" s="128">
        <v>2170</v>
      </c>
      <c r="D11" s="180">
        <f t="shared" si="0"/>
        <v>67.601246105919003</v>
      </c>
      <c r="E11" s="178">
        <v>2946</v>
      </c>
      <c r="F11" s="128">
        <v>1720</v>
      </c>
      <c r="G11" s="177">
        <f t="shared" si="1"/>
        <v>58.384249830278343</v>
      </c>
      <c r="H11" s="179">
        <v>721</v>
      </c>
      <c r="I11" s="132">
        <v>872</v>
      </c>
      <c r="J11" s="180">
        <f t="shared" si="2"/>
        <v>120.94313453536755</v>
      </c>
      <c r="K11" s="181">
        <v>57</v>
      </c>
      <c r="L11" s="130">
        <v>166</v>
      </c>
      <c r="M11" s="177">
        <f t="shared" si="8"/>
        <v>291.22807017543857</v>
      </c>
      <c r="N11" s="178">
        <v>3</v>
      </c>
      <c r="O11" s="130">
        <v>27</v>
      </c>
      <c r="P11" s="246" t="s">
        <v>138</v>
      </c>
      <c r="Q11" s="181">
        <v>2491</v>
      </c>
      <c r="R11" s="132">
        <v>1503</v>
      </c>
      <c r="S11" s="177">
        <f t="shared" si="4"/>
        <v>60.337213970293057</v>
      </c>
      <c r="T11" s="179">
        <v>966</v>
      </c>
      <c r="U11" s="133">
        <v>504</v>
      </c>
      <c r="V11" s="180">
        <f t="shared" si="5"/>
        <v>52.173913043478258</v>
      </c>
      <c r="W11" s="178">
        <v>890</v>
      </c>
      <c r="X11" s="133">
        <v>295</v>
      </c>
      <c r="Y11" s="177">
        <f t="shared" si="6"/>
        <v>33.146067415730336</v>
      </c>
      <c r="Z11" s="179">
        <v>804</v>
      </c>
      <c r="AA11" s="133">
        <v>174</v>
      </c>
      <c r="AB11" s="177">
        <f t="shared" si="7"/>
        <v>21.64179104477612</v>
      </c>
      <c r="AC11" s="34"/>
      <c r="AD11" s="38"/>
    </row>
    <row r="12" spans="1:32" s="39" customFormat="1" ht="48.75" customHeight="1" x14ac:dyDescent="0.25">
      <c r="A12" s="143" t="s">
        <v>101</v>
      </c>
      <c r="B12" s="176">
        <v>4476</v>
      </c>
      <c r="C12" s="128">
        <v>3055</v>
      </c>
      <c r="D12" s="180">
        <f t="shared" si="0"/>
        <v>68.252904378909747</v>
      </c>
      <c r="E12" s="178">
        <v>3804</v>
      </c>
      <c r="F12" s="128">
        <v>2455</v>
      </c>
      <c r="G12" s="177">
        <f t="shared" si="1"/>
        <v>64.537329127234486</v>
      </c>
      <c r="H12" s="179">
        <v>1309</v>
      </c>
      <c r="I12" s="132">
        <v>1230</v>
      </c>
      <c r="J12" s="180">
        <f t="shared" si="2"/>
        <v>93.964858670741023</v>
      </c>
      <c r="K12" s="181">
        <v>159</v>
      </c>
      <c r="L12" s="130">
        <v>153</v>
      </c>
      <c r="M12" s="177">
        <f t="shared" si="8"/>
        <v>96.226415094339629</v>
      </c>
      <c r="N12" s="178">
        <v>12</v>
      </c>
      <c r="O12" s="130">
        <v>21</v>
      </c>
      <c r="P12" s="180">
        <f t="shared" si="9"/>
        <v>175</v>
      </c>
      <c r="Q12" s="181">
        <v>3191</v>
      </c>
      <c r="R12" s="132">
        <v>1919</v>
      </c>
      <c r="S12" s="177">
        <f t="shared" si="4"/>
        <v>60.137887809464118</v>
      </c>
      <c r="T12" s="179">
        <v>1077</v>
      </c>
      <c r="U12" s="133">
        <v>742</v>
      </c>
      <c r="V12" s="180">
        <f t="shared" si="5"/>
        <v>68.895078922934076</v>
      </c>
      <c r="W12" s="178">
        <v>892</v>
      </c>
      <c r="X12" s="133">
        <v>507</v>
      </c>
      <c r="Y12" s="177">
        <f t="shared" si="6"/>
        <v>56.838565022421527</v>
      </c>
      <c r="Z12" s="179">
        <v>760</v>
      </c>
      <c r="AA12" s="133">
        <v>326</v>
      </c>
      <c r="AB12" s="177">
        <f t="shared" si="7"/>
        <v>42.89473684210526</v>
      </c>
      <c r="AC12" s="34"/>
      <c r="AD12" s="38"/>
    </row>
    <row r="13" spans="1:32" s="39" customFormat="1" ht="48.75" customHeight="1" x14ac:dyDescent="0.25">
      <c r="A13" s="143" t="s">
        <v>102</v>
      </c>
      <c r="B13" s="176">
        <v>2357</v>
      </c>
      <c r="C13" s="128">
        <v>1634</v>
      </c>
      <c r="D13" s="180">
        <f t="shared" si="0"/>
        <v>69.325413661434027</v>
      </c>
      <c r="E13" s="178">
        <v>1975</v>
      </c>
      <c r="F13" s="128">
        <v>1189</v>
      </c>
      <c r="G13" s="177">
        <f t="shared" si="1"/>
        <v>60.202531645569621</v>
      </c>
      <c r="H13" s="179">
        <v>818</v>
      </c>
      <c r="I13" s="132">
        <v>752</v>
      </c>
      <c r="J13" s="180">
        <f t="shared" si="2"/>
        <v>91.931540342298291</v>
      </c>
      <c r="K13" s="181">
        <v>109</v>
      </c>
      <c r="L13" s="130">
        <v>59</v>
      </c>
      <c r="M13" s="177">
        <f t="shared" si="8"/>
        <v>54.128440366972477</v>
      </c>
      <c r="N13" s="178">
        <v>0</v>
      </c>
      <c r="O13" s="130">
        <v>33</v>
      </c>
      <c r="P13" s="180" t="str">
        <f t="shared" si="9"/>
        <v>-</v>
      </c>
      <c r="Q13" s="181">
        <v>1775</v>
      </c>
      <c r="R13" s="132">
        <v>1022</v>
      </c>
      <c r="S13" s="177">
        <f t="shared" si="4"/>
        <v>57.577464788732392</v>
      </c>
      <c r="T13" s="179">
        <v>444</v>
      </c>
      <c r="U13" s="133">
        <v>359</v>
      </c>
      <c r="V13" s="180">
        <f t="shared" si="5"/>
        <v>80.85585585585585</v>
      </c>
      <c r="W13" s="178">
        <v>317</v>
      </c>
      <c r="X13" s="133">
        <v>183</v>
      </c>
      <c r="Y13" s="177">
        <f t="shared" si="6"/>
        <v>57.728706624605678</v>
      </c>
      <c r="Z13" s="179">
        <v>277</v>
      </c>
      <c r="AA13" s="133">
        <v>130</v>
      </c>
      <c r="AB13" s="177">
        <f t="shared" si="7"/>
        <v>46.931407942238266</v>
      </c>
      <c r="AC13" s="34"/>
      <c r="AD13" s="38"/>
    </row>
    <row r="14" spans="1:32" s="39" customFormat="1" ht="48.75" customHeight="1" thickBot="1" x14ac:dyDescent="0.3">
      <c r="A14" s="144" t="s">
        <v>103</v>
      </c>
      <c r="B14" s="183">
        <v>1519</v>
      </c>
      <c r="C14" s="145">
        <v>1374</v>
      </c>
      <c r="D14" s="188">
        <f t="shared" si="0"/>
        <v>90.454246214614884</v>
      </c>
      <c r="E14" s="185">
        <v>1403</v>
      </c>
      <c r="F14" s="145">
        <v>1098</v>
      </c>
      <c r="G14" s="184">
        <f t="shared" si="1"/>
        <v>78.260869565217391</v>
      </c>
      <c r="H14" s="186">
        <v>472</v>
      </c>
      <c r="I14" s="187">
        <v>645</v>
      </c>
      <c r="J14" s="188">
        <f t="shared" si="2"/>
        <v>136.65254237288136</v>
      </c>
      <c r="K14" s="189">
        <v>181</v>
      </c>
      <c r="L14" s="146">
        <v>171</v>
      </c>
      <c r="M14" s="184">
        <f t="shared" si="8"/>
        <v>94.475138121546962</v>
      </c>
      <c r="N14" s="185">
        <v>2</v>
      </c>
      <c r="O14" s="146">
        <v>8</v>
      </c>
      <c r="P14" s="393" t="s">
        <v>109</v>
      </c>
      <c r="Q14" s="189">
        <v>1258</v>
      </c>
      <c r="R14" s="187">
        <v>936</v>
      </c>
      <c r="S14" s="184">
        <f t="shared" si="4"/>
        <v>74.403815580286164</v>
      </c>
      <c r="T14" s="186">
        <v>357</v>
      </c>
      <c r="U14" s="191">
        <v>304</v>
      </c>
      <c r="V14" s="188">
        <f t="shared" si="5"/>
        <v>85.154061624649856</v>
      </c>
      <c r="W14" s="185">
        <v>332</v>
      </c>
      <c r="X14" s="191">
        <v>196</v>
      </c>
      <c r="Y14" s="184">
        <f t="shared" si="6"/>
        <v>59.036144578313255</v>
      </c>
      <c r="Z14" s="186">
        <v>272</v>
      </c>
      <c r="AA14" s="191">
        <v>124</v>
      </c>
      <c r="AB14" s="184">
        <f t="shared" si="7"/>
        <v>45.588235294117645</v>
      </c>
      <c r="AC14" s="34"/>
      <c r="AD14" s="38"/>
    </row>
    <row r="15" spans="1:32" ht="15" customHeight="1" x14ac:dyDescent="0.2">
      <c r="A15" s="42"/>
      <c r="B15" s="42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2"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2"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B3:D3"/>
    <mergeCell ref="T3:V3"/>
    <mergeCell ref="AA4:AA5"/>
    <mergeCell ref="AB4:AB5"/>
    <mergeCell ref="T4:T5"/>
    <mergeCell ref="U4:U5"/>
    <mergeCell ref="V4:V5"/>
    <mergeCell ref="W4:W5"/>
    <mergeCell ref="X4:X5"/>
    <mergeCell ref="Y4:Y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C15:M18"/>
    <mergeCell ref="B1:M1"/>
    <mergeCell ref="X1:Y1"/>
    <mergeCell ref="X2:Y2"/>
    <mergeCell ref="Z2:AA2"/>
    <mergeCell ref="Q3:S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Z4:Z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C0066"/>
  </sheetPr>
  <dimension ref="A1:AF67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P10" sqref="P10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42578125" style="41" customWidth="1"/>
    <col min="16" max="16" width="8.42578125" style="41" customWidth="1"/>
    <col min="17" max="18" width="9.5703125" style="41" customWidth="1"/>
    <col min="19" max="19" width="8.42578125" style="41" customWidth="1"/>
    <col min="20" max="21" width="11.5703125" style="41" customWidth="1"/>
    <col min="22" max="22" width="8.5703125" style="41" customWidth="1"/>
    <col min="23" max="24" width="9.5703125" style="41" customWidth="1"/>
    <col min="25" max="25" width="8.42578125" style="41" customWidth="1"/>
    <col min="26" max="27" width="9.42578125" style="41" bestFit="1" customWidth="1"/>
    <col min="28" max="28" width="9.5703125" style="41" customWidth="1"/>
    <col min="29" max="16384" width="9.42578125" style="41"/>
  </cols>
  <sheetData>
    <row r="1" spans="1:32" s="26" customFormat="1" ht="59.25" customHeight="1" x14ac:dyDescent="0.35">
      <c r="B1" s="261" t="s">
        <v>120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5"/>
      <c r="O1" s="25"/>
      <c r="P1" s="25"/>
      <c r="Q1" s="25"/>
      <c r="R1" s="25"/>
      <c r="S1" s="25"/>
      <c r="T1" s="25"/>
      <c r="U1" s="25"/>
      <c r="V1" s="25"/>
      <c r="W1" s="25"/>
      <c r="X1" s="273"/>
      <c r="Y1" s="273"/>
      <c r="Z1" s="44"/>
      <c r="AB1" s="63" t="s">
        <v>14</v>
      </c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0" t="s">
        <v>7</v>
      </c>
      <c r="N2" s="120"/>
      <c r="O2" s="28"/>
      <c r="P2" s="28"/>
      <c r="Q2" s="28"/>
      <c r="R2" s="28"/>
      <c r="S2" s="28"/>
      <c r="T2" s="28"/>
      <c r="U2" s="28"/>
      <c r="V2" s="28"/>
      <c r="X2" s="273"/>
      <c r="Y2" s="273"/>
      <c r="Z2" s="263"/>
      <c r="AA2" s="263"/>
      <c r="AB2" s="120" t="s">
        <v>7</v>
      </c>
      <c r="AC2" s="51"/>
    </row>
    <row r="3" spans="1:32" s="221" customFormat="1" ht="93.75" customHeight="1" thickBot="1" x14ac:dyDescent="0.3">
      <c r="A3" s="274"/>
      <c r="B3" s="366" t="s">
        <v>20</v>
      </c>
      <c r="C3" s="367"/>
      <c r="D3" s="367"/>
      <c r="E3" s="368" t="s">
        <v>21</v>
      </c>
      <c r="F3" s="369"/>
      <c r="G3" s="370"/>
      <c r="H3" s="371" t="s">
        <v>107</v>
      </c>
      <c r="I3" s="369"/>
      <c r="J3" s="372"/>
      <c r="K3" s="368" t="s">
        <v>9</v>
      </c>
      <c r="L3" s="369"/>
      <c r="M3" s="370"/>
      <c r="N3" s="368" t="s">
        <v>10</v>
      </c>
      <c r="O3" s="369"/>
      <c r="P3" s="372"/>
      <c r="Q3" s="366" t="s">
        <v>8</v>
      </c>
      <c r="R3" s="367"/>
      <c r="S3" s="373"/>
      <c r="T3" s="367" t="s">
        <v>15</v>
      </c>
      <c r="U3" s="367"/>
      <c r="V3" s="367"/>
      <c r="W3" s="368" t="s">
        <v>11</v>
      </c>
      <c r="X3" s="369"/>
      <c r="Y3" s="370"/>
      <c r="Z3" s="371" t="s">
        <v>12</v>
      </c>
      <c r="AA3" s="369"/>
      <c r="AB3" s="370"/>
    </row>
    <row r="4" spans="1:32" s="31" customFormat="1" ht="19.5" customHeight="1" x14ac:dyDescent="0.25">
      <c r="A4" s="291"/>
      <c r="B4" s="356" t="s">
        <v>87</v>
      </c>
      <c r="C4" s="358" t="s">
        <v>96</v>
      </c>
      <c r="D4" s="360" t="s">
        <v>2</v>
      </c>
      <c r="E4" s="356" t="s">
        <v>87</v>
      </c>
      <c r="F4" s="358" t="s">
        <v>96</v>
      </c>
      <c r="G4" s="354" t="s">
        <v>2</v>
      </c>
      <c r="H4" s="362" t="s">
        <v>87</v>
      </c>
      <c r="I4" s="358" t="s">
        <v>96</v>
      </c>
      <c r="J4" s="360" t="s">
        <v>2</v>
      </c>
      <c r="K4" s="356" t="s">
        <v>87</v>
      </c>
      <c r="L4" s="358" t="s">
        <v>96</v>
      </c>
      <c r="M4" s="354" t="s">
        <v>2</v>
      </c>
      <c r="N4" s="356" t="s">
        <v>87</v>
      </c>
      <c r="O4" s="358" t="s">
        <v>96</v>
      </c>
      <c r="P4" s="360" t="s">
        <v>2</v>
      </c>
      <c r="Q4" s="356" t="s">
        <v>87</v>
      </c>
      <c r="R4" s="358" t="s">
        <v>96</v>
      </c>
      <c r="S4" s="354" t="s">
        <v>2</v>
      </c>
      <c r="T4" s="362" t="s">
        <v>87</v>
      </c>
      <c r="U4" s="358" t="s">
        <v>96</v>
      </c>
      <c r="V4" s="360" t="s">
        <v>2</v>
      </c>
      <c r="W4" s="356" t="s">
        <v>87</v>
      </c>
      <c r="X4" s="358" t="s">
        <v>96</v>
      </c>
      <c r="Y4" s="354" t="s">
        <v>2</v>
      </c>
      <c r="Z4" s="362" t="s">
        <v>87</v>
      </c>
      <c r="AA4" s="358" t="s">
        <v>96</v>
      </c>
      <c r="AB4" s="354" t="s">
        <v>2</v>
      </c>
    </row>
    <row r="5" spans="1:32" s="31" customFormat="1" ht="4.5" customHeight="1" thickBot="1" x14ac:dyDescent="0.3">
      <c r="A5" s="364"/>
      <c r="B5" s="357"/>
      <c r="C5" s="359"/>
      <c r="D5" s="361"/>
      <c r="E5" s="357"/>
      <c r="F5" s="359"/>
      <c r="G5" s="355"/>
      <c r="H5" s="363"/>
      <c r="I5" s="359"/>
      <c r="J5" s="361"/>
      <c r="K5" s="357"/>
      <c r="L5" s="359"/>
      <c r="M5" s="355"/>
      <c r="N5" s="357"/>
      <c r="O5" s="359"/>
      <c r="P5" s="361"/>
      <c r="Q5" s="357"/>
      <c r="R5" s="359"/>
      <c r="S5" s="355"/>
      <c r="T5" s="363"/>
      <c r="U5" s="359"/>
      <c r="V5" s="361"/>
      <c r="W5" s="357"/>
      <c r="X5" s="359"/>
      <c r="Y5" s="355"/>
      <c r="Z5" s="363"/>
      <c r="AA5" s="359"/>
      <c r="AB5" s="355"/>
    </row>
    <row r="6" spans="1:32" s="47" customFormat="1" ht="12.75" thickBot="1" x14ac:dyDescent="0.25">
      <c r="A6" s="202" t="s">
        <v>3</v>
      </c>
      <c r="B6" s="203">
        <v>1</v>
      </c>
      <c r="C6" s="197">
        <v>2</v>
      </c>
      <c r="D6" s="206">
        <v>3</v>
      </c>
      <c r="E6" s="203">
        <v>4</v>
      </c>
      <c r="F6" s="197">
        <v>5</v>
      </c>
      <c r="G6" s="204">
        <v>6</v>
      </c>
      <c r="H6" s="205">
        <v>7</v>
      </c>
      <c r="I6" s="197">
        <v>8</v>
      </c>
      <c r="J6" s="206">
        <v>9</v>
      </c>
      <c r="K6" s="203">
        <v>10</v>
      </c>
      <c r="L6" s="197">
        <v>11</v>
      </c>
      <c r="M6" s="204">
        <v>12</v>
      </c>
      <c r="N6" s="203">
        <v>13</v>
      </c>
      <c r="O6" s="197">
        <v>14</v>
      </c>
      <c r="P6" s="206">
        <v>15</v>
      </c>
      <c r="Q6" s="203">
        <v>16</v>
      </c>
      <c r="R6" s="197">
        <v>17</v>
      </c>
      <c r="S6" s="204">
        <v>18</v>
      </c>
      <c r="T6" s="205">
        <v>19</v>
      </c>
      <c r="U6" s="197">
        <v>20</v>
      </c>
      <c r="V6" s="206">
        <v>21</v>
      </c>
      <c r="W6" s="203">
        <v>22</v>
      </c>
      <c r="X6" s="197">
        <v>23</v>
      </c>
      <c r="Y6" s="204">
        <v>24</v>
      </c>
      <c r="Z6" s="205">
        <v>25</v>
      </c>
      <c r="AA6" s="197">
        <v>26</v>
      </c>
      <c r="AB6" s="204">
        <v>27</v>
      </c>
    </row>
    <row r="7" spans="1:32" s="35" customFormat="1" ht="48.75" customHeight="1" thickBot="1" x14ac:dyDescent="0.3">
      <c r="A7" s="160" t="s">
        <v>32</v>
      </c>
      <c r="B7" s="207">
        <f>SUM(B8:B14)</f>
        <v>16850</v>
      </c>
      <c r="C7" s="162">
        <f>SUM(C8:C14)</f>
        <v>8433</v>
      </c>
      <c r="D7" s="166">
        <f>C7*100/B7</f>
        <v>50.047477744807125</v>
      </c>
      <c r="E7" s="209">
        <f>SUM(E8:E14)</f>
        <v>13402</v>
      </c>
      <c r="F7" s="162">
        <f>SUM(F8:F14)</f>
        <v>5051</v>
      </c>
      <c r="G7" s="163">
        <f>F7*100/E7</f>
        <v>37.688404715714071</v>
      </c>
      <c r="H7" s="165">
        <f>SUM(H8:H14)</f>
        <v>5426</v>
      </c>
      <c r="I7" s="162">
        <f>SUM(I8:I14)</f>
        <v>3446</v>
      </c>
      <c r="J7" s="166">
        <f>I7*100/H7</f>
        <v>63.509030593439</v>
      </c>
      <c r="K7" s="209">
        <f>SUM(K8:K14)</f>
        <v>1010</v>
      </c>
      <c r="L7" s="162">
        <f>SUM(L8:L14)</f>
        <v>310</v>
      </c>
      <c r="M7" s="163">
        <f>L7*100/K7</f>
        <v>30.693069306930692</v>
      </c>
      <c r="N7" s="209">
        <f>SUM(N8:N14)</f>
        <v>160</v>
      </c>
      <c r="O7" s="162">
        <f>SUM(O8:O14)</f>
        <v>162</v>
      </c>
      <c r="P7" s="166">
        <f>O7*100/N7</f>
        <v>101.25</v>
      </c>
      <c r="Q7" s="209">
        <f>SUM(Q8:Q14)</f>
        <v>10953</v>
      </c>
      <c r="R7" s="162">
        <f>SUM(R8:R14)</f>
        <v>4255</v>
      </c>
      <c r="S7" s="163">
        <f>R7*100/Q7</f>
        <v>38.847804254542133</v>
      </c>
      <c r="T7" s="165">
        <f>SUM(T8:T14)</f>
        <v>3387</v>
      </c>
      <c r="U7" s="162">
        <f>SUM(U8:U14)</f>
        <v>2018</v>
      </c>
      <c r="V7" s="166">
        <f>U7*100/T7</f>
        <v>59.580749926188368</v>
      </c>
      <c r="W7" s="209">
        <f>SUM(W8:W14)</f>
        <v>2532</v>
      </c>
      <c r="X7" s="162">
        <f>SUM(X8:X14)</f>
        <v>948</v>
      </c>
      <c r="Y7" s="163">
        <f>X7*100/W7</f>
        <v>37.440758293838861</v>
      </c>
      <c r="Z7" s="165">
        <f>SUM(Z8:Z14)</f>
        <v>2230</v>
      </c>
      <c r="AA7" s="162">
        <f>SUM(AA8:AA14)</f>
        <v>588</v>
      </c>
      <c r="AB7" s="163">
        <f>AA7*100/Z7</f>
        <v>26.367713004484305</v>
      </c>
      <c r="AC7" s="34"/>
      <c r="AF7" s="39"/>
    </row>
    <row r="8" spans="1:32" s="39" customFormat="1" ht="48.75" customHeight="1" x14ac:dyDescent="0.25">
      <c r="A8" s="142" t="s">
        <v>97</v>
      </c>
      <c r="B8" s="167">
        <f>УСЬОГО!B8-'12-жінки-ЦЗ'!B8</f>
        <v>1951</v>
      </c>
      <c r="C8" s="208">
        <f>УСЬОГО!C8-'12-жінки-ЦЗ'!C8</f>
        <v>1343</v>
      </c>
      <c r="D8" s="172">
        <f t="shared" ref="D8:D14" si="0">C8*100/B8</f>
        <v>68.83649410558688</v>
      </c>
      <c r="E8" s="169">
        <f>УСЬОГО!E8-'12-жінки-ЦЗ'!E8</f>
        <v>1636</v>
      </c>
      <c r="F8" s="171">
        <f>УСЬОГО!F8-'12-жінки-ЦЗ'!F8</f>
        <v>732</v>
      </c>
      <c r="G8" s="168">
        <f t="shared" ref="G8:G14" si="1">F8*100/E8</f>
        <v>44.743276283618584</v>
      </c>
      <c r="H8" s="170">
        <f>УСЬОГО!H8-'12-жінки-ЦЗ'!H8</f>
        <v>863</v>
      </c>
      <c r="I8" s="170">
        <f>УСЬОГО!I8-'12-жінки-ЦЗ'!I8</f>
        <v>811</v>
      </c>
      <c r="J8" s="172">
        <f t="shared" ref="J8:J14" si="2">I8*100/H8</f>
        <v>93.974507531865584</v>
      </c>
      <c r="K8" s="169">
        <f>УСЬОГО!N8-'12-жінки-ЦЗ'!K8</f>
        <v>50</v>
      </c>
      <c r="L8" s="171">
        <f>УСЬОГО!O8-'12-жінки-ЦЗ'!L8</f>
        <v>42</v>
      </c>
      <c r="M8" s="168">
        <f t="shared" ref="M8" si="3">L8*100/K8</f>
        <v>84</v>
      </c>
      <c r="N8" s="169">
        <f>УСЬОГО!Q8-'12-жінки-ЦЗ'!N8</f>
        <v>51</v>
      </c>
      <c r="O8" s="171">
        <f>УСЬОГО!R8-'12-жінки-ЦЗ'!O8</f>
        <v>23</v>
      </c>
      <c r="P8" s="172">
        <f>IF(ISERROR(O8*100/N8),"-",(O8*100/N8))</f>
        <v>45.098039215686278</v>
      </c>
      <c r="Q8" s="169">
        <f>УСЬОГО!T8-'12-жінки-ЦЗ'!Q8</f>
        <v>1470</v>
      </c>
      <c r="R8" s="171">
        <f>УСЬОГО!U8-'12-жінки-ЦЗ'!R8</f>
        <v>652</v>
      </c>
      <c r="S8" s="168">
        <f t="shared" ref="S8:S14" si="4">R8*100/Q8</f>
        <v>44.353741496598637</v>
      </c>
      <c r="T8" s="170">
        <f>УСЬОГО!W8-'12-жінки-ЦЗ'!T8</f>
        <v>294</v>
      </c>
      <c r="U8" s="170">
        <f>УСЬОГО!X8-'12-жінки-ЦЗ'!U8</f>
        <v>245</v>
      </c>
      <c r="V8" s="172">
        <f t="shared" ref="V8:V14" si="5">U8*100/T8</f>
        <v>83.333333333333329</v>
      </c>
      <c r="W8" s="169">
        <f>УСЬОГО!Z8-'12-жінки-ЦЗ'!W8</f>
        <v>215</v>
      </c>
      <c r="X8" s="171">
        <f>УСЬОГО!AA8-'12-жінки-ЦЗ'!X8</f>
        <v>101</v>
      </c>
      <c r="Y8" s="168">
        <f t="shared" ref="Y8:Y14" si="6">X8*100/W8</f>
        <v>46.97674418604651</v>
      </c>
      <c r="Z8" s="170">
        <f>УСЬОГО!AC8-'12-жінки-ЦЗ'!Z8</f>
        <v>173</v>
      </c>
      <c r="AA8" s="170">
        <f>УСЬОГО!AD8-'12-жінки-ЦЗ'!AA8</f>
        <v>51</v>
      </c>
      <c r="AB8" s="168">
        <f t="shared" ref="AB8:AB14" si="7">AA8*100/Z8</f>
        <v>29.479768786127167</v>
      </c>
      <c r="AC8" s="34"/>
      <c r="AD8" s="38"/>
    </row>
    <row r="9" spans="1:32" s="40" customFormat="1" ht="48.75" customHeight="1" x14ac:dyDescent="0.25">
      <c r="A9" s="143" t="s">
        <v>98</v>
      </c>
      <c r="B9" s="167">
        <f>УСЬОГО!B9-'12-жінки-ЦЗ'!B9</f>
        <v>1570</v>
      </c>
      <c r="C9" s="208">
        <f>УСЬОГО!C9-'12-жінки-ЦЗ'!C9</f>
        <v>887</v>
      </c>
      <c r="D9" s="180">
        <f t="shared" si="0"/>
        <v>56.496815286624205</v>
      </c>
      <c r="E9" s="169">
        <f>УСЬОГО!E9-'12-жінки-ЦЗ'!E9</f>
        <v>1185</v>
      </c>
      <c r="F9" s="171">
        <f>УСЬОГО!F9-'12-жінки-ЦЗ'!F9</f>
        <v>528</v>
      </c>
      <c r="G9" s="177">
        <f t="shared" si="1"/>
        <v>44.556962025316459</v>
      </c>
      <c r="H9" s="170">
        <f>УСЬОГО!H9-'12-жінки-ЦЗ'!H9</f>
        <v>627</v>
      </c>
      <c r="I9" s="170">
        <f>УСЬОГО!I9-'12-жінки-ЦЗ'!I9</f>
        <v>351</v>
      </c>
      <c r="J9" s="180">
        <f t="shared" si="2"/>
        <v>55.980861244019138</v>
      </c>
      <c r="K9" s="169">
        <f>УСЬОГО!N9-'12-жінки-ЦЗ'!K9</f>
        <v>153</v>
      </c>
      <c r="L9" s="171">
        <f>УСЬОГО!O9-'12-жінки-ЦЗ'!L9</f>
        <v>60</v>
      </c>
      <c r="M9" s="177">
        <f t="shared" ref="M9:M14" si="8">IF(ISERROR(L9*100/K9),"-",(L9*100/K9))</f>
        <v>39.215686274509807</v>
      </c>
      <c r="N9" s="169">
        <f>УСЬОГО!Q9-'12-жінки-ЦЗ'!N9</f>
        <v>5</v>
      </c>
      <c r="O9" s="171">
        <f>УСЬОГО!R9-'12-жінки-ЦЗ'!O9</f>
        <v>13</v>
      </c>
      <c r="P9" s="246" t="s">
        <v>136</v>
      </c>
      <c r="Q9" s="169">
        <f>УСЬОГО!T9-'12-жінки-ЦЗ'!Q9</f>
        <v>1033</v>
      </c>
      <c r="R9" s="171">
        <f>УСЬОГО!U9-'12-жінки-ЦЗ'!R9</f>
        <v>467</v>
      </c>
      <c r="S9" s="177">
        <f t="shared" si="4"/>
        <v>45.208131655372704</v>
      </c>
      <c r="T9" s="170">
        <f>УСЬОГО!W9-'12-жінки-ЦЗ'!T9</f>
        <v>356</v>
      </c>
      <c r="U9" s="170">
        <f>УСЬОГО!X9-'12-жінки-ЦЗ'!U9</f>
        <v>282</v>
      </c>
      <c r="V9" s="180">
        <f t="shared" si="5"/>
        <v>79.213483146067418</v>
      </c>
      <c r="W9" s="169">
        <f>УСЬОГО!Z9-'12-жінки-ЦЗ'!W9</f>
        <v>284</v>
      </c>
      <c r="X9" s="171">
        <f>УСЬОГО!AA9-'12-жінки-ЦЗ'!X9</f>
        <v>156</v>
      </c>
      <c r="Y9" s="177">
        <f t="shared" si="6"/>
        <v>54.929577464788736</v>
      </c>
      <c r="Z9" s="170">
        <f>УСЬОГО!AC9-'12-жінки-ЦЗ'!Z9</f>
        <v>261</v>
      </c>
      <c r="AA9" s="170">
        <f>УСЬОГО!AD9-'12-жінки-ЦЗ'!AA9</f>
        <v>109</v>
      </c>
      <c r="AB9" s="177">
        <f t="shared" si="7"/>
        <v>41.762452107279692</v>
      </c>
      <c r="AC9" s="34"/>
      <c r="AD9" s="38"/>
    </row>
    <row r="10" spans="1:32" s="39" customFormat="1" ht="48.75" customHeight="1" x14ac:dyDescent="0.25">
      <c r="A10" s="143" t="s">
        <v>99</v>
      </c>
      <c r="B10" s="167">
        <f>УСЬОГО!B10-'12-жінки-ЦЗ'!B10</f>
        <v>6120</v>
      </c>
      <c r="C10" s="208">
        <f>УСЬОГО!C10-'12-жінки-ЦЗ'!C10</f>
        <v>2316</v>
      </c>
      <c r="D10" s="180">
        <f t="shared" si="0"/>
        <v>37.843137254901961</v>
      </c>
      <c r="E10" s="169">
        <f>УСЬОГО!E10-'12-жінки-ЦЗ'!E10</f>
        <v>4865</v>
      </c>
      <c r="F10" s="171">
        <f>УСЬОГО!F10-'12-жінки-ЦЗ'!F10</f>
        <v>1299</v>
      </c>
      <c r="G10" s="177">
        <f t="shared" si="1"/>
        <v>26.700924974306268</v>
      </c>
      <c r="H10" s="170">
        <f>УСЬОГО!H10-'12-жінки-ЦЗ'!H10</f>
        <v>1323</v>
      </c>
      <c r="I10" s="170">
        <f>УСЬОГО!I10-'12-жінки-ЦЗ'!I10</f>
        <v>555</v>
      </c>
      <c r="J10" s="180">
        <f t="shared" si="2"/>
        <v>41.950113378684804</v>
      </c>
      <c r="K10" s="169">
        <f>УСЬОГО!N10-'12-жінки-ЦЗ'!K10</f>
        <v>394</v>
      </c>
      <c r="L10" s="171">
        <f>УСЬОГО!O10-'12-жінки-ЦЗ'!L10</f>
        <v>91</v>
      </c>
      <c r="M10" s="177">
        <f t="shared" si="8"/>
        <v>23.096446700507613</v>
      </c>
      <c r="N10" s="169">
        <f>УСЬОГО!Q10-'12-жінки-ЦЗ'!N10</f>
        <v>45</v>
      </c>
      <c r="O10" s="171">
        <f>УСЬОГО!R10-'12-жінки-ЦЗ'!O10</f>
        <v>69</v>
      </c>
      <c r="P10" s="180">
        <f t="shared" ref="P9:P14" si="9">IF(ISERROR(O10*100/N10),"-",(O10*100/N10))</f>
        <v>153.33333333333334</v>
      </c>
      <c r="Q10" s="169">
        <f>УСЬОГО!T10-'12-жінки-ЦЗ'!Q10</f>
        <v>3516</v>
      </c>
      <c r="R10" s="171">
        <f>УСЬОГО!U10-'12-жінки-ЦЗ'!R10</f>
        <v>1068</v>
      </c>
      <c r="S10" s="177">
        <f t="shared" si="4"/>
        <v>30.375426621160411</v>
      </c>
      <c r="T10" s="170">
        <f>УСЬОГО!W10-'12-жінки-ЦЗ'!T10</f>
        <v>1217</v>
      </c>
      <c r="U10" s="170">
        <f>УСЬОГО!X10-'12-жінки-ЦЗ'!U10</f>
        <v>570</v>
      </c>
      <c r="V10" s="180">
        <f t="shared" si="5"/>
        <v>46.836483155299916</v>
      </c>
      <c r="W10" s="169">
        <f>УСЬОГО!Z10-'12-жінки-ЦЗ'!W10</f>
        <v>851</v>
      </c>
      <c r="X10" s="171">
        <f>УСЬОГО!AA10-'12-жінки-ЦЗ'!X10</f>
        <v>231</v>
      </c>
      <c r="Y10" s="177">
        <f t="shared" si="6"/>
        <v>27.144535840188013</v>
      </c>
      <c r="Z10" s="170">
        <f>УСЬОГО!AC10-'12-жінки-ЦЗ'!Z10</f>
        <v>741</v>
      </c>
      <c r="AA10" s="170">
        <f>УСЬОГО!AD10-'12-жінки-ЦЗ'!AA10</f>
        <v>170</v>
      </c>
      <c r="AB10" s="177">
        <f t="shared" si="7"/>
        <v>22.941970310391362</v>
      </c>
      <c r="AC10" s="34"/>
      <c r="AD10" s="38"/>
    </row>
    <row r="11" spans="1:32" s="39" customFormat="1" ht="48.75" customHeight="1" x14ac:dyDescent="0.25">
      <c r="A11" s="143" t="s">
        <v>100</v>
      </c>
      <c r="B11" s="167">
        <f>УСЬОГО!B11-'12-жінки-ЦЗ'!B11</f>
        <v>1985</v>
      </c>
      <c r="C11" s="208">
        <f>УСЬОГО!C11-'12-жінки-ЦЗ'!C11</f>
        <v>1116</v>
      </c>
      <c r="D11" s="180">
        <f t="shared" si="0"/>
        <v>56.221662468513856</v>
      </c>
      <c r="E11" s="169">
        <f>УСЬОГО!E11-'12-жінки-ЦЗ'!E11</f>
        <v>1665</v>
      </c>
      <c r="F11" s="171">
        <f>УСЬОГО!F11-'12-жінки-ЦЗ'!F11</f>
        <v>778</v>
      </c>
      <c r="G11" s="177">
        <f t="shared" si="1"/>
        <v>46.726726726726724</v>
      </c>
      <c r="H11" s="170">
        <f>УСЬОГО!H11-'12-жінки-ЦЗ'!H11</f>
        <v>561</v>
      </c>
      <c r="I11" s="170">
        <f>УСЬОГО!I11-'12-жінки-ЦЗ'!I11</f>
        <v>377</v>
      </c>
      <c r="J11" s="180">
        <f t="shared" si="2"/>
        <v>67.201426024955438</v>
      </c>
      <c r="K11" s="169">
        <f>УСЬОГО!N11-'12-жінки-ЦЗ'!K11</f>
        <v>154</v>
      </c>
      <c r="L11" s="171">
        <f>УСЬОГО!O11-'12-жінки-ЦЗ'!L11</f>
        <v>57</v>
      </c>
      <c r="M11" s="177">
        <f t="shared" si="8"/>
        <v>37.012987012987011</v>
      </c>
      <c r="N11" s="169">
        <f>УСЬОГО!Q11-'12-жінки-ЦЗ'!N11</f>
        <v>0</v>
      </c>
      <c r="O11" s="171">
        <f>УСЬОГО!R11-'12-жінки-ЦЗ'!O11</f>
        <v>39</v>
      </c>
      <c r="P11" s="180" t="str">
        <f t="shared" si="9"/>
        <v>-</v>
      </c>
      <c r="Q11" s="169">
        <f>УСЬОГО!T11-'12-жінки-ЦЗ'!Q11</f>
        <v>1390</v>
      </c>
      <c r="R11" s="171">
        <f>УСЬОГО!U11-'12-жінки-ЦЗ'!R11</f>
        <v>698</v>
      </c>
      <c r="S11" s="177">
        <f t="shared" si="4"/>
        <v>50.215827338129493</v>
      </c>
      <c r="T11" s="170">
        <f>УСЬОГО!W11-'12-жінки-ЦЗ'!T11</f>
        <v>520</v>
      </c>
      <c r="U11" s="170">
        <f>УСЬОГО!X11-'12-жінки-ЦЗ'!U11</f>
        <v>283</v>
      </c>
      <c r="V11" s="180">
        <f t="shared" si="5"/>
        <v>54.42307692307692</v>
      </c>
      <c r="W11" s="169">
        <f>УСЬОГО!Z11-'12-жінки-ЦЗ'!W11</f>
        <v>446</v>
      </c>
      <c r="X11" s="171">
        <f>УСЬОГО!AA11-'12-жінки-ЦЗ'!X11</f>
        <v>171</v>
      </c>
      <c r="Y11" s="177">
        <f t="shared" si="6"/>
        <v>38.340807174887892</v>
      </c>
      <c r="Z11" s="170">
        <f>УСЬОГО!AC11-'12-жінки-ЦЗ'!Z11</f>
        <v>414</v>
      </c>
      <c r="AA11" s="170">
        <f>УСЬОГО!AD11-'12-жінки-ЦЗ'!AA11</f>
        <v>89</v>
      </c>
      <c r="AB11" s="177">
        <f t="shared" si="7"/>
        <v>21.497584541062803</v>
      </c>
      <c r="AC11" s="34"/>
      <c r="AD11" s="38"/>
    </row>
    <row r="12" spans="1:32" s="39" customFormat="1" ht="48.75" customHeight="1" x14ac:dyDescent="0.25">
      <c r="A12" s="143" t="s">
        <v>101</v>
      </c>
      <c r="B12" s="167">
        <f>УСЬОГО!B12-'12-жінки-ЦЗ'!B12</f>
        <v>2858</v>
      </c>
      <c r="C12" s="208">
        <f>УСЬОГО!C12-'12-жінки-ЦЗ'!C12</f>
        <v>1333</v>
      </c>
      <c r="D12" s="180">
        <f t="shared" si="0"/>
        <v>46.641007697690689</v>
      </c>
      <c r="E12" s="169">
        <f>УСЬОГО!E12-'12-жінки-ЦЗ'!E12</f>
        <v>2222</v>
      </c>
      <c r="F12" s="171">
        <f>УСЬОГО!F12-'12-жінки-ЦЗ'!F12</f>
        <v>863</v>
      </c>
      <c r="G12" s="177">
        <f t="shared" si="1"/>
        <v>38.838883888388835</v>
      </c>
      <c r="H12" s="170">
        <f>УСЬОГО!H12-'12-жінки-ЦЗ'!H12</f>
        <v>1045</v>
      </c>
      <c r="I12" s="170">
        <f>УСЬОГО!I12-'12-жінки-ЦЗ'!I12</f>
        <v>583</v>
      </c>
      <c r="J12" s="180">
        <f t="shared" si="2"/>
        <v>55.789473684210527</v>
      </c>
      <c r="K12" s="169">
        <f>УСЬОГО!N12-'12-жінки-ЦЗ'!K12</f>
        <v>96</v>
      </c>
      <c r="L12" s="171">
        <f>УСЬОГО!O12-'12-жінки-ЦЗ'!L12</f>
        <v>35</v>
      </c>
      <c r="M12" s="177">
        <f t="shared" si="8"/>
        <v>36.458333333333336</v>
      </c>
      <c r="N12" s="169">
        <f>УСЬОГО!Q12-'12-жінки-ЦЗ'!N12</f>
        <v>14</v>
      </c>
      <c r="O12" s="171">
        <f>УСЬОГО!R12-'12-жінки-ЦЗ'!O12</f>
        <v>2</v>
      </c>
      <c r="P12" s="180">
        <f t="shared" si="9"/>
        <v>14.285714285714286</v>
      </c>
      <c r="Q12" s="169">
        <f>УСЬОГО!T12-'12-жінки-ЦЗ'!Q12</f>
        <v>1894</v>
      </c>
      <c r="R12" s="171">
        <f>УСЬОГО!U12-'12-жінки-ЦЗ'!R12</f>
        <v>640</v>
      </c>
      <c r="S12" s="177">
        <f t="shared" si="4"/>
        <v>33.790918690601899</v>
      </c>
      <c r="T12" s="170">
        <f>УСЬОГО!W12-'12-жінки-ЦЗ'!T12</f>
        <v>596</v>
      </c>
      <c r="U12" s="170">
        <f>УСЬОГО!X12-'12-жінки-ЦЗ'!U12</f>
        <v>331</v>
      </c>
      <c r="V12" s="180">
        <f t="shared" si="5"/>
        <v>55.536912751677853</v>
      </c>
      <c r="W12" s="169">
        <f>УСЬОГО!Z12-'12-жінки-ЦЗ'!W12</f>
        <v>455</v>
      </c>
      <c r="X12" s="171">
        <f>УСЬОГО!AA12-'12-жінки-ЦЗ'!X12</f>
        <v>155</v>
      </c>
      <c r="Y12" s="177">
        <f t="shared" si="6"/>
        <v>34.065934065934066</v>
      </c>
      <c r="Z12" s="170">
        <f>УСЬОГО!AC12-'12-жінки-ЦЗ'!Z12</f>
        <v>404</v>
      </c>
      <c r="AA12" s="170">
        <f>УСЬОГО!AD12-'12-жінки-ЦЗ'!AA12</f>
        <v>85</v>
      </c>
      <c r="AB12" s="177">
        <f t="shared" si="7"/>
        <v>21.03960396039604</v>
      </c>
      <c r="AC12" s="34"/>
      <c r="AD12" s="38"/>
    </row>
    <row r="13" spans="1:32" s="39" customFormat="1" ht="48.75" customHeight="1" x14ac:dyDescent="0.25">
      <c r="A13" s="143" t="s">
        <v>102</v>
      </c>
      <c r="B13" s="167">
        <f>УСЬОГО!B13-'12-жінки-ЦЗ'!B13</f>
        <v>1455</v>
      </c>
      <c r="C13" s="208">
        <f>УСЬОГО!C13-'12-жінки-ЦЗ'!C13</f>
        <v>782</v>
      </c>
      <c r="D13" s="180">
        <f t="shared" si="0"/>
        <v>53.745704467353953</v>
      </c>
      <c r="E13" s="169">
        <f>УСЬОГО!E13-'12-жінки-ЦЗ'!E13</f>
        <v>1090</v>
      </c>
      <c r="F13" s="171">
        <f>УСЬОГО!F13-'12-жінки-ЦЗ'!F13</f>
        <v>368</v>
      </c>
      <c r="G13" s="177">
        <f t="shared" si="1"/>
        <v>33.761467889908253</v>
      </c>
      <c r="H13" s="170">
        <f>УСЬОГО!H13-'12-жінки-ЦЗ'!H13</f>
        <v>648</v>
      </c>
      <c r="I13" s="170">
        <f>УСЬОГО!I13-'12-жінки-ЦЗ'!I13</f>
        <v>416</v>
      </c>
      <c r="J13" s="180">
        <f t="shared" si="2"/>
        <v>64.197530864197532</v>
      </c>
      <c r="K13" s="169">
        <f>УСЬОГО!N13-'12-жінки-ЦЗ'!K13</f>
        <v>45</v>
      </c>
      <c r="L13" s="171">
        <f>УСЬОГО!O13-'12-жінки-ЦЗ'!L13</f>
        <v>3</v>
      </c>
      <c r="M13" s="177">
        <f t="shared" si="8"/>
        <v>6.666666666666667</v>
      </c>
      <c r="N13" s="169">
        <f>УСЬОГО!Q13-'12-жінки-ЦЗ'!N13</f>
        <v>2</v>
      </c>
      <c r="O13" s="171">
        <f>УСЬОГО!R13-'12-жінки-ЦЗ'!O13</f>
        <v>9</v>
      </c>
      <c r="P13" s="246" t="s">
        <v>135</v>
      </c>
      <c r="Q13" s="169">
        <f>УСЬОГО!T13-'12-жінки-ЦЗ'!Q13</f>
        <v>969</v>
      </c>
      <c r="R13" s="171">
        <f>УСЬОГО!U13-'12-жінки-ЦЗ'!R13</f>
        <v>309</v>
      </c>
      <c r="S13" s="177">
        <f t="shared" si="4"/>
        <v>31.888544891640866</v>
      </c>
      <c r="T13" s="170">
        <f>УСЬОГО!W13-'12-жінки-ЦЗ'!T13</f>
        <v>227</v>
      </c>
      <c r="U13" s="170">
        <f>УСЬОГО!X13-'12-жінки-ЦЗ'!U13</f>
        <v>171</v>
      </c>
      <c r="V13" s="180">
        <f t="shared" si="5"/>
        <v>75.330396475770925</v>
      </c>
      <c r="W13" s="169">
        <f>УСЬОГО!Z13-'12-жінки-ЦЗ'!W13</f>
        <v>136</v>
      </c>
      <c r="X13" s="171">
        <f>УСЬОГО!AA13-'12-жінки-ЦЗ'!X13</f>
        <v>43</v>
      </c>
      <c r="Y13" s="177">
        <f t="shared" si="6"/>
        <v>31.617647058823529</v>
      </c>
      <c r="Z13" s="170">
        <f>УСЬОГО!AC13-'12-жінки-ЦЗ'!Z13</f>
        <v>113</v>
      </c>
      <c r="AA13" s="170">
        <f>УСЬОГО!AD13-'12-жінки-ЦЗ'!AA13</f>
        <v>34</v>
      </c>
      <c r="AB13" s="177">
        <f t="shared" si="7"/>
        <v>30.088495575221238</v>
      </c>
      <c r="AC13" s="34"/>
      <c r="AD13" s="38"/>
    </row>
    <row r="14" spans="1:32" s="39" customFormat="1" ht="48.75" customHeight="1" thickBot="1" x14ac:dyDescent="0.3">
      <c r="A14" s="144" t="s">
        <v>103</v>
      </c>
      <c r="B14" s="210">
        <f>УСЬОГО!B14-'12-жінки-ЦЗ'!B14</f>
        <v>911</v>
      </c>
      <c r="C14" s="211">
        <f>УСЬОГО!C14-'12-жінки-ЦЗ'!C14</f>
        <v>656</v>
      </c>
      <c r="D14" s="188">
        <f t="shared" si="0"/>
        <v>72.008781558726668</v>
      </c>
      <c r="E14" s="212">
        <f>УСЬОГО!E14-'12-жінки-ЦЗ'!E14</f>
        <v>739</v>
      </c>
      <c r="F14" s="213">
        <f>УСЬОГО!F14-'12-жінки-ЦЗ'!F14</f>
        <v>483</v>
      </c>
      <c r="G14" s="184">
        <f t="shared" si="1"/>
        <v>65.35859269282814</v>
      </c>
      <c r="H14" s="214">
        <f>УСЬОГО!H14-'12-жінки-ЦЗ'!H14</f>
        <v>359</v>
      </c>
      <c r="I14" s="214">
        <f>УСЬОГО!I14-'12-жінки-ЦЗ'!I14</f>
        <v>353</v>
      </c>
      <c r="J14" s="188">
        <f t="shared" si="2"/>
        <v>98.328690807799447</v>
      </c>
      <c r="K14" s="212">
        <f>УСЬОГО!N14-'12-жінки-ЦЗ'!K14</f>
        <v>118</v>
      </c>
      <c r="L14" s="213">
        <f>УСЬОГО!O14-'12-жінки-ЦЗ'!L14</f>
        <v>22</v>
      </c>
      <c r="M14" s="184">
        <f t="shared" si="8"/>
        <v>18.64406779661017</v>
      </c>
      <c r="N14" s="212">
        <f>УСЬОГО!Q14-'12-жінки-ЦЗ'!N14</f>
        <v>43</v>
      </c>
      <c r="O14" s="213">
        <f>УСЬОГО!R14-'12-жінки-ЦЗ'!O14</f>
        <v>7</v>
      </c>
      <c r="P14" s="188">
        <f t="shared" si="9"/>
        <v>16.279069767441861</v>
      </c>
      <c r="Q14" s="212">
        <f>УСЬОГО!T14-'12-жінки-ЦЗ'!Q14</f>
        <v>681</v>
      </c>
      <c r="R14" s="213">
        <f>УСЬОГО!U14-'12-жінки-ЦЗ'!R14</f>
        <v>421</v>
      </c>
      <c r="S14" s="184">
        <f t="shared" si="4"/>
        <v>61.820851688693097</v>
      </c>
      <c r="T14" s="214">
        <f>УСЬОГО!W14-'12-жінки-ЦЗ'!T14</f>
        <v>177</v>
      </c>
      <c r="U14" s="214">
        <f>УСЬОГО!X14-'12-жінки-ЦЗ'!U14</f>
        <v>136</v>
      </c>
      <c r="V14" s="188">
        <f t="shared" si="5"/>
        <v>76.836158192090394</v>
      </c>
      <c r="W14" s="212">
        <f>УСЬОГО!Z14-'12-жінки-ЦЗ'!W14</f>
        <v>145</v>
      </c>
      <c r="X14" s="213">
        <f>УСЬОГО!AA14-'12-жінки-ЦЗ'!X14</f>
        <v>91</v>
      </c>
      <c r="Y14" s="184">
        <f t="shared" si="6"/>
        <v>62.758620689655174</v>
      </c>
      <c r="Z14" s="214">
        <f>УСЬОГО!AC14-'12-жінки-ЦЗ'!Z14</f>
        <v>124</v>
      </c>
      <c r="AA14" s="214">
        <f>УСЬОГО!AD14-'12-жінки-ЦЗ'!AA14</f>
        <v>50</v>
      </c>
      <c r="AB14" s="184">
        <f t="shared" si="7"/>
        <v>40.322580645161288</v>
      </c>
      <c r="AC14" s="34"/>
      <c r="AD14" s="38"/>
    </row>
    <row r="15" spans="1:32" ht="15" customHeight="1" x14ac:dyDescent="0.2">
      <c r="A15" s="42"/>
      <c r="B15" s="4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2"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2"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Z4:Z5"/>
    <mergeCell ref="AA4:AA5"/>
    <mergeCell ref="AB4:AB5"/>
    <mergeCell ref="X4:X5"/>
    <mergeCell ref="Y4:Y5"/>
    <mergeCell ref="C15:M18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L4:L5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A3:A5"/>
    <mergeCell ref="B3:D3"/>
    <mergeCell ref="E3:G3"/>
    <mergeCell ref="H3:J3"/>
    <mergeCell ref="K3:M3"/>
    <mergeCell ref="G4:G5"/>
    <mergeCell ref="B4:B5"/>
    <mergeCell ref="C4:C5"/>
    <mergeCell ref="D4:D5"/>
    <mergeCell ref="E4:E5"/>
    <mergeCell ref="F4:F5"/>
    <mergeCell ref="M4:M5"/>
    <mergeCell ref="H4:H5"/>
    <mergeCell ref="I4:I5"/>
    <mergeCell ref="J4:J5"/>
    <mergeCell ref="K4:K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S22"/>
  <sheetViews>
    <sheetView view="pageBreakPreview" zoomScale="70" zoomScaleNormal="70" zoomScaleSheetLayoutView="70" workbookViewId="0">
      <selection activeCell="F16" sqref="F16:F17"/>
    </sheetView>
  </sheetViews>
  <sheetFormatPr defaultColWidth="8" defaultRowHeight="12.75" x14ac:dyDescent="0.2"/>
  <cols>
    <col min="1" max="1" width="54.42578125" style="2" customWidth="1"/>
    <col min="2" max="3" width="14.5703125" style="16" customWidth="1"/>
    <col min="4" max="4" width="8.5703125" style="2" customWidth="1"/>
    <col min="5" max="5" width="9.5703125" style="2" customWidth="1"/>
    <col min="6" max="7" width="14.5703125" style="2" customWidth="1"/>
    <col min="8" max="8" width="8.5703125" style="2" customWidth="1"/>
    <col min="9" max="10" width="10.5703125" style="2" customWidth="1"/>
    <col min="11" max="11" width="11.42578125" style="2" customWidth="1"/>
    <col min="12" max="12" width="11.5703125" style="2" customWidth="1"/>
    <col min="13" max="16384" width="8" style="2"/>
  </cols>
  <sheetData>
    <row r="1" spans="1:19" ht="27" customHeight="1" x14ac:dyDescent="0.2">
      <c r="A1" s="249" t="s">
        <v>63</v>
      </c>
      <c r="B1" s="249"/>
      <c r="C1" s="249"/>
      <c r="D1" s="249"/>
      <c r="E1" s="249"/>
      <c r="F1" s="249"/>
      <c r="G1" s="249"/>
      <c r="H1" s="249"/>
      <c r="I1" s="249"/>
      <c r="J1" s="52"/>
    </row>
    <row r="2" spans="1:19" ht="23.25" customHeight="1" x14ac:dyDescent="0.2">
      <c r="A2" s="374" t="s">
        <v>16</v>
      </c>
      <c r="B2" s="249"/>
      <c r="C2" s="249"/>
      <c r="D2" s="249"/>
      <c r="E2" s="249"/>
      <c r="F2" s="249"/>
      <c r="G2" s="249"/>
      <c r="H2" s="249"/>
      <c r="I2" s="249"/>
      <c r="J2" s="52"/>
    </row>
    <row r="3" spans="1:19" ht="14.1" customHeight="1" x14ac:dyDescent="0.2">
      <c r="A3" s="375"/>
      <c r="B3" s="375"/>
      <c r="C3" s="375"/>
      <c r="D3" s="375"/>
      <c r="E3" s="375"/>
    </row>
    <row r="4" spans="1:19" s="3" customFormat="1" ht="30.75" customHeight="1" x14ac:dyDescent="0.25">
      <c r="A4" s="254" t="s">
        <v>0</v>
      </c>
      <c r="B4" s="376" t="s">
        <v>17</v>
      </c>
      <c r="C4" s="377"/>
      <c r="D4" s="377"/>
      <c r="E4" s="378"/>
      <c r="F4" s="376" t="s">
        <v>18</v>
      </c>
      <c r="G4" s="377"/>
      <c r="H4" s="377"/>
      <c r="I4" s="378"/>
      <c r="J4" s="53"/>
    </row>
    <row r="5" spans="1:19" s="3" customFormat="1" ht="23.25" customHeight="1" x14ac:dyDescent="0.25">
      <c r="A5" s="343"/>
      <c r="B5" s="250" t="s">
        <v>110</v>
      </c>
      <c r="C5" s="250" t="s">
        <v>111</v>
      </c>
      <c r="D5" s="252" t="s">
        <v>1</v>
      </c>
      <c r="E5" s="253"/>
      <c r="F5" s="250" t="s">
        <v>110</v>
      </c>
      <c r="G5" s="250" t="s">
        <v>111</v>
      </c>
      <c r="H5" s="252" t="s">
        <v>1</v>
      </c>
      <c r="I5" s="253"/>
      <c r="J5" s="54"/>
    </row>
    <row r="6" spans="1:19" s="3" customFormat="1" ht="66" customHeight="1" x14ac:dyDescent="0.25">
      <c r="A6" s="255"/>
      <c r="B6" s="251"/>
      <c r="C6" s="251"/>
      <c r="D6" s="4" t="s">
        <v>2</v>
      </c>
      <c r="E6" s="5" t="s">
        <v>24</v>
      </c>
      <c r="F6" s="251"/>
      <c r="G6" s="251"/>
      <c r="H6" s="4" t="s">
        <v>2</v>
      </c>
      <c r="I6" s="5" t="s">
        <v>24</v>
      </c>
      <c r="J6" s="55"/>
    </row>
    <row r="7" spans="1:19" s="7" customFormat="1" ht="15.75" customHeight="1" x14ac:dyDescent="0.25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56"/>
    </row>
    <row r="8" spans="1:19" s="7" customFormat="1" ht="23.1" customHeight="1" x14ac:dyDescent="0.25">
      <c r="A8" s="13" t="s">
        <v>25</v>
      </c>
      <c r="B8" s="72">
        <f>'15-місто-ЦЗ'!B7</f>
        <v>27376</v>
      </c>
      <c r="C8" s="72">
        <f>'15-місто-ЦЗ'!C7</f>
        <v>16451</v>
      </c>
      <c r="D8" s="9">
        <f t="shared" ref="D8" si="0">C8*100/B8</f>
        <v>60.092781998831093</v>
      </c>
      <c r="E8" s="78">
        <f t="shared" ref="E8" si="1">C8-B8</f>
        <v>-10925</v>
      </c>
      <c r="F8" s="64">
        <f>'16-село-ЦЗ'!B7</f>
        <v>16781</v>
      </c>
      <c r="G8" s="64">
        <f>'16-село-ЦЗ'!C7</f>
        <v>10586</v>
      </c>
      <c r="H8" s="9">
        <f t="shared" ref="H8" si="2">G8*100/F8</f>
        <v>63.083248912460519</v>
      </c>
      <c r="I8" s="78">
        <f t="shared" ref="I8" si="3">G8-F8</f>
        <v>-6195</v>
      </c>
      <c r="J8" s="57"/>
      <c r="K8" s="81"/>
      <c r="L8" s="81"/>
      <c r="M8" s="48"/>
      <c r="R8" s="58"/>
      <c r="S8" s="58"/>
    </row>
    <row r="9" spans="1:19" s="3" customFormat="1" ht="23.1" customHeight="1" x14ac:dyDescent="0.25">
      <c r="A9" s="13" t="s">
        <v>26</v>
      </c>
      <c r="B9" s="64">
        <f>'15-місто-ЦЗ'!E7</f>
        <v>22729</v>
      </c>
      <c r="C9" s="64">
        <f>'15-місто-ЦЗ'!F7</f>
        <v>11893</v>
      </c>
      <c r="D9" s="9">
        <f t="shared" ref="D9:D13" si="4">C9*100/B9</f>
        <v>52.325223283030489</v>
      </c>
      <c r="E9" s="78">
        <f t="shared" ref="E9:E13" si="5">C9-B9</f>
        <v>-10836</v>
      </c>
      <c r="F9" s="64">
        <f>'16-село-ЦЗ'!E7</f>
        <v>14241</v>
      </c>
      <c r="G9" s="64">
        <f>'16-село-ЦЗ'!F7</f>
        <v>7720</v>
      </c>
      <c r="H9" s="9">
        <f t="shared" ref="H9:H13" si="6">G9*100/F9</f>
        <v>54.209676286777615</v>
      </c>
      <c r="I9" s="78">
        <f t="shared" ref="I9:I13" si="7">G9-F9</f>
        <v>-6521</v>
      </c>
      <c r="J9" s="57"/>
      <c r="K9" s="81"/>
      <c r="L9" s="81"/>
      <c r="M9" s="49"/>
      <c r="R9" s="58"/>
      <c r="S9" s="58"/>
    </row>
    <row r="10" spans="1:19" s="3" customFormat="1" ht="45" customHeight="1" x14ac:dyDescent="0.25">
      <c r="A10" s="12" t="s">
        <v>27</v>
      </c>
      <c r="B10" s="64">
        <f>'15-місто-ЦЗ'!H7</f>
        <v>7983</v>
      </c>
      <c r="C10" s="64">
        <f>'15-місто-ЦЗ'!I7</f>
        <v>6548</v>
      </c>
      <c r="D10" s="9">
        <f t="shared" si="4"/>
        <v>82.024301640987105</v>
      </c>
      <c r="E10" s="78">
        <f t="shared" si="5"/>
        <v>-1435</v>
      </c>
      <c r="F10" s="64">
        <f>'16-село-ЦЗ'!H7</f>
        <v>4611</v>
      </c>
      <c r="G10" s="64">
        <f>'16-село-ЦЗ'!I7</f>
        <v>4167</v>
      </c>
      <c r="H10" s="9">
        <f t="shared" si="6"/>
        <v>90.370852309694214</v>
      </c>
      <c r="I10" s="78">
        <f t="shared" si="7"/>
        <v>-444</v>
      </c>
      <c r="J10" s="57"/>
      <c r="K10" s="81"/>
      <c r="L10" s="81"/>
      <c r="M10" s="49"/>
      <c r="R10" s="58"/>
      <c r="S10" s="58"/>
    </row>
    <row r="11" spans="1:19" s="3" customFormat="1" ht="21.75" customHeight="1" x14ac:dyDescent="0.25">
      <c r="A11" s="13" t="s">
        <v>28</v>
      </c>
      <c r="B11" s="64">
        <f>'15-місто-ЦЗ'!K7</f>
        <v>1422</v>
      </c>
      <c r="C11" s="64">
        <f>'15-місто-ЦЗ'!L7</f>
        <v>1026</v>
      </c>
      <c r="D11" s="9">
        <f t="shared" si="4"/>
        <v>72.151898734177209</v>
      </c>
      <c r="E11" s="65">
        <f t="shared" si="5"/>
        <v>-396</v>
      </c>
      <c r="F11" s="64">
        <f>'16-село-ЦЗ'!K7</f>
        <v>1090</v>
      </c>
      <c r="G11" s="64">
        <f>'16-село-ЦЗ'!L7</f>
        <v>700</v>
      </c>
      <c r="H11" s="9">
        <f t="shared" si="6"/>
        <v>64.220183486238525</v>
      </c>
      <c r="I11" s="78">
        <f t="shared" si="7"/>
        <v>-390</v>
      </c>
      <c r="J11" s="57"/>
      <c r="K11" s="81"/>
      <c r="L11" s="81"/>
      <c r="M11" s="49"/>
      <c r="R11" s="58"/>
      <c r="S11" s="58"/>
    </row>
    <row r="12" spans="1:19" s="3" customFormat="1" ht="40.35" customHeight="1" x14ac:dyDescent="0.25">
      <c r="A12" s="13" t="s">
        <v>19</v>
      </c>
      <c r="B12" s="64">
        <f>'15-місто-ЦЗ'!N7</f>
        <v>126</v>
      </c>
      <c r="C12" s="64">
        <f>'15-місто-ЦЗ'!O7</f>
        <v>261</v>
      </c>
      <c r="D12" s="9">
        <f t="shared" si="4"/>
        <v>207.14285714285714</v>
      </c>
      <c r="E12" s="65">
        <f t="shared" si="5"/>
        <v>135</v>
      </c>
      <c r="F12" s="64">
        <f>'16-село-ЦЗ'!N7</f>
        <v>103</v>
      </c>
      <c r="G12" s="64">
        <f>'16-село-ЦЗ'!O7</f>
        <v>159</v>
      </c>
      <c r="H12" s="9">
        <f t="shared" si="6"/>
        <v>154.36893203883494</v>
      </c>
      <c r="I12" s="78">
        <f t="shared" si="7"/>
        <v>56</v>
      </c>
      <c r="J12" s="57"/>
      <c r="K12" s="81"/>
      <c r="L12" s="81"/>
      <c r="M12" s="49"/>
      <c r="R12" s="58"/>
      <c r="S12" s="58"/>
    </row>
    <row r="13" spans="1:19" s="3" customFormat="1" ht="40.35" customHeight="1" x14ac:dyDescent="0.25">
      <c r="A13" s="13" t="s">
        <v>29</v>
      </c>
      <c r="B13" s="64">
        <f>'15-місто-ЦЗ'!Q7</f>
        <v>18421</v>
      </c>
      <c r="C13" s="64">
        <f>'15-місто-ЦЗ'!R7</f>
        <v>10096</v>
      </c>
      <c r="D13" s="9">
        <f t="shared" si="4"/>
        <v>54.807013734324954</v>
      </c>
      <c r="E13" s="78">
        <f t="shared" si="5"/>
        <v>-8325</v>
      </c>
      <c r="F13" s="64">
        <f>'16-село-ЦЗ'!Q7</f>
        <v>12017</v>
      </c>
      <c r="G13" s="64">
        <f>'16-село-ЦЗ'!R7</f>
        <v>6510</v>
      </c>
      <c r="H13" s="9">
        <f t="shared" si="6"/>
        <v>54.173254556045599</v>
      </c>
      <c r="I13" s="78">
        <f t="shared" si="7"/>
        <v>-5507</v>
      </c>
      <c r="J13" s="57"/>
      <c r="K13" s="81"/>
      <c r="L13" s="81"/>
      <c r="M13" s="49"/>
      <c r="R13" s="58"/>
      <c r="S13" s="58"/>
    </row>
    <row r="14" spans="1:19" s="3" customFormat="1" ht="12.75" customHeight="1" x14ac:dyDescent="0.25">
      <c r="A14" s="256" t="s">
        <v>4</v>
      </c>
      <c r="B14" s="257"/>
      <c r="C14" s="257"/>
      <c r="D14" s="257"/>
      <c r="E14" s="257"/>
      <c r="F14" s="257"/>
      <c r="G14" s="257"/>
      <c r="H14" s="257"/>
      <c r="I14" s="257"/>
      <c r="J14" s="59"/>
      <c r="K14" s="23"/>
      <c r="L14" s="23"/>
      <c r="M14" s="49"/>
    </row>
    <row r="15" spans="1:19" s="3" customFormat="1" ht="18" customHeight="1" x14ac:dyDescent="0.25">
      <c r="A15" s="258"/>
      <c r="B15" s="259"/>
      <c r="C15" s="259"/>
      <c r="D15" s="259"/>
      <c r="E15" s="259"/>
      <c r="F15" s="259"/>
      <c r="G15" s="259"/>
      <c r="H15" s="259"/>
      <c r="I15" s="259"/>
      <c r="J15" s="59"/>
      <c r="K15" s="23"/>
      <c r="L15" s="23"/>
      <c r="M15" s="49"/>
    </row>
    <row r="16" spans="1:19" s="3" customFormat="1" ht="20.25" customHeight="1" x14ac:dyDescent="0.25">
      <c r="A16" s="254" t="s">
        <v>0</v>
      </c>
      <c r="B16" s="254" t="s">
        <v>112</v>
      </c>
      <c r="C16" s="254" t="s">
        <v>113</v>
      </c>
      <c r="D16" s="252" t="s">
        <v>1</v>
      </c>
      <c r="E16" s="253"/>
      <c r="F16" s="254" t="s">
        <v>112</v>
      </c>
      <c r="G16" s="254" t="s">
        <v>113</v>
      </c>
      <c r="H16" s="252" t="s">
        <v>1</v>
      </c>
      <c r="I16" s="253"/>
      <c r="J16" s="54"/>
      <c r="K16" s="23"/>
      <c r="L16" s="23"/>
      <c r="M16" s="49"/>
    </row>
    <row r="17" spans="1:13" ht="45" customHeight="1" x14ac:dyDescent="0.3">
      <c r="A17" s="255"/>
      <c r="B17" s="255"/>
      <c r="C17" s="255"/>
      <c r="D17" s="19" t="s">
        <v>2</v>
      </c>
      <c r="E17" s="5" t="s">
        <v>24</v>
      </c>
      <c r="F17" s="255"/>
      <c r="G17" s="255"/>
      <c r="H17" s="19" t="s">
        <v>2</v>
      </c>
      <c r="I17" s="5" t="s">
        <v>24</v>
      </c>
      <c r="J17" s="55"/>
      <c r="K17" s="60"/>
      <c r="L17" s="60"/>
      <c r="M17" s="50"/>
    </row>
    <row r="18" spans="1:13" ht="22.5" customHeight="1" x14ac:dyDescent="0.3">
      <c r="A18" s="8" t="s">
        <v>30</v>
      </c>
      <c r="B18" s="72">
        <f>'15-місто-ЦЗ'!T7</f>
        <v>5932</v>
      </c>
      <c r="C18" s="72">
        <f>'15-місто-ЦЗ'!U7</f>
        <v>3803</v>
      </c>
      <c r="D18" s="15">
        <f t="shared" ref="D18" si="8">C18*100/B18</f>
        <v>64.109912339851647</v>
      </c>
      <c r="E18" s="78">
        <f t="shared" ref="E18" si="9">C18-B18</f>
        <v>-2129</v>
      </c>
      <c r="F18" s="72">
        <f>'16-село-ЦЗ'!T7</f>
        <v>4083</v>
      </c>
      <c r="G18" s="72">
        <f>'16-село-ЦЗ'!U7</f>
        <v>2553</v>
      </c>
      <c r="H18" s="14">
        <f t="shared" ref="H18" si="10">G18*100/F18</f>
        <v>62.527553269654668</v>
      </c>
      <c r="I18" s="78">
        <f t="shared" ref="I18" si="11">G18-F18</f>
        <v>-1530</v>
      </c>
      <c r="J18" s="61"/>
      <c r="K18" s="82"/>
      <c r="L18" s="82"/>
      <c r="M18" s="50"/>
    </row>
    <row r="19" spans="1:13" ht="22.5" customHeight="1" x14ac:dyDescent="0.3">
      <c r="A19" s="1" t="s">
        <v>26</v>
      </c>
      <c r="B19" s="72">
        <f>'15-місто-ЦЗ'!W7</f>
        <v>4641</v>
      </c>
      <c r="C19" s="72">
        <f>'15-місто-ЦЗ'!X7</f>
        <v>2145</v>
      </c>
      <c r="D19" s="15">
        <f t="shared" ref="D19:D20" si="12">C19*100/B19</f>
        <v>46.218487394957982</v>
      </c>
      <c r="E19" s="78">
        <f t="shared" ref="E19:E20" si="13">C19-B19</f>
        <v>-2496</v>
      </c>
      <c r="F19" s="72">
        <f>'16-село-ЦЗ'!W7</f>
        <v>3426</v>
      </c>
      <c r="G19" s="72">
        <f>'16-село-ЦЗ'!X7</f>
        <v>1551</v>
      </c>
      <c r="H19" s="14">
        <f t="shared" ref="H19:H20" si="14">G19*100/F19</f>
        <v>45.271453590192642</v>
      </c>
      <c r="I19" s="78">
        <f t="shared" ref="I19:I20" si="15">G19-F19</f>
        <v>-1875</v>
      </c>
      <c r="J19" s="61"/>
      <c r="K19" s="82"/>
      <c r="L19" s="82"/>
      <c r="M19" s="50"/>
    </row>
    <row r="20" spans="1:13" ht="22.5" customHeight="1" x14ac:dyDescent="0.3">
      <c r="A20" s="1" t="s">
        <v>31</v>
      </c>
      <c r="B20" s="72">
        <f>'15-місто-ЦЗ'!Z7</f>
        <v>3942</v>
      </c>
      <c r="C20" s="72">
        <f>'15-місто-ЦЗ'!AA7</f>
        <v>1427</v>
      </c>
      <c r="D20" s="15">
        <f t="shared" si="12"/>
        <v>36.199898528665649</v>
      </c>
      <c r="E20" s="78">
        <f t="shared" si="13"/>
        <v>-2515</v>
      </c>
      <c r="F20" s="72">
        <f>'16-село-ЦЗ'!Z7</f>
        <v>3032</v>
      </c>
      <c r="G20" s="72">
        <f>'16-село-ЦЗ'!AA7</f>
        <v>960</v>
      </c>
      <c r="H20" s="14">
        <f t="shared" si="14"/>
        <v>31.662269129287598</v>
      </c>
      <c r="I20" s="78">
        <f t="shared" si="15"/>
        <v>-2072</v>
      </c>
      <c r="J20" s="62"/>
      <c r="K20" s="82"/>
      <c r="L20" s="82"/>
      <c r="M20" s="50"/>
    </row>
    <row r="21" spans="1:13" ht="53.1" customHeight="1" x14ac:dyDescent="0.3">
      <c r="A21" s="248"/>
      <c r="B21" s="248"/>
      <c r="C21" s="248"/>
      <c r="D21" s="248"/>
      <c r="E21" s="248"/>
      <c r="F21" s="248"/>
      <c r="G21" s="248"/>
      <c r="H21" s="248"/>
      <c r="I21" s="248"/>
      <c r="K21" s="60"/>
      <c r="L21" s="60"/>
      <c r="M21" s="50"/>
    </row>
    <row r="22" spans="1:13" x14ac:dyDescent="0.2">
      <c r="K22" s="16"/>
    </row>
  </sheetData>
  <mergeCells count="21"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AF67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K13" sqref="K13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42578125" style="41" customWidth="1"/>
    <col min="16" max="16" width="8.42578125" style="41" customWidth="1"/>
    <col min="17" max="18" width="9.5703125" style="41" customWidth="1"/>
    <col min="19" max="19" width="8.42578125" style="41" customWidth="1"/>
    <col min="20" max="21" width="11.5703125" style="41" customWidth="1"/>
    <col min="22" max="22" width="8.5703125" style="41" customWidth="1"/>
    <col min="23" max="24" width="9.5703125" style="41" customWidth="1"/>
    <col min="25" max="25" width="8.42578125" style="41" customWidth="1"/>
    <col min="26" max="27" width="9.42578125" style="41" bestFit="1" customWidth="1"/>
    <col min="28" max="28" width="9.5703125" style="41" customWidth="1"/>
    <col min="29" max="16384" width="9.42578125" style="41"/>
  </cols>
  <sheetData>
    <row r="1" spans="1:32" s="26" customFormat="1" ht="59.25" customHeight="1" x14ac:dyDescent="0.35">
      <c r="B1" s="261" t="s">
        <v>121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5"/>
      <c r="O1" s="25"/>
      <c r="P1" s="25"/>
      <c r="Q1" s="25"/>
      <c r="R1" s="25"/>
      <c r="S1" s="25"/>
      <c r="T1" s="25"/>
      <c r="U1" s="25"/>
      <c r="V1" s="25"/>
      <c r="W1" s="25"/>
      <c r="X1" s="273"/>
      <c r="Y1" s="273"/>
      <c r="Z1" s="44"/>
      <c r="AB1" s="63" t="s">
        <v>14</v>
      </c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0" t="s">
        <v>7</v>
      </c>
      <c r="N2" s="120"/>
      <c r="O2" s="28"/>
      <c r="P2" s="28"/>
      <c r="Q2" s="28"/>
      <c r="R2" s="28"/>
      <c r="S2" s="28"/>
      <c r="T2" s="28"/>
      <c r="U2" s="28"/>
      <c r="V2" s="28"/>
      <c r="X2" s="273"/>
      <c r="Y2" s="273"/>
      <c r="Z2" s="263"/>
      <c r="AA2" s="263"/>
      <c r="AB2" s="120" t="s">
        <v>7</v>
      </c>
      <c r="AC2" s="51"/>
    </row>
    <row r="3" spans="1:32" s="221" customFormat="1" ht="108.75" customHeight="1" thickBot="1" x14ac:dyDescent="0.3">
      <c r="A3" s="274"/>
      <c r="B3" s="366" t="s">
        <v>20</v>
      </c>
      <c r="C3" s="367"/>
      <c r="D3" s="373"/>
      <c r="E3" s="368" t="s">
        <v>21</v>
      </c>
      <c r="F3" s="369"/>
      <c r="G3" s="370"/>
      <c r="H3" s="371" t="s">
        <v>107</v>
      </c>
      <c r="I3" s="369"/>
      <c r="J3" s="372"/>
      <c r="K3" s="368" t="s">
        <v>9</v>
      </c>
      <c r="L3" s="369"/>
      <c r="M3" s="370"/>
      <c r="N3" s="368" t="s">
        <v>10</v>
      </c>
      <c r="O3" s="369"/>
      <c r="P3" s="372"/>
      <c r="Q3" s="366" t="s">
        <v>8</v>
      </c>
      <c r="R3" s="367"/>
      <c r="S3" s="373"/>
      <c r="T3" s="367" t="s">
        <v>15</v>
      </c>
      <c r="U3" s="367"/>
      <c r="V3" s="367"/>
      <c r="W3" s="368" t="s">
        <v>11</v>
      </c>
      <c r="X3" s="369"/>
      <c r="Y3" s="370"/>
      <c r="Z3" s="371" t="s">
        <v>12</v>
      </c>
      <c r="AA3" s="369"/>
      <c r="AB3" s="370"/>
    </row>
    <row r="4" spans="1:32" s="31" customFormat="1" ht="19.5" customHeight="1" x14ac:dyDescent="0.25">
      <c r="A4" s="291"/>
      <c r="B4" s="356" t="s">
        <v>87</v>
      </c>
      <c r="C4" s="358" t="s">
        <v>96</v>
      </c>
      <c r="D4" s="354" t="s">
        <v>2</v>
      </c>
      <c r="E4" s="356" t="s">
        <v>87</v>
      </c>
      <c r="F4" s="358" t="s">
        <v>96</v>
      </c>
      <c r="G4" s="354" t="s">
        <v>2</v>
      </c>
      <c r="H4" s="362" t="s">
        <v>87</v>
      </c>
      <c r="I4" s="358" t="s">
        <v>96</v>
      </c>
      <c r="J4" s="360" t="s">
        <v>2</v>
      </c>
      <c r="K4" s="356" t="s">
        <v>87</v>
      </c>
      <c r="L4" s="358" t="s">
        <v>96</v>
      </c>
      <c r="M4" s="354" t="s">
        <v>2</v>
      </c>
      <c r="N4" s="356" t="s">
        <v>87</v>
      </c>
      <c r="O4" s="358" t="s">
        <v>96</v>
      </c>
      <c r="P4" s="360" t="s">
        <v>2</v>
      </c>
      <c r="Q4" s="356" t="s">
        <v>87</v>
      </c>
      <c r="R4" s="358" t="s">
        <v>96</v>
      </c>
      <c r="S4" s="354" t="s">
        <v>2</v>
      </c>
      <c r="T4" s="362" t="s">
        <v>87</v>
      </c>
      <c r="U4" s="358" t="s">
        <v>96</v>
      </c>
      <c r="V4" s="360" t="s">
        <v>2</v>
      </c>
      <c r="W4" s="356" t="s">
        <v>87</v>
      </c>
      <c r="X4" s="358" t="s">
        <v>96</v>
      </c>
      <c r="Y4" s="354" t="s">
        <v>2</v>
      </c>
      <c r="Z4" s="362" t="s">
        <v>87</v>
      </c>
      <c r="AA4" s="358" t="s">
        <v>96</v>
      </c>
      <c r="AB4" s="354" t="s">
        <v>2</v>
      </c>
    </row>
    <row r="5" spans="1:32" s="31" customFormat="1" ht="4.5" customHeight="1" thickBot="1" x14ac:dyDescent="0.3">
      <c r="A5" s="364"/>
      <c r="B5" s="357"/>
      <c r="C5" s="359"/>
      <c r="D5" s="355"/>
      <c r="E5" s="357"/>
      <c r="F5" s="359"/>
      <c r="G5" s="355"/>
      <c r="H5" s="363"/>
      <c r="I5" s="359"/>
      <c r="J5" s="361"/>
      <c r="K5" s="357"/>
      <c r="L5" s="359"/>
      <c r="M5" s="355"/>
      <c r="N5" s="357"/>
      <c r="O5" s="359"/>
      <c r="P5" s="361"/>
      <c r="Q5" s="357"/>
      <c r="R5" s="359"/>
      <c r="S5" s="355"/>
      <c r="T5" s="363"/>
      <c r="U5" s="359"/>
      <c r="V5" s="361"/>
      <c r="W5" s="357"/>
      <c r="X5" s="359"/>
      <c r="Y5" s="355"/>
      <c r="Z5" s="363"/>
      <c r="AA5" s="359"/>
      <c r="AB5" s="355"/>
    </row>
    <row r="6" spans="1:32" s="47" customFormat="1" ht="12.75" thickBot="1" x14ac:dyDescent="0.25">
      <c r="A6" s="202" t="s">
        <v>3</v>
      </c>
      <c r="B6" s="203">
        <v>1</v>
      </c>
      <c r="C6" s="197">
        <v>2</v>
      </c>
      <c r="D6" s="204">
        <v>3</v>
      </c>
      <c r="E6" s="203">
        <v>4</v>
      </c>
      <c r="F6" s="197">
        <v>5</v>
      </c>
      <c r="G6" s="204">
        <v>6</v>
      </c>
      <c r="H6" s="205">
        <v>7</v>
      </c>
      <c r="I6" s="197">
        <v>8</v>
      </c>
      <c r="J6" s="206">
        <v>9</v>
      </c>
      <c r="K6" s="203">
        <v>10</v>
      </c>
      <c r="L6" s="197">
        <v>11</v>
      </c>
      <c r="M6" s="204">
        <v>12</v>
      </c>
      <c r="N6" s="203">
        <v>13</v>
      </c>
      <c r="O6" s="197">
        <v>14</v>
      </c>
      <c r="P6" s="206">
        <v>15</v>
      </c>
      <c r="Q6" s="203">
        <v>16</v>
      </c>
      <c r="R6" s="197">
        <v>17</v>
      </c>
      <c r="S6" s="204">
        <v>18</v>
      </c>
      <c r="T6" s="205">
        <v>19</v>
      </c>
      <c r="U6" s="197">
        <v>20</v>
      </c>
      <c r="V6" s="206">
        <v>21</v>
      </c>
      <c r="W6" s="203">
        <v>22</v>
      </c>
      <c r="X6" s="197">
        <v>23</v>
      </c>
      <c r="Y6" s="204">
        <v>24</v>
      </c>
      <c r="Z6" s="205">
        <v>25</v>
      </c>
      <c r="AA6" s="197">
        <v>26</v>
      </c>
      <c r="AB6" s="204">
        <v>27</v>
      </c>
    </row>
    <row r="7" spans="1:32" s="35" customFormat="1" ht="48.75" customHeight="1" thickBot="1" x14ac:dyDescent="0.3">
      <c r="A7" s="160" t="s">
        <v>32</v>
      </c>
      <c r="B7" s="161">
        <f>SUM(B8:B14)</f>
        <v>27376</v>
      </c>
      <c r="C7" s="162">
        <f>SUM(C8:C14)</f>
        <v>16451</v>
      </c>
      <c r="D7" s="163">
        <f>C7*100/B7</f>
        <v>60.092781998831093</v>
      </c>
      <c r="E7" s="209">
        <f>SUM(E8:E14)</f>
        <v>22729</v>
      </c>
      <c r="F7" s="162">
        <f>SUM(F8:F14)</f>
        <v>11893</v>
      </c>
      <c r="G7" s="163">
        <f>F7*100/E7</f>
        <v>52.325223283030489</v>
      </c>
      <c r="H7" s="165">
        <f>SUM(H8:H14)</f>
        <v>7983</v>
      </c>
      <c r="I7" s="162">
        <f>SUM(I8:I14)</f>
        <v>6548</v>
      </c>
      <c r="J7" s="166">
        <f>I7*100/H7</f>
        <v>82.024301640987105</v>
      </c>
      <c r="K7" s="209">
        <f>SUM(K8:K14)</f>
        <v>1422</v>
      </c>
      <c r="L7" s="162">
        <f>SUM(L8:L14)</f>
        <v>1026</v>
      </c>
      <c r="M7" s="163">
        <f>L7*100/K7</f>
        <v>72.151898734177209</v>
      </c>
      <c r="N7" s="209">
        <f>SUM(N8:N14)</f>
        <v>126</v>
      </c>
      <c r="O7" s="162">
        <f>SUM(O8:O14)</f>
        <v>261</v>
      </c>
      <c r="P7" s="166">
        <f>O7*100/N7</f>
        <v>207.14285714285714</v>
      </c>
      <c r="Q7" s="209">
        <f>SUM(Q8:Q14)</f>
        <v>18421</v>
      </c>
      <c r="R7" s="162">
        <f>SUM(R8:R14)</f>
        <v>10096</v>
      </c>
      <c r="S7" s="163">
        <f>R7*100/Q7</f>
        <v>54.807013734324954</v>
      </c>
      <c r="T7" s="165">
        <f>SUM(T8:T14)</f>
        <v>5932</v>
      </c>
      <c r="U7" s="162">
        <f>SUM(U8:U14)</f>
        <v>3803</v>
      </c>
      <c r="V7" s="166">
        <f>U7*100/T7</f>
        <v>64.109912339851647</v>
      </c>
      <c r="W7" s="209">
        <f>SUM(W8:W14)</f>
        <v>4641</v>
      </c>
      <c r="X7" s="162">
        <f>SUM(X8:X14)</f>
        <v>2145</v>
      </c>
      <c r="Y7" s="163">
        <f>X7*100/W7</f>
        <v>46.218487394957982</v>
      </c>
      <c r="Z7" s="165">
        <f>SUM(Z8:Z14)</f>
        <v>3942</v>
      </c>
      <c r="AA7" s="162">
        <f>SUM(AA8:AA14)</f>
        <v>1427</v>
      </c>
      <c r="AB7" s="163">
        <f>AA7*100/Z7</f>
        <v>36.199898528665649</v>
      </c>
      <c r="AC7" s="34"/>
      <c r="AF7" s="39"/>
    </row>
    <row r="8" spans="1:32" s="39" customFormat="1" ht="48.75" customHeight="1" x14ac:dyDescent="0.25">
      <c r="A8" s="142" t="s">
        <v>97</v>
      </c>
      <c r="B8" s="167">
        <f>УСЬОГО!B8-'16-село-ЦЗ'!B8</f>
        <v>3677</v>
      </c>
      <c r="C8" s="218">
        <f>УСЬОГО!C8-'16-село-ЦЗ'!C8</f>
        <v>2874</v>
      </c>
      <c r="D8" s="168">
        <f t="shared" ref="D8:D14" si="0">C8*100/B8</f>
        <v>78.16154473755779</v>
      </c>
      <c r="E8" s="169">
        <f>УСЬОГО!E8-'16-село-ЦЗ'!E8</f>
        <v>3217</v>
      </c>
      <c r="F8" s="171">
        <f>УСЬОГО!F8-'16-село-ЦЗ'!F8</f>
        <v>2002</v>
      </c>
      <c r="G8" s="168">
        <f t="shared" ref="G8:G14" si="1">F8*100/E8</f>
        <v>62.231893068075848</v>
      </c>
      <c r="H8" s="170">
        <f>УСЬОГО!H8-'16-село-ЦЗ'!H8</f>
        <v>1407</v>
      </c>
      <c r="I8" s="170">
        <f>УСЬОГО!I8-'16-село-ЦЗ'!I8</f>
        <v>1612</v>
      </c>
      <c r="J8" s="172">
        <f t="shared" ref="J8:J14" si="2">I8*100/H8</f>
        <v>114.57000710732054</v>
      </c>
      <c r="K8" s="169">
        <f>УСЬОГО!N8-'16-село-ЦЗ'!K8</f>
        <v>137</v>
      </c>
      <c r="L8" s="171">
        <f>УСЬОГО!O8-'16-село-ЦЗ'!L8</f>
        <v>183</v>
      </c>
      <c r="M8" s="168">
        <f t="shared" ref="M8" si="3">L8*100/K8</f>
        <v>133.57664233576642</v>
      </c>
      <c r="N8" s="169">
        <f>УСЬОГО!Q8-'16-село-ЦЗ'!N8</f>
        <v>64</v>
      </c>
      <c r="O8" s="171">
        <f>УСЬОГО!R8-'16-село-ЦЗ'!O8</f>
        <v>31</v>
      </c>
      <c r="P8" s="172">
        <f>IF(ISERROR(O8*100/N8),"-",(O8*100/N8))</f>
        <v>48.4375</v>
      </c>
      <c r="Q8" s="169">
        <f>УСЬОГО!T8-'16-село-ЦЗ'!Q8</f>
        <v>2879</v>
      </c>
      <c r="R8" s="171">
        <f>УСЬОГО!U8-'16-село-ЦЗ'!R8</f>
        <v>1766</v>
      </c>
      <c r="S8" s="168">
        <f t="shared" ref="S8:S14" si="4">R8*100/Q8</f>
        <v>61.34074331365057</v>
      </c>
      <c r="T8" s="170">
        <f>УСЬОГО!W8-'16-село-ЦЗ'!T8</f>
        <v>655</v>
      </c>
      <c r="U8" s="170">
        <f>УСЬОГО!X8-'16-село-ЦЗ'!U8</f>
        <v>604</v>
      </c>
      <c r="V8" s="172">
        <f t="shared" ref="V8:V14" si="5">U8*100/T8</f>
        <v>92.213740458015266</v>
      </c>
      <c r="W8" s="169">
        <f>УСЬОГО!Z8-'16-село-ЦЗ'!W8</f>
        <v>520</v>
      </c>
      <c r="X8" s="171">
        <f>УСЬОГО!AA8-'16-село-ЦЗ'!X8</f>
        <v>323</v>
      </c>
      <c r="Y8" s="168">
        <f t="shared" ref="Y8:Y14" si="6">X8*100/W8</f>
        <v>62.115384615384613</v>
      </c>
      <c r="Z8" s="170">
        <f>УСЬОГО!AC8-'16-село-ЦЗ'!Z8</f>
        <v>425</v>
      </c>
      <c r="AA8" s="170">
        <f>УСЬОГО!AD8-'16-село-ЦЗ'!AA8</f>
        <v>184</v>
      </c>
      <c r="AB8" s="168">
        <f t="shared" ref="AB8:AB14" si="7">AA8*100/Z8</f>
        <v>43.294117647058826</v>
      </c>
      <c r="AC8" s="34"/>
      <c r="AD8" s="38"/>
    </row>
    <row r="9" spans="1:32" s="40" customFormat="1" ht="48.75" customHeight="1" x14ac:dyDescent="0.25">
      <c r="A9" s="143" t="s">
        <v>98</v>
      </c>
      <c r="B9" s="167">
        <f>УСЬОГО!B9-'16-село-ЦЗ'!B9</f>
        <v>1758</v>
      </c>
      <c r="C9" s="208">
        <f>УСЬОГО!C9-'16-село-ЦЗ'!C9</f>
        <v>1308</v>
      </c>
      <c r="D9" s="177">
        <f t="shared" si="0"/>
        <v>74.402730375426614</v>
      </c>
      <c r="E9" s="169">
        <f>УСЬОГО!E9-'16-село-ЦЗ'!E9</f>
        <v>1433</v>
      </c>
      <c r="F9" s="171">
        <f>УСЬОГО!F9-'16-село-ЦЗ'!F9</f>
        <v>976</v>
      </c>
      <c r="G9" s="177">
        <f t="shared" si="1"/>
        <v>68.108862526168878</v>
      </c>
      <c r="H9" s="170">
        <f>УСЬОГО!H9-'16-село-ЦЗ'!H9</f>
        <v>634</v>
      </c>
      <c r="I9" s="170">
        <f>УСЬОГО!I9-'16-село-ЦЗ'!I9</f>
        <v>560</v>
      </c>
      <c r="J9" s="180">
        <f t="shared" si="2"/>
        <v>88.328075709779185</v>
      </c>
      <c r="K9" s="169">
        <f>УСЬОГО!N9-'16-село-ЦЗ'!K9</f>
        <v>104</v>
      </c>
      <c r="L9" s="171">
        <f>УСЬОГО!O9-'16-село-ЦЗ'!L9</f>
        <v>132</v>
      </c>
      <c r="M9" s="177">
        <f t="shared" ref="M9:M14" si="8">IF(ISERROR(L9*100/K9),"-",(L9*100/K9))</f>
        <v>126.92307692307692</v>
      </c>
      <c r="N9" s="169">
        <f>УСЬОГО!Q9-'16-село-ЦЗ'!N9</f>
        <v>2</v>
      </c>
      <c r="O9" s="171">
        <f>УСЬОГО!R9-'16-село-ЦЗ'!O9</f>
        <v>8</v>
      </c>
      <c r="P9" s="246" t="s">
        <v>109</v>
      </c>
      <c r="Q9" s="169">
        <f>УСЬОГО!T9-'16-село-ЦЗ'!Q9</f>
        <v>1259</v>
      </c>
      <c r="R9" s="171">
        <f>УСЬОГО!U9-'16-село-ЦЗ'!R9</f>
        <v>870</v>
      </c>
      <c r="S9" s="177">
        <f t="shared" si="4"/>
        <v>69.102462271644157</v>
      </c>
      <c r="T9" s="170">
        <f>УСЬОГО!W9-'16-село-ЦЗ'!T9</f>
        <v>417</v>
      </c>
      <c r="U9" s="170">
        <f>УСЬОГО!X9-'16-село-ЦЗ'!U9</f>
        <v>374</v>
      </c>
      <c r="V9" s="180">
        <f t="shared" si="5"/>
        <v>89.68824940047962</v>
      </c>
      <c r="W9" s="169">
        <f>УСЬОГО!Z9-'16-село-ЦЗ'!W9</f>
        <v>359</v>
      </c>
      <c r="X9" s="171">
        <f>УСЬОГО!AA9-'16-село-ЦЗ'!X9</f>
        <v>237</v>
      </c>
      <c r="Y9" s="177">
        <f t="shared" si="6"/>
        <v>66.016713091922</v>
      </c>
      <c r="Z9" s="170">
        <f>УСЬОГО!AC9-'16-село-ЦЗ'!Z9</f>
        <v>309</v>
      </c>
      <c r="AA9" s="170">
        <f>УСЬОГО!AD9-'16-село-ЦЗ'!AA9</f>
        <v>170</v>
      </c>
      <c r="AB9" s="177">
        <f t="shared" si="7"/>
        <v>55.016181229773466</v>
      </c>
      <c r="AC9" s="34"/>
      <c r="AD9" s="38"/>
    </row>
    <row r="10" spans="1:32" s="39" customFormat="1" ht="48.75" customHeight="1" x14ac:dyDescent="0.25">
      <c r="A10" s="143" t="s">
        <v>99</v>
      </c>
      <c r="B10" s="167">
        <f>УСЬОГО!B10-'16-село-ЦЗ'!B10</f>
        <v>12247</v>
      </c>
      <c r="C10" s="208">
        <f>УСЬОГО!C10-'16-село-ЦЗ'!C10</f>
        <v>6008</v>
      </c>
      <c r="D10" s="177">
        <f t="shared" si="0"/>
        <v>49.05691189679105</v>
      </c>
      <c r="E10" s="169">
        <f>УСЬОГО!E10-'16-село-ЦЗ'!E10</f>
        <v>10002</v>
      </c>
      <c r="F10" s="171">
        <f>УСЬОГО!F10-'16-село-ЦЗ'!F10</f>
        <v>4287</v>
      </c>
      <c r="G10" s="177">
        <f t="shared" si="1"/>
        <v>42.861427714457108</v>
      </c>
      <c r="H10" s="170">
        <f>УСЬОГО!H10-'16-село-ЦЗ'!H10</f>
        <v>2611</v>
      </c>
      <c r="I10" s="170">
        <f>УСЬОГО!I10-'16-село-ЦЗ'!I10</f>
        <v>1520</v>
      </c>
      <c r="J10" s="180">
        <f t="shared" si="2"/>
        <v>58.215243201838376</v>
      </c>
      <c r="K10" s="169">
        <f>УСЬОГО!N10-'16-село-ЦЗ'!K10</f>
        <v>792</v>
      </c>
      <c r="L10" s="171">
        <f>УСЬОГО!O10-'16-село-ЦЗ'!L10</f>
        <v>402</v>
      </c>
      <c r="M10" s="177">
        <f t="shared" si="8"/>
        <v>50.757575757575758</v>
      </c>
      <c r="N10" s="169">
        <f>УСЬОГО!Q10-'16-село-ЦЗ'!N10</f>
        <v>30</v>
      </c>
      <c r="O10" s="171">
        <f>УСЬОГО!R10-'16-село-ЦЗ'!O10</f>
        <v>169</v>
      </c>
      <c r="P10" s="246" t="s">
        <v>134</v>
      </c>
      <c r="Q10" s="169">
        <f>УСЬОГО!T10-'16-село-ЦЗ'!Q10</f>
        <v>7251</v>
      </c>
      <c r="R10" s="171">
        <f>УСЬОГО!U10-'16-село-ЦЗ'!R10</f>
        <v>3602</v>
      </c>
      <c r="S10" s="177">
        <f t="shared" si="4"/>
        <v>49.675906771479795</v>
      </c>
      <c r="T10" s="170">
        <f>УСЬОГО!W10-'16-село-ЦЗ'!T10</f>
        <v>2781</v>
      </c>
      <c r="U10" s="170">
        <f>УСЬОГО!X10-'16-село-ЦЗ'!U10</f>
        <v>1386</v>
      </c>
      <c r="V10" s="180">
        <f t="shared" si="5"/>
        <v>49.838187702265373</v>
      </c>
      <c r="W10" s="169">
        <f>УСЬОГО!Z10-'16-село-ЦЗ'!W10</f>
        <v>2085</v>
      </c>
      <c r="X10" s="171">
        <f>УСЬОГО!AA10-'16-село-ЦЗ'!X10</f>
        <v>775</v>
      </c>
      <c r="Y10" s="177">
        <f t="shared" si="6"/>
        <v>37.170263788968825</v>
      </c>
      <c r="Z10" s="170">
        <f>УСЬОГО!AC10-'16-село-ЦЗ'!Z10</f>
        <v>1769</v>
      </c>
      <c r="AA10" s="170">
        <f>УСЬОГО!AD10-'16-село-ЦЗ'!AA10</f>
        <v>552</v>
      </c>
      <c r="AB10" s="177">
        <f t="shared" si="7"/>
        <v>31.204070096099493</v>
      </c>
      <c r="AC10" s="34"/>
      <c r="AD10" s="38"/>
    </row>
    <row r="11" spans="1:32" s="39" customFormat="1" ht="48.75" customHeight="1" x14ac:dyDescent="0.25">
      <c r="A11" s="143" t="s">
        <v>100</v>
      </c>
      <c r="B11" s="167">
        <f>УСЬОГО!B11-'16-село-ЦЗ'!B11</f>
        <v>2000</v>
      </c>
      <c r="C11" s="208">
        <f>УСЬОГО!C11-'16-село-ЦЗ'!C11</f>
        <v>1293</v>
      </c>
      <c r="D11" s="177">
        <f t="shared" si="0"/>
        <v>64.650000000000006</v>
      </c>
      <c r="E11" s="169">
        <f>УСЬОГО!E11-'16-село-ЦЗ'!E11</f>
        <v>1733</v>
      </c>
      <c r="F11" s="171">
        <f>УСЬОГО!F11-'16-село-ЦЗ'!F11</f>
        <v>972</v>
      </c>
      <c r="G11" s="177">
        <f t="shared" si="1"/>
        <v>56.087709174841315</v>
      </c>
      <c r="H11" s="170">
        <f>УСЬОГО!H11-'16-село-ЦЗ'!H11</f>
        <v>574</v>
      </c>
      <c r="I11" s="170">
        <f>УСЬОГО!I11-'16-село-ЦЗ'!I11</f>
        <v>561</v>
      </c>
      <c r="J11" s="180">
        <f t="shared" si="2"/>
        <v>97.735191637630663</v>
      </c>
      <c r="K11" s="169">
        <f>УСЬОГО!N11-'16-село-ЦЗ'!K11</f>
        <v>54</v>
      </c>
      <c r="L11" s="171">
        <f>УСЬОГО!O11-'16-село-ЦЗ'!L11</f>
        <v>64</v>
      </c>
      <c r="M11" s="177">
        <f t="shared" si="8"/>
        <v>118.51851851851852</v>
      </c>
      <c r="N11" s="169">
        <f>УСЬОГО!Q11-'16-село-ЦЗ'!N11</f>
        <v>0</v>
      </c>
      <c r="O11" s="171">
        <f>УСЬОГО!R11-'16-село-ЦЗ'!O11</f>
        <v>12</v>
      </c>
      <c r="P11" s="180" t="str">
        <f t="shared" ref="P10:P14" si="9">IF(ISERROR(O11*100/N11),"-",(O11*100/N11))</f>
        <v>-</v>
      </c>
      <c r="Q11" s="169">
        <f>УСЬОГО!T11-'16-село-ЦЗ'!Q11</f>
        <v>1450</v>
      </c>
      <c r="R11" s="171">
        <f>УСЬОГО!U11-'16-село-ЦЗ'!R11</f>
        <v>852</v>
      </c>
      <c r="S11" s="177">
        <f t="shared" si="4"/>
        <v>58.758620689655174</v>
      </c>
      <c r="T11" s="170">
        <f>УСЬОГО!W11-'16-село-ЦЗ'!T11</f>
        <v>516</v>
      </c>
      <c r="U11" s="170">
        <f>УСЬОГО!X11-'16-село-ЦЗ'!U11</f>
        <v>287</v>
      </c>
      <c r="V11" s="180">
        <f t="shared" si="5"/>
        <v>55.620155038759691</v>
      </c>
      <c r="W11" s="169">
        <f>УСЬОГО!Z11-'16-село-ЦЗ'!W11</f>
        <v>454</v>
      </c>
      <c r="X11" s="171">
        <f>УСЬОГО!AA11-'16-село-ЦЗ'!X11</f>
        <v>163</v>
      </c>
      <c r="Y11" s="177">
        <f t="shared" si="6"/>
        <v>35.903083700440526</v>
      </c>
      <c r="Z11" s="170">
        <f>УСЬОГО!AC11-'16-село-ЦЗ'!Z11</f>
        <v>408</v>
      </c>
      <c r="AA11" s="170">
        <f>УСЬОГО!AD11-'16-село-ЦЗ'!AA11</f>
        <v>102</v>
      </c>
      <c r="AB11" s="177">
        <f t="shared" si="7"/>
        <v>25</v>
      </c>
      <c r="AC11" s="34"/>
      <c r="AD11" s="38"/>
    </row>
    <row r="12" spans="1:32" s="39" customFormat="1" ht="48.75" customHeight="1" x14ac:dyDescent="0.25">
      <c r="A12" s="143" t="s">
        <v>101</v>
      </c>
      <c r="B12" s="167">
        <f>УСЬОГО!B12-'16-село-ЦЗ'!B12</f>
        <v>3954</v>
      </c>
      <c r="C12" s="208">
        <f>УСЬОГО!C12-'16-село-ЦЗ'!C12</f>
        <v>2362</v>
      </c>
      <c r="D12" s="177">
        <f t="shared" si="0"/>
        <v>59.736975214972183</v>
      </c>
      <c r="E12" s="169">
        <f>УСЬОГО!E12-'16-село-ЦЗ'!E12</f>
        <v>3242</v>
      </c>
      <c r="F12" s="171">
        <f>УСЬОГО!F12-'16-село-ЦЗ'!F12</f>
        <v>1807</v>
      </c>
      <c r="G12" s="177">
        <f t="shared" si="1"/>
        <v>55.737199259716228</v>
      </c>
      <c r="H12" s="170">
        <f>УСЬОГО!H12-'16-село-ЦЗ'!H12</f>
        <v>1311</v>
      </c>
      <c r="I12" s="170">
        <f>УСЬОГО!I12-'16-село-ЦЗ'!I12</f>
        <v>1050</v>
      </c>
      <c r="J12" s="180">
        <f t="shared" si="2"/>
        <v>80.091533180778029</v>
      </c>
      <c r="K12" s="169">
        <f>УСЬОГО!N12-'16-село-ЦЗ'!K12</f>
        <v>109</v>
      </c>
      <c r="L12" s="171">
        <f>УСЬОГО!O12-'16-село-ЦЗ'!L12</f>
        <v>89</v>
      </c>
      <c r="M12" s="177">
        <f t="shared" si="8"/>
        <v>81.651376146788991</v>
      </c>
      <c r="N12" s="169">
        <f>УСЬОГО!Q12-'16-село-ЦЗ'!N12</f>
        <v>18</v>
      </c>
      <c r="O12" s="171">
        <f>УСЬОГО!R12-'16-село-ЦЗ'!O12</f>
        <v>13</v>
      </c>
      <c r="P12" s="180">
        <f t="shared" si="9"/>
        <v>72.222222222222229</v>
      </c>
      <c r="Q12" s="169">
        <f>УСЬОГО!T12-'16-село-ЦЗ'!Q12</f>
        <v>2782</v>
      </c>
      <c r="R12" s="171">
        <f>УСЬОГО!U12-'16-село-ЦЗ'!R12</f>
        <v>1392</v>
      </c>
      <c r="S12" s="177">
        <f t="shared" si="4"/>
        <v>50.035945363048164</v>
      </c>
      <c r="T12" s="170">
        <f>УСЬОГО!W12-'16-село-ЦЗ'!T12</f>
        <v>891</v>
      </c>
      <c r="U12" s="170">
        <f>УСЬОГО!X12-'16-село-ЦЗ'!U12</f>
        <v>549</v>
      </c>
      <c r="V12" s="180">
        <f t="shared" si="5"/>
        <v>61.616161616161619</v>
      </c>
      <c r="W12" s="169">
        <f>УСЬОГО!Z12-'16-село-ЦЗ'!W12</f>
        <v>714</v>
      </c>
      <c r="X12" s="171">
        <f>УСЬОГО!AA12-'16-село-ЦЗ'!X12</f>
        <v>330</v>
      </c>
      <c r="Y12" s="177">
        <f t="shared" si="6"/>
        <v>46.218487394957982</v>
      </c>
      <c r="Z12" s="170">
        <f>УСЬОГО!AC12-'16-село-ЦЗ'!Z12</f>
        <v>609</v>
      </c>
      <c r="AA12" s="170">
        <f>УСЬОГО!AD12-'16-село-ЦЗ'!AA12</f>
        <v>213</v>
      </c>
      <c r="AB12" s="177">
        <f t="shared" si="7"/>
        <v>34.975369458128078</v>
      </c>
      <c r="AC12" s="34"/>
      <c r="AD12" s="38"/>
    </row>
    <row r="13" spans="1:32" s="39" customFormat="1" ht="48.75" customHeight="1" x14ac:dyDescent="0.25">
      <c r="A13" s="143" t="s">
        <v>102</v>
      </c>
      <c r="B13" s="167">
        <f>УСЬОГО!B13-'16-село-ЦЗ'!B13</f>
        <v>2416</v>
      </c>
      <c r="C13" s="208">
        <f>УСЬОГО!C13-'16-село-ЦЗ'!C13</f>
        <v>1446</v>
      </c>
      <c r="D13" s="177">
        <f t="shared" si="0"/>
        <v>59.850993377483441</v>
      </c>
      <c r="E13" s="169">
        <f>УСЬОГО!E13-'16-село-ЦЗ'!E13</f>
        <v>1935</v>
      </c>
      <c r="F13" s="171">
        <f>УСЬОГО!F13-'16-село-ЦЗ'!F13</f>
        <v>955</v>
      </c>
      <c r="G13" s="177">
        <f t="shared" si="1"/>
        <v>49.354005167958654</v>
      </c>
      <c r="H13" s="170">
        <f>УСЬОГО!H13-'16-село-ЦЗ'!H13</f>
        <v>941</v>
      </c>
      <c r="I13" s="170">
        <f>УСЬОГО!I13-'16-село-ЦЗ'!I13</f>
        <v>679</v>
      </c>
      <c r="J13" s="180">
        <f t="shared" si="2"/>
        <v>72.157279489904354</v>
      </c>
      <c r="K13" s="169">
        <f>УСЬОГО!N13-'16-село-ЦЗ'!K13</f>
        <v>78</v>
      </c>
      <c r="L13" s="171">
        <f>УСЬОГО!O13-'16-село-ЦЗ'!L13</f>
        <v>31</v>
      </c>
      <c r="M13" s="177">
        <f t="shared" si="8"/>
        <v>39.743589743589745</v>
      </c>
      <c r="N13" s="169">
        <f>УСЬОГО!Q13-'16-село-ЦЗ'!N13</f>
        <v>0</v>
      </c>
      <c r="O13" s="171">
        <f>УСЬОГО!R13-'16-село-ЦЗ'!O13</f>
        <v>23</v>
      </c>
      <c r="P13" s="180" t="str">
        <f t="shared" si="9"/>
        <v>-</v>
      </c>
      <c r="Q13" s="169">
        <f>УСЬОГО!T13-'16-село-ЦЗ'!Q13</f>
        <v>1732</v>
      </c>
      <c r="R13" s="171">
        <f>УСЬОГО!U13-'16-село-ЦЗ'!R13</f>
        <v>842</v>
      </c>
      <c r="S13" s="177">
        <f t="shared" si="4"/>
        <v>48.61431870669746</v>
      </c>
      <c r="T13" s="170">
        <f>УСЬОГО!W13-'16-село-ЦЗ'!T13</f>
        <v>389</v>
      </c>
      <c r="U13" s="170">
        <f>УСЬОГО!X13-'16-село-ЦЗ'!U13</f>
        <v>321</v>
      </c>
      <c r="V13" s="180">
        <f t="shared" si="5"/>
        <v>82.519280205655534</v>
      </c>
      <c r="W13" s="169">
        <f>УСЬОГО!Z13-'16-село-ЦЗ'!W13</f>
        <v>258</v>
      </c>
      <c r="X13" s="171">
        <f>УСЬОГО!AA13-'16-село-ЦЗ'!X13</f>
        <v>138</v>
      </c>
      <c r="Y13" s="177">
        <f t="shared" si="6"/>
        <v>53.488372093023258</v>
      </c>
      <c r="Z13" s="170">
        <f>УСЬОГО!AC13-'16-село-ЦЗ'!Z13</f>
        <v>220</v>
      </c>
      <c r="AA13" s="170">
        <f>УСЬОГО!AD13-'16-село-ЦЗ'!AA13</f>
        <v>100</v>
      </c>
      <c r="AB13" s="177">
        <f t="shared" si="7"/>
        <v>45.454545454545453</v>
      </c>
      <c r="AC13" s="34"/>
      <c r="AD13" s="38"/>
    </row>
    <row r="14" spans="1:32" s="39" customFormat="1" ht="48.75" customHeight="1" thickBot="1" x14ac:dyDescent="0.3">
      <c r="A14" s="144" t="s">
        <v>103</v>
      </c>
      <c r="B14" s="210">
        <f>УСЬОГО!B14-'16-село-ЦЗ'!B14</f>
        <v>1324</v>
      </c>
      <c r="C14" s="211">
        <f>УСЬОГО!C14-'16-село-ЦЗ'!C14</f>
        <v>1160</v>
      </c>
      <c r="D14" s="184">
        <f t="shared" si="0"/>
        <v>87.61329305135952</v>
      </c>
      <c r="E14" s="212">
        <f>УСЬОГО!E14-'16-село-ЦЗ'!E14</f>
        <v>1167</v>
      </c>
      <c r="F14" s="213">
        <f>УСЬОГО!F14-'16-село-ЦЗ'!F14</f>
        <v>894</v>
      </c>
      <c r="G14" s="184">
        <f t="shared" si="1"/>
        <v>76.606683804627252</v>
      </c>
      <c r="H14" s="214">
        <f>УСЬОГО!H14-'16-село-ЦЗ'!H14</f>
        <v>505</v>
      </c>
      <c r="I14" s="214">
        <f>УСЬОГО!I14-'16-село-ЦЗ'!I14</f>
        <v>566</v>
      </c>
      <c r="J14" s="188">
        <f t="shared" si="2"/>
        <v>112.07920792079207</v>
      </c>
      <c r="K14" s="212">
        <f>УСЬОГО!N14-'16-село-ЦЗ'!K14</f>
        <v>148</v>
      </c>
      <c r="L14" s="213">
        <f>УСЬОГО!O14-'16-село-ЦЗ'!L14</f>
        <v>125</v>
      </c>
      <c r="M14" s="184">
        <f t="shared" si="8"/>
        <v>84.459459459459453</v>
      </c>
      <c r="N14" s="212">
        <f>УСЬОГО!Q14-'16-село-ЦЗ'!N14</f>
        <v>12</v>
      </c>
      <c r="O14" s="213">
        <f>УСЬОГО!R14-'16-село-ЦЗ'!O14</f>
        <v>5</v>
      </c>
      <c r="P14" s="188">
        <f t="shared" si="9"/>
        <v>41.666666666666664</v>
      </c>
      <c r="Q14" s="212">
        <f>УСЬОГО!T14-'16-село-ЦЗ'!Q14</f>
        <v>1068</v>
      </c>
      <c r="R14" s="213">
        <f>УСЬОГО!U14-'16-село-ЦЗ'!R14</f>
        <v>772</v>
      </c>
      <c r="S14" s="184">
        <f t="shared" si="4"/>
        <v>72.284644194756552</v>
      </c>
      <c r="T14" s="214">
        <f>УСЬОГО!W14-'16-село-ЦЗ'!T14</f>
        <v>283</v>
      </c>
      <c r="U14" s="214">
        <f>УСЬОГО!X14-'16-село-ЦЗ'!U14</f>
        <v>282</v>
      </c>
      <c r="V14" s="188">
        <f t="shared" si="5"/>
        <v>99.646643109540634</v>
      </c>
      <c r="W14" s="212">
        <f>УСЬОГО!Z14-'16-село-ЦЗ'!W14</f>
        <v>251</v>
      </c>
      <c r="X14" s="213">
        <f>УСЬОГО!AA14-'16-село-ЦЗ'!X14</f>
        <v>179</v>
      </c>
      <c r="Y14" s="184">
        <f t="shared" si="6"/>
        <v>71.314741035856571</v>
      </c>
      <c r="Z14" s="214">
        <f>УСЬОГО!AC14-'16-село-ЦЗ'!Z14</f>
        <v>202</v>
      </c>
      <c r="AA14" s="214">
        <f>УСЬОГО!AD14-'16-село-ЦЗ'!AA14</f>
        <v>106</v>
      </c>
      <c r="AB14" s="184">
        <f t="shared" si="7"/>
        <v>52.475247524752476</v>
      </c>
      <c r="AC14" s="34"/>
      <c r="AD14" s="38"/>
    </row>
    <row r="15" spans="1:32" ht="15" customHeight="1" x14ac:dyDescent="0.2">
      <c r="A15" s="42"/>
      <c r="B15" s="4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2"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2"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Z4:Z5"/>
    <mergeCell ref="AA4:AA5"/>
    <mergeCell ref="AB4:AB5"/>
    <mergeCell ref="X4:X5"/>
    <mergeCell ref="Y4:Y5"/>
    <mergeCell ref="C15:M18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L4:L5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A3:A5"/>
    <mergeCell ref="B3:D3"/>
    <mergeCell ref="E3:G3"/>
    <mergeCell ref="H3:J3"/>
    <mergeCell ref="K3:M3"/>
    <mergeCell ref="G4:G5"/>
    <mergeCell ref="B4:B5"/>
    <mergeCell ref="C4:C5"/>
    <mergeCell ref="D4:D5"/>
    <mergeCell ref="E4:E5"/>
    <mergeCell ref="F4:F5"/>
    <mergeCell ref="M4:M5"/>
    <mergeCell ref="H4:H5"/>
    <mergeCell ref="I4:I5"/>
    <mergeCell ref="J4:J5"/>
    <mergeCell ref="K4:K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C0066"/>
  </sheetPr>
  <dimension ref="A1:AF67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P14" sqref="P14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42578125" style="41" customWidth="1"/>
    <col min="16" max="16" width="8.42578125" style="41" customWidth="1"/>
    <col min="17" max="18" width="9.5703125" style="41" customWidth="1"/>
    <col min="19" max="19" width="8.42578125" style="41" customWidth="1"/>
    <col min="20" max="21" width="11.5703125" style="41" customWidth="1"/>
    <col min="22" max="22" width="8.5703125" style="41" customWidth="1"/>
    <col min="23" max="24" width="9.5703125" style="41" customWidth="1"/>
    <col min="25" max="25" width="8.42578125" style="41" customWidth="1"/>
    <col min="26" max="27" width="9.42578125" style="41" bestFit="1" customWidth="1"/>
    <col min="28" max="28" width="9.5703125" style="41" customWidth="1"/>
    <col min="29" max="16384" width="9.42578125" style="41"/>
  </cols>
  <sheetData>
    <row r="1" spans="1:32" s="26" customFormat="1" ht="59.25" customHeight="1" x14ac:dyDescent="0.35">
      <c r="B1" s="261" t="s">
        <v>122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5"/>
      <c r="O1" s="25"/>
      <c r="P1" s="25"/>
      <c r="Q1" s="25"/>
      <c r="R1" s="25"/>
      <c r="S1" s="25"/>
      <c r="T1" s="25"/>
      <c r="U1" s="25"/>
      <c r="V1" s="25"/>
      <c r="W1" s="25"/>
      <c r="X1" s="273"/>
      <c r="Y1" s="273"/>
      <c r="Z1" s="44"/>
      <c r="AB1" s="63" t="s">
        <v>14</v>
      </c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0" t="s">
        <v>7</v>
      </c>
      <c r="N2" s="120"/>
      <c r="O2" s="28"/>
      <c r="P2" s="28"/>
      <c r="Q2" s="28"/>
      <c r="R2" s="28"/>
      <c r="S2" s="28"/>
      <c r="T2" s="28"/>
      <c r="U2" s="28"/>
      <c r="V2" s="28"/>
      <c r="X2" s="273"/>
      <c r="Y2" s="273"/>
      <c r="Z2" s="263"/>
      <c r="AA2" s="263"/>
      <c r="AB2" s="120" t="s">
        <v>7</v>
      </c>
      <c r="AC2" s="51"/>
    </row>
    <row r="3" spans="1:32" s="221" customFormat="1" ht="100.5" customHeight="1" thickBot="1" x14ac:dyDescent="0.3">
      <c r="A3" s="274"/>
      <c r="B3" s="366" t="s">
        <v>20</v>
      </c>
      <c r="C3" s="367"/>
      <c r="D3" s="367"/>
      <c r="E3" s="368" t="s">
        <v>21</v>
      </c>
      <c r="F3" s="369"/>
      <c r="G3" s="370"/>
      <c r="H3" s="371" t="s">
        <v>107</v>
      </c>
      <c r="I3" s="369"/>
      <c r="J3" s="372"/>
      <c r="K3" s="368" t="s">
        <v>9</v>
      </c>
      <c r="L3" s="369"/>
      <c r="M3" s="370"/>
      <c r="N3" s="368" t="s">
        <v>10</v>
      </c>
      <c r="O3" s="369"/>
      <c r="P3" s="372"/>
      <c r="Q3" s="366" t="s">
        <v>8</v>
      </c>
      <c r="R3" s="367"/>
      <c r="S3" s="373"/>
      <c r="T3" s="366" t="s">
        <v>15</v>
      </c>
      <c r="U3" s="367"/>
      <c r="V3" s="373"/>
      <c r="W3" s="368" t="s">
        <v>11</v>
      </c>
      <c r="X3" s="369"/>
      <c r="Y3" s="370"/>
      <c r="Z3" s="371" t="s">
        <v>12</v>
      </c>
      <c r="AA3" s="369"/>
      <c r="AB3" s="370"/>
    </row>
    <row r="4" spans="1:32" s="31" customFormat="1" ht="19.5" customHeight="1" x14ac:dyDescent="0.25">
      <c r="A4" s="291"/>
      <c r="B4" s="356" t="s">
        <v>87</v>
      </c>
      <c r="C4" s="358" t="s">
        <v>96</v>
      </c>
      <c r="D4" s="360" t="s">
        <v>2</v>
      </c>
      <c r="E4" s="356" t="s">
        <v>87</v>
      </c>
      <c r="F4" s="358" t="s">
        <v>96</v>
      </c>
      <c r="G4" s="354" t="s">
        <v>2</v>
      </c>
      <c r="H4" s="362" t="s">
        <v>87</v>
      </c>
      <c r="I4" s="358" t="s">
        <v>96</v>
      </c>
      <c r="J4" s="360" t="s">
        <v>2</v>
      </c>
      <c r="K4" s="356" t="s">
        <v>87</v>
      </c>
      <c r="L4" s="358" t="s">
        <v>96</v>
      </c>
      <c r="M4" s="354" t="s">
        <v>2</v>
      </c>
      <c r="N4" s="356" t="s">
        <v>87</v>
      </c>
      <c r="O4" s="358" t="s">
        <v>96</v>
      </c>
      <c r="P4" s="360" t="s">
        <v>2</v>
      </c>
      <c r="Q4" s="356" t="s">
        <v>87</v>
      </c>
      <c r="R4" s="358" t="s">
        <v>96</v>
      </c>
      <c r="S4" s="354" t="s">
        <v>2</v>
      </c>
      <c r="T4" s="356" t="s">
        <v>87</v>
      </c>
      <c r="U4" s="358" t="s">
        <v>96</v>
      </c>
      <c r="V4" s="354" t="s">
        <v>2</v>
      </c>
      <c r="W4" s="356" t="s">
        <v>87</v>
      </c>
      <c r="X4" s="358" t="s">
        <v>96</v>
      </c>
      <c r="Y4" s="354" t="s">
        <v>2</v>
      </c>
      <c r="Z4" s="362" t="s">
        <v>87</v>
      </c>
      <c r="AA4" s="358" t="s">
        <v>96</v>
      </c>
      <c r="AB4" s="354" t="s">
        <v>2</v>
      </c>
    </row>
    <row r="5" spans="1:32" s="31" customFormat="1" ht="4.5" customHeight="1" thickBot="1" x14ac:dyDescent="0.3">
      <c r="A5" s="364"/>
      <c r="B5" s="357"/>
      <c r="C5" s="359"/>
      <c r="D5" s="361"/>
      <c r="E5" s="357"/>
      <c r="F5" s="359"/>
      <c r="G5" s="355"/>
      <c r="H5" s="363"/>
      <c r="I5" s="359"/>
      <c r="J5" s="361"/>
      <c r="K5" s="357"/>
      <c r="L5" s="359"/>
      <c r="M5" s="355"/>
      <c r="N5" s="357"/>
      <c r="O5" s="359"/>
      <c r="P5" s="361"/>
      <c r="Q5" s="357"/>
      <c r="R5" s="359"/>
      <c r="S5" s="355"/>
      <c r="T5" s="357"/>
      <c r="U5" s="359"/>
      <c r="V5" s="355"/>
      <c r="W5" s="357"/>
      <c r="X5" s="359"/>
      <c r="Y5" s="355"/>
      <c r="Z5" s="363"/>
      <c r="AA5" s="359"/>
      <c r="AB5" s="355"/>
    </row>
    <row r="6" spans="1:32" s="47" customFormat="1" ht="12.75" thickBot="1" x14ac:dyDescent="0.25">
      <c r="A6" s="202" t="s">
        <v>3</v>
      </c>
      <c r="B6" s="203">
        <v>1</v>
      </c>
      <c r="C6" s="197">
        <v>2</v>
      </c>
      <c r="D6" s="206">
        <v>3</v>
      </c>
      <c r="E6" s="203">
        <v>4</v>
      </c>
      <c r="F6" s="197">
        <v>5</v>
      </c>
      <c r="G6" s="204">
        <v>6</v>
      </c>
      <c r="H6" s="205">
        <v>7</v>
      </c>
      <c r="I6" s="197">
        <v>8</v>
      </c>
      <c r="J6" s="206">
        <v>9</v>
      </c>
      <c r="K6" s="203">
        <v>10</v>
      </c>
      <c r="L6" s="197">
        <v>11</v>
      </c>
      <c r="M6" s="204">
        <v>12</v>
      </c>
      <c r="N6" s="203">
        <v>13</v>
      </c>
      <c r="O6" s="197">
        <v>14</v>
      </c>
      <c r="P6" s="206">
        <v>15</v>
      </c>
      <c r="Q6" s="203">
        <v>16</v>
      </c>
      <c r="R6" s="197">
        <v>17</v>
      </c>
      <c r="S6" s="204">
        <v>18</v>
      </c>
      <c r="T6" s="203">
        <v>19</v>
      </c>
      <c r="U6" s="197">
        <v>20</v>
      </c>
      <c r="V6" s="204">
        <v>21</v>
      </c>
      <c r="W6" s="203">
        <v>22</v>
      </c>
      <c r="X6" s="197">
        <v>23</v>
      </c>
      <c r="Y6" s="204">
        <v>24</v>
      </c>
      <c r="Z6" s="205">
        <v>25</v>
      </c>
      <c r="AA6" s="197">
        <v>26</v>
      </c>
      <c r="AB6" s="204">
        <v>27</v>
      </c>
    </row>
    <row r="7" spans="1:32" s="35" customFormat="1" ht="48.75" customHeight="1" thickBot="1" x14ac:dyDescent="0.3">
      <c r="A7" s="160" t="s">
        <v>32</v>
      </c>
      <c r="B7" s="161">
        <f>SUM(B8:B14)</f>
        <v>16781</v>
      </c>
      <c r="C7" s="162">
        <f>SUM(C8:C14)</f>
        <v>10586</v>
      </c>
      <c r="D7" s="166">
        <f>C7*100/B7</f>
        <v>63.083248912460519</v>
      </c>
      <c r="E7" s="164">
        <f>SUM(E8:E14)</f>
        <v>14241</v>
      </c>
      <c r="F7" s="162">
        <f>SUM(F8:F14)</f>
        <v>7720</v>
      </c>
      <c r="G7" s="163">
        <f>F7*100/E7</f>
        <v>54.209676286777615</v>
      </c>
      <c r="H7" s="165">
        <f>SUM(H8:H14)</f>
        <v>4611</v>
      </c>
      <c r="I7" s="162">
        <f>SUM(I8:I14)</f>
        <v>4167</v>
      </c>
      <c r="J7" s="166">
        <f>I7*100/H7</f>
        <v>90.370852309694214</v>
      </c>
      <c r="K7" s="164">
        <f>SUM(K8:K14)</f>
        <v>1090</v>
      </c>
      <c r="L7" s="162">
        <f>SUM(L8:L14)</f>
        <v>700</v>
      </c>
      <c r="M7" s="163">
        <f>L7*100/K7</f>
        <v>64.220183486238525</v>
      </c>
      <c r="N7" s="164">
        <f>SUM(N8:N14)</f>
        <v>103</v>
      </c>
      <c r="O7" s="162">
        <f>SUM(O8:O14)</f>
        <v>159</v>
      </c>
      <c r="P7" s="166">
        <f>O7*100/N7</f>
        <v>154.36893203883494</v>
      </c>
      <c r="Q7" s="164">
        <f>SUM(Q8:Q14)</f>
        <v>12017</v>
      </c>
      <c r="R7" s="162">
        <f>SUM(R8:R14)</f>
        <v>6510</v>
      </c>
      <c r="S7" s="163">
        <f>R7*100/Q7</f>
        <v>54.173254556045599</v>
      </c>
      <c r="T7" s="161">
        <f>SUM(T8:T14)</f>
        <v>4083</v>
      </c>
      <c r="U7" s="162">
        <f>SUM(U8:U14)</f>
        <v>2553</v>
      </c>
      <c r="V7" s="163">
        <f>U7*100/T7</f>
        <v>62.527553269654668</v>
      </c>
      <c r="W7" s="164">
        <f>SUM(W8:W14)</f>
        <v>3426</v>
      </c>
      <c r="X7" s="162">
        <f>SUM(X8:X14)</f>
        <v>1551</v>
      </c>
      <c r="Y7" s="163">
        <f>X7*100/W7</f>
        <v>45.271453590192642</v>
      </c>
      <c r="Z7" s="165">
        <f>SUM(Z8:Z14)</f>
        <v>3032</v>
      </c>
      <c r="AA7" s="162">
        <f>SUM(AA8:AA14)</f>
        <v>960</v>
      </c>
      <c r="AB7" s="163">
        <f>AA7*100/Z7</f>
        <v>31.662269129287598</v>
      </c>
      <c r="AC7" s="34"/>
      <c r="AF7" s="39"/>
    </row>
    <row r="8" spans="1:32" s="39" customFormat="1" ht="48.75" customHeight="1" x14ac:dyDescent="0.25">
      <c r="A8" s="142" t="s">
        <v>97</v>
      </c>
      <c r="B8" s="167">
        <v>1181</v>
      </c>
      <c r="C8" s="157">
        <v>1165</v>
      </c>
      <c r="D8" s="172">
        <f t="shared" ref="D8:D14" si="0">C8*100/B8</f>
        <v>98.64521591871295</v>
      </c>
      <c r="E8" s="169">
        <v>1002</v>
      </c>
      <c r="F8" s="157">
        <v>744</v>
      </c>
      <c r="G8" s="168">
        <f t="shared" ref="G8:G14" si="1">F8*100/E8</f>
        <v>74.251497005988028</v>
      </c>
      <c r="H8" s="170">
        <v>441</v>
      </c>
      <c r="I8" s="171">
        <v>654</v>
      </c>
      <c r="J8" s="172">
        <f t="shared" ref="J8:J14" si="2">I8*100/H8</f>
        <v>148.29931972789115</v>
      </c>
      <c r="K8" s="173">
        <v>42</v>
      </c>
      <c r="L8" s="158">
        <v>61</v>
      </c>
      <c r="M8" s="168">
        <f t="shared" ref="M8" si="3">L8*100/K8</f>
        <v>145.23809523809524</v>
      </c>
      <c r="N8" s="169">
        <v>19</v>
      </c>
      <c r="O8" s="158">
        <v>26</v>
      </c>
      <c r="P8" s="172">
        <f>IF(ISERROR(O8*100/N8),"-",(O8*100/N8))</f>
        <v>136.84210526315789</v>
      </c>
      <c r="Q8" s="173">
        <v>907</v>
      </c>
      <c r="R8" s="171">
        <v>680</v>
      </c>
      <c r="S8" s="168">
        <f t="shared" ref="S8:S14" si="4">R8*100/Q8</f>
        <v>74.972436604189639</v>
      </c>
      <c r="T8" s="226">
        <v>224</v>
      </c>
      <c r="U8" s="175">
        <v>266</v>
      </c>
      <c r="V8" s="168">
        <f t="shared" ref="V8:V14" si="5">U8*100/T8</f>
        <v>118.75</v>
      </c>
      <c r="W8" s="169">
        <v>176</v>
      </c>
      <c r="X8" s="175">
        <v>146</v>
      </c>
      <c r="Y8" s="168">
        <f t="shared" ref="Y8:Y14" si="6">X8*100/W8</f>
        <v>82.954545454545453</v>
      </c>
      <c r="Z8" s="170">
        <v>135</v>
      </c>
      <c r="AA8" s="175">
        <v>81</v>
      </c>
      <c r="AB8" s="168">
        <f t="shared" ref="AB8:AB14" si="7">AA8*100/Z8</f>
        <v>60</v>
      </c>
      <c r="AC8" s="34"/>
      <c r="AD8" s="38"/>
    </row>
    <row r="9" spans="1:32" s="40" customFormat="1" ht="48.75" customHeight="1" x14ac:dyDescent="0.25">
      <c r="A9" s="143" t="s">
        <v>98</v>
      </c>
      <c r="B9" s="176">
        <v>2009</v>
      </c>
      <c r="C9" s="157">
        <v>1290</v>
      </c>
      <c r="D9" s="180">
        <f t="shared" si="0"/>
        <v>64.211050273768038</v>
      </c>
      <c r="E9" s="178">
        <v>1590</v>
      </c>
      <c r="F9" s="127">
        <v>929</v>
      </c>
      <c r="G9" s="177">
        <f t="shared" si="1"/>
        <v>58.427672955974842</v>
      </c>
      <c r="H9" s="179">
        <v>613</v>
      </c>
      <c r="I9" s="171">
        <v>490</v>
      </c>
      <c r="J9" s="180">
        <f t="shared" si="2"/>
        <v>79.9347471451876</v>
      </c>
      <c r="K9" s="181">
        <v>166</v>
      </c>
      <c r="L9" s="131">
        <v>95</v>
      </c>
      <c r="M9" s="177">
        <f t="shared" ref="M9:M14" si="8">IF(ISERROR(L9*100/K9),"-",(L9*100/K9))</f>
        <v>57.2289156626506</v>
      </c>
      <c r="N9" s="178">
        <v>10</v>
      </c>
      <c r="O9" s="131">
        <v>17</v>
      </c>
      <c r="P9" s="180">
        <f t="shared" ref="P9:P14" si="9">IF(ISERROR(O9*100/N9),"-",(O9*100/N9))</f>
        <v>170</v>
      </c>
      <c r="Q9" s="181">
        <v>1375</v>
      </c>
      <c r="R9" s="132">
        <v>805</v>
      </c>
      <c r="S9" s="177">
        <f t="shared" si="4"/>
        <v>58.545454545454547</v>
      </c>
      <c r="T9" s="226">
        <v>528</v>
      </c>
      <c r="U9" s="175">
        <v>381</v>
      </c>
      <c r="V9" s="177">
        <f t="shared" si="5"/>
        <v>72.159090909090907</v>
      </c>
      <c r="W9" s="178">
        <v>434</v>
      </c>
      <c r="X9" s="133">
        <v>241</v>
      </c>
      <c r="Y9" s="177">
        <f t="shared" si="6"/>
        <v>55.52995391705069</v>
      </c>
      <c r="Z9" s="179">
        <v>399</v>
      </c>
      <c r="AA9" s="133">
        <v>156</v>
      </c>
      <c r="AB9" s="177">
        <f t="shared" si="7"/>
        <v>39.097744360902254</v>
      </c>
      <c r="AC9" s="34"/>
      <c r="AD9" s="38"/>
    </row>
    <row r="10" spans="1:32" s="39" customFormat="1" ht="48.75" customHeight="1" x14ac:dyDescent="0.25">
      <c r="A10" s="143" t="s">
        <v>99</v>
      </c>
      <c r="B10" s="176">
        <v>4514</v>
      </c>
      <c r="C10" s="157">
        <v>2272</v>
      </c>
      <c r="D10" s="180">
        <f t="shared" si="0"/>
        <v>50.33229951262738</v>
      </c>
      <c r="E10" s="178">
        <v>3882</v>
      </c>
      <c r="F10" s="128">
        <v>1721</v>
      </c>
      <c r="G10" s="177">
        <f t="shared" si="1"/>
        <v>44.33281813498197</v>
      </c>
      <c r="H10" s="179">
        <v>955</v>
      </c>
      <c r="I10" s="171">
        <v>651</v>
      </c>
      <c r="J10" s="180">
        <f t="shared" si="2"/>
        <v>68.167539267015712</v>
      </c>
      <c r="K10" s="181">
        <v>352</v>
      </c>
      <c r="L10" s="130">
        <v>187</v>
      </c>
      <c r="M10" s="177">
        <f t="shared" si="8"/>
        <v>53.125</v>
      </c>
      <c r="N10" s="178">
        <v>28</v>
      </c>
      <c r="O10" s="130">
        <v>23</v>
      </c>
      <c r="P10" s="180">
        <f t="shared" si="9"/>
        <v>82.142857142857139</v>
      </c>
      <c r="Q10" s="181">
        <v>3118</v>
      </c>
      <c r="R10" s="132">
        <v>1435</v>
      </c>
      <c r="S10" s="177">
        <f t="shared" si="4"/>
        <v>46.023091725465044</v>
      </c>
      <c r="T10" s="226">
        <v>1046</v>
      </c>
      <c r="U10" s="175">
        <v>515</v>
      </c>
      <c r="V10" s="177">
        <f t="shared" si="5"/>
        <v>49.235181644359464</v>
      </c>
      <c r="W10" s="178">
        <v>880</v>
      </c>
      <c r="X10" s="133">
        <v>333</v>
      </c>
      <c r="Y10" s="177">
        <f t="shared" si="6"/>
        <v>37.840909090909093</v>
      </c>
      <c r="Z10" s="179">
        <v>769</v>
      </c>
      <c r="AA10" s="133">
        <v>232</v>
      </c>
      <c r="AB10" s="177">
        <f t="shared" si="7"/>
        <v>30.169050715214563</v>
      </c>
      <c r="AC10" s="34"/>
      <c r="AD10" s="38"/>
    </row>
    <row r="11" spans="1:32" s="39" customFormat="1" ht="48.75" customHeight="1" x14ac:dyDescent="0.25">
      <c r="A11" s="143" t="s">
        <v>100</v>
      </c>
      <c r="B11" s="176">
        <v>3195</v>
      </c>
      <c r="C11" s="157">
        <v>1993</v>
      </c>
      <c r="D11" s="180">
        <f t="shared" si="0"/>
        <v>62.37871674491393</v>
      </c>
      <c r="E11" s="178">
        <v>2878</v>
      </c>
      <c r="F11" s="128">
        <v>1526</v>
      </c>
      <c r="G11" s="177">
        <f t="shared" si="1"/>
        <v>53.022932592077829</v>
      </c>
      <c r="H11" s="179">
        <v>708</v>
      </c>
      <c r="I11" s="171">
        <v>688</v>
      </c>
      <c r="J11" s="180">
        <f t="shared" si="2"/>
        <v>97.175141242937855</v>
      </c>
      <c r="K11" s="181">
        <v>157</v>
      </c>
      <c r="L11" s="130">
        <v>159</v>
      </c>
      <c r="M11" s="177">
        <f t="shared" si="8"/>
        <v>101.27388535031847</v>
      </c>
      <c r="N11" s="178">
        <v>3</v>
      </c>
      <c r="O11" s="130">
        <v>54</v>
      </c>
      <c r="P11" s="246" t="s">
        <v>132</v>
      </c>
      <c r="Q11" s="181">
        <v>2431</v>
      </c>
      <c r="R11" s="132">
        <v>1349</v>
      </c>
      <c r="S11" s="177">
        <f t="shared" si="4"/>
        <v>55.491567256273136</v>
      </c>
      <c r="T11" s="226">
        <v>970</v>
      </c>
      <c r="U11" s="175">
        <v>500</v>
      </c>
      <c r="V11" s="177">
        <f t="shared" si="5"/>
        <v>51.546391752577321</v>
      </c>
      <c r="W11" s="178">
        <v>882</v>
      </c>
      <c r="X11" s="133">
        <v>303</v>
      </c>
      <c r="Y11" s="177">
        <f t="shared" si="6"/>
        <v>34.353741496598637</v>
      </c>
      <c r="Z11" s="179">
        <v>810</v>
      </c>
      <c r="AA11" s="133">
        <v>161</v>
      </c>
      <c r="AB11" s="177">
        <f t="shared" si="7"/>
        <v>19.876543209876544</v>
      </c>
      <c r="AC11" s="34"/>
      <c r="AD11" s="38"/>
    </row>
    <row r="12" spans="1:32" s="39" customFormat="1" ht="48.75" customHeight="1" x14ac:dyDescent="0.25">
      <c r="A12" s="143" t="s">
        <v>101</v>
      </c>
      <c r="B12" s="176">
        <v>3380</v>
      </c>
      <c r="C12" s="157">
        <v>2026</v>
      </c>
      <c r="D12" s="180">
        <f t="shared" si="0"/>
        <v>59.940828402366861</v>
      </c>
      <c r="E12" s="178">
        <v>2784</v>
      </c>
      <c r="F12" s="128">
        <v>1511</v>
      </c>
      <c r="G12" s="177">
        <f t="shared" si="1"/>
        <v>54.274425287356323</v>
      </c>
      <c r="H12" s="179">
        <v>1043</v>
      </c>
      <c r="I12" s="171">
        <v>763</v>
      </c>
      <c r="J12" s="180">
        <f t="shared" si="2"/>
        <v>73.154362416107389</v>
      </c>
      <c r="K12" s="181">
        <v>146</v>
      </c>
      <c r="L12" s="130">
        <v>99</v>
      </c>
      <c r="M12" s="177">
        <f t="shared" si="8"/>
        <v>67.808219178082197</v>
      </c>
      <c r="N12" s="178">
        <v>8</v>
      </c>
      <c r="O12" s="130">
        <v>10</v>
      </c>
      <c r="P12" s="180">
        <f t="shared" si="9"/>
        <v>125</v>
      </c>
      <c r="Q12" s="181">
        <v>2303</v>
      </c>
      <c r="R12" s="132">
        <v>1167</v>
      </c>
      <c r="S12" s="177">
        <f t="shared" si="4"/>
        <v>50.673035171515416</v>
      </c>
      <c r="T12" s="226">
        <v>782</v>
      </c>
      <c r="U12" s="175">
        <v>524</v>
      </c>
      <c r="V12" s="177">
        <f t="shared" si="5"/>
        <v>67.007672634271103</v>
      </c>
      <c r="W12" s="178">
        <v>633</v>
      </c>
      <c r="X12" s="133">
        <v>332</v>
      </c>
      <c r="Y12" s="177">
        <f t="shared" si="6"/>
        <v>52.448657187993682</v>
      </c>
      <c r="Z12" s="179">
        <v>555</v>
      </c>
      <c r="AA12" s="133">
        <v>198</v>
      </c>
      <c r="AB12" s="177">
        <f t="shared" si="7"/>
        <v>35.675675675675677</v>
      </c>
      <c r="AC12" s="34"/>
      <c r="AD12" s="38"/>
    </row>
    <row r="13" spans="1:32" s="39" customFormat="1" ht="48.75" customHeight="1" x14ac:dyDescent="0.25">
      <c r="A13" s="143" t="s">
        <v>102</v>
      </c>
      <c r="B13" s="176">
        <v>1396</v>
      </c>
      <c r="C13" s="157">
        <v>970</v>
      </c>
      <c r="D13" s="180">
        <f t="shared" si="0"/>
        <v>69.484240687679076</v>
      </c>
      <c r="E13" s="178">
        <v>1130</v>
      </c>
      <c r="F13" s="128">
        <v>602</v>
      </c>
      <c r="G13" s="177">
        <f t="shared" si="1"/>
        <v>53.274336283185839</v>
      </c>
      <c r="H13" s="179">
        <v>525</v>
      </c>
      <c r="I13" s="171">
        <v>489</v>
      </c>
      <c r="J13" s="180">
        <f t="shared" si="2"/>
        <v>93.142857142857139</v>
      </c>
      <c r="K13" s="181">
        <v>76</v>
      </c>
      <c r="L13" s="130">
        <v>31</v>
      </c>
      <c r="M13" s="177">
        <f t="shared" si="8"/>
        <v>40.789473684210527</v>
      </c>
      <c r="N13" s="178">
        <v>2</v>
      </c>
      <c r="O13" s="130">
        <v>19</v>
      </c>
      <c r="P13" s="246" t="s">
        <v>133</v>
      </c>
      <c r="Q13" s="181">
        <v>1012</v>
      </c>
      <c r="R13" s="132">
        <v>489</v>
      </c>
      <c r="S13" s="177">
        <f t="shared" si="4"/>
        <v>48.320158102766797</v>
      </c>
      <c r="T13" s="226">
        <v>282</v>
      </c>
      <c r="U13" s="175">
        <v>209</v>
      </c>
      <c r="V13" s="177">
        <f t="shared" si="5"/>
        <v>74.113475177304963</v>
      </c>
      <c r="W13" s="178">
        <v>195</v>
      </c>
      <c r="X13" s="133">
        <v>88</v>
      </c>
      <c r="Y13" s="177">
        <f t="shared" si="6"/>
        <v>45.128205128205131</v>
      </c>
      <c r="Z13" s="179">
        <v>170</v>
      </c>
      <c r="AA13" s="133">
        <v>64</v>
      </c>
      <c r="AB13" s="177">
        <f t="shared" si="7"/>
        <v>37.647058823529413</v>
      </c>
      <c r="AC13" s="34"/>
      <c r="AD13" s="38"/>
    </row>
    <row r="14" spans="1:32" s="39" customFormat="1" ht="48.75" customHeight="1" thickBot="1" x14ac:dyDescent="0.3">
      <c r="A14" s="144" t="s">
        <v>103</v>
      </c>
      <c r="B14" s="183">
        <v>1106</v>
      </c>
      <c r="C14" s="231">
        <v>870</v>
      </c>
      <c r="D14" s="188">
        <f t="shared" si="0"/>
        <v>78.661844484629299</v>
      </c>
      <c r="E14" s="185">
        <v>975</v>
      </c>
      <c r="F14" s="145">
        <v>687</v>
      </c>
      <c r="G14" s="184">
        <f t="shared" si="1"/>
        <v>70.461538461538467</v>
      </c>
      <c r="H14" s="186">
        <v>326</v>
      </c>
      <c r="I14" s="213">
        <v>432</v>
      </c>
      <c r="J14" s="188">
        <f t="shared" si="2"/>
        <v>132.51533742331287</v>
      </c>
      <c r="K14" s="189">
        <v>151</v>
      </c>
      <c r="L14" s="146">
        <v>68</v>
      </c>
      <c r="M14" s="184">
        <f t="shared" si="8"/>
        <v>45.033112582781456</v>
      </c>
      <c r="N14" s="185">
        <v>33</v>
      </c>
      <c r="O14" s="146">
        <v>10</v>
      </c>
      <c r="P14" s="188">
        <f t="shared" si="9"/>
        <v>30.303030303030305</v>
      </c>
      <c r="Q14" s="189">
        <v>871</v>
      </c>
      <c r="R14" s="187">
        <v>585</v>
      </c>
      <c r="S14" s="184">
        <f t="shared" si="4"/>
        <v>67.164179104477611</v>
      </c>
      <c r="T14" s="230">
        <v>251</v>
      </c>
      <c r="U14" s="216">
        <v>158</v>
      </c>
      <c r="V14" s="184">
        <f t="shared" si="5"/>
        <v>62.948207171314742</v>
      </c>
      <c r="W14" s="185">
        <v>226</v>
      </c>
      <c r="X14" s="191">
        <v>108</v>
      </c>
      <c r="Y14" s="184">
        <f t="shared" si="6"/>
        <v>47.787610619469028</v>
      </c>
      <c r="Z14" s="186">
        <v>194</v>
      </c>
      <c r="AA14" s="191">
        <v>68</v>
      </c>
      <c r="AB14" s="184">
        <f t="shared" si="7"/>
        <v>35.051546391752581</v>
      </c>
      <c r="AC14" s="34"/>
      <c r="AD14" s="38"/>
    </row>
    <row r="15" spans="1:32" ht="15" customHeight="1" x14ac:dyDescent="0.2">
      <c r="A15" s="42"/>
      <c r="B15" s="4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2"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2"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Z4:Z5"/>
    <mergeCell ref="AA4:AA5"/>
    <mergeCell ref="AB4:AB5"/>
    <mergeCell ref="X4:X5"/>
    <mergeCell ref="Y4:Y5"/>
    <mergeCell ref="C15:M18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L4:L5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A3:A5"/>
    <mergeCell ref="B3:D3"/>
    <mergeCell ref="E3:G3"/>
    <mergeCell ref="H3:J3"/>
    <mergeCell ref="K3:M3"/>
    <mergeCell ref="G4:G5"/>
    <mergeCell ref="B4:B5"/>
    <mergeCell ref="C4:C5"/>
    <mergeCell ref="D4:D5"/>
    <mergeCell ref="E4:E5"/>
    <mergeCell ref="F4:F5"/>
    <mergeCell ref="M4:M5"/>
    <mergeCell ref="H4:H5"/>
    <mergeCell ref="I4:I5"/>
    <mergeCell ref="J4:J5"/>
    <mergeCell ref="K4:K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F67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P9" sqref="P9"/>
    </sheetView>
  </sheetViews>
  <sheetFormatPr defaultColWidth="9.42578125" defaultRowHeight="14.25" x14ac:dyDescent="0.2"/>
  <cols>
    <col min="1" max="1" width="25.5703125" style="41" customWidth="1"/>
    <col min="2" max="3" width="11.5703125" style="41" customWidth="1"/>
    <col min="4" max="4" width="7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5" width="11.5703125" style="41" customWidth="1"/>
    <col min="16" max="16" width="8.42578125" style="41" customWidth="1"/>
    <col min="17" max="17" width="15.140625" style="41" customWidth="1"/>
    <col min="18" max="18" width="14" style="41" customWidth="1"/>
    <col min="19" max="19" width="8.42578125" style="41" customWidth="1"/>
    <col min="20" max="21" width="16.140625" style="41" customWidth="1"/>
    <col min="22" max="22" width="7.85546875" style="41" customWidth="1"/>
    <col min="23" max="24" width="16.5703125" style="41" customWidth="1"/>
    <col min="25" max="25" width="8.42578125" style="41" customWidth="1"/>
    <col min="26" max="27" width="16.5703125" style="41" customWidth="1"/>
    <col min="28" max="28" width="9.5703125" style="41" customWidth="1"/>
    <col min="29" max="16384" width="9.42578125" style="41"/>
  </cols>
  <sheetData>
    <row r="1" spans="1:32" s="26" customFormat="1" ht="60" customHeight="1" x14ac:dyDescent="0.25">
      <c r="B1" s="261" t="s">
        <v>114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5"/>
      <c r="R1" s="25"/>
      <c r="S1" s="25"/>
      <c r="T1" s="25"/>
      <c r="U1" s="281" t="s">
        <v>14</v>
      </c>
      <c r="V1" s="281"/>
      <c r="W1" s="281"/>
      <c r="X1" s="281"/>
      <c r="Y1" s="281"/>
      <c r="Z1" s="281"/>
      <c r="AA1" s="281"/>
      <c r="AB1" s="281"/>
    </row>
    <row r="2" spans="1:32" s="29" customFormat="1" ht="33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63" t="s">
        <v>7</v>
      </c>
      <c r="N2" s="263"/>
      <c r="O2" s="263"/>
      <c r="P2" s="263"/>
      <c r="Q2" s="28"/>
      <c r="R2" s="28"/>
      <c r="S2" s="28"/>
      <c r="T2" s="28"/>
      <c r="U2" s="28"/>
      <c r="V2" s="28"/>
      <c r="X2" s="273"/>
      <c r="Y2" s="273"/>
      <c r="Z2" s="263" t="s">
        <v>7</v>
      </c>
      <c r="AA2" s="263"/>
      <c r="AB2" s="263"/>
      <c r="AC2" s="51"/>
    </row>
    <row r="3" spans="1:32" s="30" customFormat="1" ht="81.75" customHeight="1" x14ac:dyDescent="0.25">
      <c r="A3" s="274"/>
      <c r="B3" s="278" t="s">
        <v>20</v>
      </c>
      <c r="C3" s="279"/>
      <c r="D3" s="280"/>
      <c r="E3" s="276" t="s">
        <v>21</v>
      </c>
      <c r="F3" s="270"/>
      <c r="G3" s="271"/>
      <c r="H3" s="269" t="s">
        <v>13</v>
      </c>
      <c r="I3" s="270"/>
      <c r="J3" s="277"/>
      <c r="K3" s="276" t="s">
        <v>9</v>
      </c>
      <c r="L3" s="270"/>
      <c r="M3" s="271"/>
      <c r="N3" s="269" t="s">
        <v>10</v>
      </c>
      <c r="O3" s="270"/>
      <c r="P3" s="271"/>
      <c r="Q3" s="278" t="s">
        <v>8</v>
      </c>
      <c r="R3" s="279"/>
      <c r="S3" s="280"/>
      <c r="T3" s="276" t="s">
        <v>15</v>
      </c>
      <c r="U3" s="270"/>
      <c r="V3" s="271"/>
      <c r="W3" s="276" t="s">
        <v>11</v>
      </c>
      <c r="X3" s="270"/>
      <c r="Y3" s="271"/>
      <c r="Z3" s="269" t="s">
        <v>12</v>
      </c>
      <c r="AA3" s="270"/>
      <c r="AB3" s="271"/>
    </row>
    <row r="4" spans="1:32" s="31" customFormat="1" ht="19.5" customHeight="1" x14ac:dyDescent="0.25">
      <c r="A4" s="275"/>
      <c r="B4" s="282" t="s">
        <v>87</v>
      </c>
      <c r="C4" s="265" t="s">
        <v>96</v>
      </c>
      <c r="D4" s="283" t="s">
        <v>2</v>
      </c>
      <c r="E4" s="268" t="s">
        <v>87</v>
      </c>
      <c r="F4" s="265" t="s">
        <v>96</v>
      </c>
      <c r="G4" s="267" t="s">
        <v>2</v>
      </c>
      <c r="H4" s="264" t="s">
        <v>87</v>
      </c>
      <c r="I4" s="265" t="s">
        <v>96</v>
      </c>
      <c r="J4" s="266" t="s">
        <v>2</v>
      </c>
      <c r="K4" s="268" t="s">
        <v>87</v>
      </c>
      <c r="L4" s="265" t="s">
        <v>96</v>
      </c>
      <c r="M4" s="267" t="s">
        <v>2</v>
      </c>
      <c r="N4" s="264" t="s">
        <v>87</v>
      </c>
      <c r="O4" s="265" t="s">
        <v>96</v>
      </c>
      <c r="P4" s="267" t="s">
        <v>2</v>
      </c>
      <c r="Q4" s="268" t="s">
        <v>87</v>
      </c>
      <c r="R4" s="265" t="s">
        <v>96</v>
      </c>
      <c r="S4" s="267" t="s">
        <v>2</v>
      </c>
      <c r="T4" s="268" t="s">
        <v>87</v>
      </c>
      <c r="U4" s="272" t="s">
        <v>96</v>
      </c>
      <c r="V4" s="267" t="s">
        <v>2</v>
      </c>
      <c r="W4" s="268" t="s">
        <v>87</v>
      </c>
      <c r="X4" s="265" t="s">
        <v>96</v>
      </c>
      <c r="Y4" s="267" t="s">
        <v>2</v>
      </c>
      <c r="Z4" s="264" t="s">
        <v>87</v>
      </c>
      <c r="AA4" s="272" t="s">
        <v>96</v>
      </c>
      <c r="AB4" s="267" t="s">
        <v>2</v>
      </c>
    </row>
    <row r="5" spans="1:32" s="31" customFormat="1" ht="15.75" customHeight="1" x14ac:dyDescent="0.25">
      <c r="A5" s="275"/>
      <c r="B5" s="282"/>
      <c r="C5" s="265"/>
      <c r="D5" s="283"/>
      <c r="E5" s="268"/>
      <c r="F5" s="265"/>
      <c r="G5" s="267"/>
      <c r="H5" s="264"/>
      <c r="I5" s="265"/>
      <c r="J5" s="266"/>
      <c r="K5" s="268"/>
      <c r="L5" s="265"/>
      <c r="M5" s="267"/>
      <c r="N5" s="264"/>
      <c r="O5" s="265"/>
      <c r="P5" s="267"/>
      <c r="Q5" s="268"/>
      <c r="R5" s="265"/>
      <c r="S5" s="267"/>
      <c r="T5" s="268"/>
      <c r="U5" s="272"/>
      <c r="V5" s="267"/>
      <c r="W5" s="268"/>
      <c r="X5" s="265"/>
      <c r="Y5" s="267"/>
      <c r="Z5" s="264"/>
      <c r="AA5" s="272"/>
      <c r="AB5" s="267"/>
    </row>
    <row r="6" spans="1:32" s="47" customFormat="1" ht="11.25" customHeight="1" thickBot="1" x14ac:dyDescent="0.25">
      <c r="A6" s="150" t="s">
        <v>3</v>
      </c>
      <c r="B6" s="151">
        <v>1</v>
      </c>
      <c r="C6" s="152">
        <v>2</v>
      </c>
      <c r="D6" s="153">
        <v>3</v>
      </c>
      <c r="E6" s="154">
        <v>4</v>
      </c>
      <c r="F6" s="152">
        <v>5</v>
      </c>
      <c r="G6" s="153">
        <v>6</v>
      </c>
      <c r="H6" s="155">
        <v>7</v>
      </c>
      <c r="I6" s="152">
        <v>8</v>
      </c>
      <c r="J6" s="156">
        <v>9</v>
      </c>
      <c r="K6" s="154">
        <v>10</v>
      </c>
      <c r="L6" s="152">
        <v>11</v>
      </c>
      <c r="M6" s="153">
        <v>12</v>
      </c>
      <c r="N6" s="155">
        <v>13</v>
      </c>
      <c r="O6" s="152">
        <v>14</v>
      </c>
      <c r="P6" s="153">
        <v>15</v>
      </c>
      <c r="Q6" s="154">
        <v>16</v>
      </c>
      <c r="R6" s="152">
        <v>17</v>
      </c>
      <c r="S6" s="153">
        <v>18</v>
      </c>
      <c r="T6" s="154">
        <v>19</v>
      </c>
      <c r="U6" s="152">
        <v>20</v>
      </c>
      <c r="V6" s="153">
        <v>21</v>
      </c>
      <c r="W6" s="154">
        <v>22</v>
      </c>
      <c r="X6" s="152">
        <v>23</v>
      </c>
      <c r="Y6" s="153">
        <v>24</v>
      </c>
      <c r="Z6" s="155">
        <v>25</v>
      </c>
      <c r="AA6" s="152">
        <v>26</v>
      </c>
      <c r="AB6" s="153">
        <v>27</v>
      </c>
    </row>
    <row r="7" spans="1:32" s="35" customFormat="1" ht="58.5" customHeight="1" thickBot="1" x14ac:dyDescent="0.3">
      <c r="A7" s="160" t="s">
        <v>32</v>
      </c>
      <c r="B7" s="161">
        <f>SUM(B8:B14)</f>
        <v>10116</v>
      </c>
      <c r="C7" s="162">
        <f>SUM(C8:C14)</f>
        <v>5792</v>
      </c>
      <c r="D7" s="163">
        <f>C7*100/B7</f>
        <v>57.255832344800318</v>
      </c>
      <c r="E7" s="164">
        <f>SUM(E8:E14)</f>
        <v>9480</v>
      </c>
      <c r="F7" s="162">
        <f>SUM(F8:F14)</f>
        <v>5365</v>
      </c>
      <c r="G7" s="163">
        <f>F7*100/E7</f>
        <v>56.592827004219409</v>
      </c>
      <c r="H7" s="165">
        <f>SUM(H8:H14)</f>
        <v>1418</v>
      </c>
      <c r="I7" s="162">
        <f>SUM(I8:I14)</f>
        <v>1347</v>
      </c>
      <c r="J7" s="166">
        <f>I7*100/H7</f>
        <v>94.992947813822283</v>
      </c>
      <c r="K7" s="164">
        <f>SUM(K8:K14)</f>
        <v>487</v>
      </c>
      <c r="L7" s="162">
        <f>SUM(L8:L14)</f>
        <v>447</v>
      </c>
      <c r="M7" s="163">
        <f>L7*100/K7</f>
        <v>91.78644763860369</v>
      </c>
      <c r="N7" s="165">
        <f>SUM(N8:N14)</f>
        <v>60</v>
      </c>
      <c r="O7" s="162">
        <f>SUM(O8:O14)</f>
        <v>119</v>
      </c>
      <c r="P7" s="163">
        <f>O7*100/N7</f>
        <v>198.33333333333334</v>
      </c>
      <c r="Q7" s="164">
        <f>SUM(Q8:Q14)</f>
        <v>7574</v>
      </c>
      <c r="R7" s="162">
        <f>SUM(R8:R14)</f>
        <v>4553</v>
      </c>
      <c r="S7" s="163">
        <f>R7*100/Q7</f>
        <v>60.113546342751519</v>
      </c>
      <c r="T7" s="161">
        <f>SUM(T8:T14)</f>
        <v>2517</v>
      </c>
      <c r="U7" s="219">
        <f>SUM(U8:U14)</f>
        <v>1323</v>
      </c>
      <c r="V7" s="163">
        <f>U7*100/T7</f>
        <v>52.562574493444579</v>
      </c>
      <c r="W7" s="164">
        <f>SUM(W8:W14)</f>
        <v>2350</v>
      </c>
      <c r="X7" s="162">
        <f>SUM(X8:X14)</f>
        <v>1193</v>
      </c>
      <c r="Y7" s="163">
        <f>X7*100/W7</f>
        <v>50.765957446808514</v>
      </c>
      <c r="Z7" s="165">
        <f>SUM(Z8:Z14)</f>
        <v>2081</v>
      </c>
      <c r="AA7" s="162">
        <f>SUM(AA8:AA14)</f>
        <v>830</v>
      </c>
      <c r="AB7" s="163">
        <f>AA7*100/Z7</f>
        <v>39.884670831331093</v>
      </c>
      <c r="AC7" s="34"/>
      <c r="AF7" s="39"/>
    </row>
    <row r="8" spans="1:32" s="39" customFormat="1" ht="45.75" customHeight="1" x14ac:dyDescent="0.25">
      <c r="A8" s="142" t="s">
        <v>97</v>
      </c>
      <c r="B8" s="167">
        <v>1011</v>
      </c>
      <c r="C8" s="157">
        <v>729</v>
      </c>
      <c r="D8" s="168">
        <f t="shared" ref="D8:D14" si="0">C8*100/B8</f>
        <v>72.106824925816028</v>
      </c>
      <c r="E8" s="169">
        <v>963</v>
      </c>
      <c r="F8" s="157">
        <v>681</v>
      </c>
      <c r="G8" s="168">
        <f t="shared" ref="G8:G14" si="1">F8*100/E8</f>
        <v>70.716510903426794</v>
      </c>
      <c r="H8" s="170">
        <v>207</v>
      </c>
      <c r="I8" s="171">
        <v>252</v>
      </c>
      <c r="J8" s="172">
        <f t="shared" ref="J8:J14" si="2">IF(ISERROR(I8*100/H8),"-",(I8*100/H8))</f>
        <v>121.73913043478261</v>
      </c>
      <c r="K8" s="173">
        <v>30</v>
      </c>
      <c r="L8" s="171">
        <v>75</v>
      </c>
      <c r="M8" s="244">
        <f t="shared" ref="M8:M14" si="3">IF(ISERROR(L8*100/K8),"-",(L8*100/K8))</f>
        <v>250</v>
      </c>
      <c r="N8" s="174">
        <v>18</v>
      </c>
      <c r="O8" s="158">
        <v>13</v>
      </c>
      <c r="P8" s="168">
        <f t="shared" ref="P8:P14" si="4">IF(ISERROR(O8*100/N8),"-",(O8*100/N8))</f>
        <v>72.222222222222229</v>
      </c>
      <c r="Q8" s="173">
        <v>831</v>
      </c>
      <c r="R8" s="171">
        <v>591</v>
      </c>
      <c r="S8" s="168">
        <f t="shared" ref="S8:S14" si="5">R8*100/Q8</f>
        <v>71.119133574007222</v>
      </c>
      <c r="T8" s="226">
        <v>204</v>
      </c>
      <c r="U8" s="220">
        <v>164</v>
      </c>
      <c r="V8" s="168">
        <f t="shared" ref="V8:V14" si="6">U8*100/T8</f>
        <v>80.392156862745097</v>
      </c>
      <c r="W8" s="169">
        <v>194</v>
      </c>
      <c r="X8" s="159">
        <v>148</v>
      </c>
      <c r="Y8" s="168">
        <f t="shared" ref="Y8:Y14" si="7">X8*100/W8</f>
        <v>76.288659793814432</v>
      </c>
      <c r="Z8" s="170">
        <v>161</v>
      </c>
      <c r="AA8" s="198">
        <v>101</v>
      </c>
      <c r="AB8" s="168">
        <f t="shared" ref="AB8:AB14" si="8">AA8*100/Z8</f>
        <v>62.732919254658384</v>
      </c>
      <c r="AC8" s="34"/>
      <c r="AD8" s="38"/>
    </row>
    <row r="9" spans="1:32" s="40" customFormat="1" ht="45.75" customHeight="1" x14ac:dyDescent="0.25">
      <c r="A9" s="143" t="s">
        <v>98</v>
      </c>
      <c r="B9" s="176">
        <v>988</v>
      </c>
      <c r="C9" s="157">
        <v>576</v>
      </c>
      <c r="D9" s="177">
        <f t="shared" si="0"/>
        <v>58.299595141700408</v>
      </c>
      <c r="E9" s="178">
        <v>947</v>
      </c>
      <c r="F9" s="127">
        <v>550</v>
      </c>
      <c r="G9" s="177">
        <f t="shared" si="1"/>
        <v>58.078141499472018</v>
      </c>
      <c r="H9" s="179">
        <v>149</v>
      </c>
      <c r="I9" s="171">
        <v>137</v>
      </c>
      <c r="J9" s="180">
        <f t="shared" si="2"/>
        <v>91.946308724832221</v>
      </c>
      <c r="K9" s="181">
        <v>52</v>
      </c>
      <c r="L9" s="132">
        <v>61</v>
      </c>
      <c r="M9" s="177">
        <f t="shared" si="3"/>
        <v>117.30769230769231</v>
      </c>
      <c r="N9" s="182">
        <v>2</v>
      </c>
      <c r="O9" s="131">
        <v>4</v>
      </c>
      <c r="P9" s="177">
        <f t="shared" si="4"/>
        <v>200</v>
      </c>
      <c r="Q9" s="181">
        <v>817</v>
      </c>
      <c r="R9" s="132">
        <v>488</v>
      </c>
      <c r="S9" s="177">
        <f t="shared" si="5"/>
        <v>59.730722154222768</v>
      </c>
      <c r="T9" s="226">
        <v>241</v>
      </c>
      <c r="U9" s="220">
        <v>163</v>
      </c>
      <c r="V9" s="177">
        <f t="shared" si="6"/>
        <v>67.634854771784234</v>
      </c>
      <c r="W9" s="178">
        <v>236</v>
      </c>
      <c r="X9" s="131">
        <v>155</v>
      </c>
      <c r="Y9" s="177">
        <f t="shared" si="7"/>
        <v>65.677966101694921</v>
      </c>
      <c r="Z9" s="179">
        <v>218</v>
      </c>
      <c r="AA9" s="129">
        <v>112</v>
      </c>
      <c r="AB9" s="177">
        <f t="shared" si="8"/>
        <v>51.376146788990823</v>
      </c>
      <c r="AC9" s="34"/>
      <c r="AD9" s="38"/>
    </row>
    <row r="10" spans="1:32" s="39" customFormat="1" ht="45.75" customHeight="1" x14ac:dyDescent="0.25">
      <c r="A10" s="143" t="s">
        <v>99</v>
      </c>
      <c r="B10" s="176">
        <v>3897</v>
      </c>
      <c r="C10" s="157">
        <v>1912</v>
      </c>
      <c r="D10" s="177">
        <f t="shared" si="0"/>
        <v>49.063382088786248</v>
      </c>
      <c r="E10" s="178">
        <v>3575</v>
      </c>
      <c r="F10" s="128">
        <v>1692</v>
      </c>
      <c r="G10" s="177">
        <f t="shared" si="1"/>
        <v>47.328671328671327</v>
      </c>
      <c r="H10" s="179">
        <v>369</v>
      </c>
      <c r="I10" s="171">
        <v>305</v>
      </c>
      <c r="J10" s="180">
        <f t="shared" si="2"/>
        <v>82.655826558265588</v>
      </c>
      <c r="K10" s="181">
        <v>208</v>
      </c>
      <c r="L10" s="132">
        <v>121</v>
      </c>
      <c r="M10" s="177">
        <f t="shared" si="3"/>
        <v>58.17307692307692</v>
      </c>
      <c r="N10" s="182">
        <v>13</v>
      </c>
      <c r="O10" s="130">
        <v>75</v>
      </c>
      <c r="P10" s="237" t="s">
        <v>124</v>
      </c>
      <c r="Q10" s="181">
        <v>2555</v>
      </c>
      <c r="R10" s="132">
        <v>1441</v>
      </c>
      <c r="S10" s="177">
        <f t="shared" si="5"/>
        <v>56.399217221135032</v>
      </c>
      <c r="T10" s="226">
        <v>940</v>
      </c>
      <c r="U10" s="220">
        <v>393</v>
      </c>
      <c r="V10" s="177">
        <f t="shared" si="6"/>
        <v>41.808510638297875</v>
      </c>
      <c r="W10" s="178">
        <v>841</v>
      </c>
      <c r="X10" s="131">
        <v>339</v>
      </c>
      <c r="Y10" s="177">
        <f t="shared" si="7"/>
        <v>40.309155766944116</v>
      </c>
      <c r="Z10" s="179">
        <v>723</v>
      </c>
      <c r="AA10" s="129">
        <v>239</v>
      </c>
      <c r="AB10" s="177">
        <f t="shared" si="8"/>
        <v>33.056708160442604</v>
      </c>
      <c r="AC10" s="34"/>
      <c r="AD10" s="38"/>
    </row>
    <row r="11" spans="1:32" s="39" customFormat="1" ht="45.75" customHeight="1" x14ac:dyDescent="0.25">
      <c r="A11" s="143" t="s">
        <v>100</v>
      </c>
      <c r="B11" s="176">
        <v>1357</v>
      </c>
      <c r="C11" s="157">
        <v>763</v>
      </c>
      <c r="D11" s="177">
        <f t="shared" si="0"/>
        <v>56.226971260132643</v>
      </c>
      <c r="E11" s="178">
        <v>1309</v>
      </c>
      <c r="F11" s="128">
        <v>739</v>
      </c>
      <c r="G11" s="177">
        <f t="shared" si="1"/>
        <v>56.455309396485866</v>
      </c>
      <c r="H11" s="179">
        <v>124</v>
      </c>
      <c r="I11" s="171">
        <v>155</v>
      </c>
      <c r="J11" s="180">
        <f t="shared" si="2"/>
        <v>125</v>
      </c>
      <c r="K11" s="181">
        <v>57</v>
      </c>
      <c r="L11" s="132">
        <v>69</v>
      </c>
      <c r="M11" s="177">
        <f t="shared" si="3"/>
        <v>121.05263157894737</v>
      </c>
      <c r="N11" s="182">
        <v>0</v>
      </c>
      <c r="O11" s="130">
        <v>6</v>
      </c>
      <c r="P11" s="177" t="str">
        <f t="shared" si="4"/>
        <v>-</v>
      </c>
      <c r="Q11" s="181">
        <v>1066</v>
      </c>
      <c r="R11" s="132">
        <v>646</v>
      </c>
      <c r="S11" s="177">
        <f t="shared" si="5"/>
        <v>60.600375234521579</v>
      </c>
      <c r="T11" s="226">
        <v>444</v>
      </c>
      <c r="U11" s="220">
        <v>169</v>
      </c>
      <c r="V11" s="177">
        <f t="shared" si="6"/>
        <v>38.063063063063062</v>
      </c>
      <c r="W11" s="178">
        <v>438</v>
      </c>
      <c r="X11" s="131">
        <v>163</v>
      </c>
      <c r="Y11" s="177">
        <f t="shared" si="7"/>
        <v>37.214611872146122</v>
      </c>
      <c r="Z11" s="179">
        <v>413</v>
      </c>
      <c r="AA11" s="129">
        <v>112</v>
      </c>
      <c r="AB11" s="177">
        <f t="shared" si="8"/>
        <v>27.118644067796609</v>
      </c>
      <c r="AC11" s="34"/>
      <c r="AD11" s="38"/>
    </row>
    <row r="12" spans="1:32" s="39" customFormat="1" ht="45.75" customHeight="1" x14ac:dyDescent="0.25">
      <c r="A12" s="143" t="s">
        <v>101</v>
      </c>
      <c r="B12" s="176">
        <v>1443</v>
      </c>
      <c r="C12" s="157">
        <v>924</v>
      </c>
      <c r="D12" s="177">
        <f t="shared" si="0"/>
        <v>64.033264033264032</v>
      </c>
      <c r="E12" s="178">
        <v>1341</v>
      </c>
      <c r="F12" s="128">
        <v>887</v>
      </c>
      <c r="G12" s="177">
        <f t="shared" si="1"/>
        <v>66.14466815809098</v>
      </c>
      <c r="H12" s="179">
        <v>259</v>
      </c>
      <c r="I12" s="171">
        <v>232</v>
      </c>
      <c r="J12" s="180">
        <f t="shared" si="2"/>
        <v>89.575289575289574</v>
      </c>
      <c r="K12" s="181">
        <v>49</v>
      </c>
      <c r="L12" s="132">
        <v>59</v>
      </c>
      <c r="M12" s="177">
        <f t="shared" si="3"/>
        <v>120.40816326530613</v>
      </c>
      <c r="N12" s="182">
        <v>4</v>
      </c>
      <c r="O12" s="130">
        <v>6</v>
      </c>
      <c r="P12" s="177">
        <f t="shared" si="4"/>
        <v>150</v>
      </c>
      <c r="Q12" s="181">
        <v>1130</v>
      </c>
      <c r="R12" s="132">
        <v>683</v>
      </c>
      <c r="S12" s="177">
        <f t="shared" si="5"/>
        <v>60.442477876106196</v>
      </c>
      <c r="T12" s="226">
        <v>406</v>
      </c>
      <c r="U12" s="220">
        <v>231</v>
      </c>
      <c r="V12" s="177">
        <f t="shared" si="6"/>
        <v>56.896551724137929</v>
      </c>
      <c r="W12" s="178">
        <v>381</v>
      </c>
      <c r="X12" s="131">
        <v>222</v>
      </c>
      <c r="Y12" s="177">
        <f t="shared" si="7"/>
        <v>58.267716535433074</v>
      </c>
      <c r="Z12" s="179">
        <v>343</v>
      </c>
      <c r="AA12" s="129">
        <v>147</v>
      </c>
      <c r="AB12" s="177">
        <f t="shared" si="8"/>
        <v>42.857142857142854</v>
      </c>
      <c r="AC12" s="34"/>
      <c r="AD12" s="38"/>
    </row>
    <row r="13" spans="1:32" s="39" customFormat="1" ht="45.75" customHeight="1" x14ac:dyDescent="0.25">
      <c r="A13" s="143" t="s">
        <v>102</v>
      </c>
      <c r="B13" s="176">
        <v>822</v>
      </c>
      <c r="C13" s="157">
        <v>459</v>
      </c>
      <c r="D13" s="177">
        <f t="shared" si="0"/>
        <v>55.839416058394164</v>
      </c>
      <c r="E13" s="178">
        <v>773</v>
      </c>
      <c r="F13" s="128">
        <v>414</v>
      </c>
      <c r="G13" s="177">
        <f t="shared" si="1"/>
        <v>53.557567917205695</v>
      </c>
      <c r="H13" s="179">
        <v>189</v>
      </c>
      <c r="I13" s="171">
        <v>155</v>
      </c>
      <c r="J13" s="180">
        <f t="shared" si="2"/>
        <v>82.010582010582013</v>
      </c>
      <c r="K13" s="181">
        <v>32</v>
      </c>
      <c r="L13" s="132">
        <v>13</v>
      </c>
      <c r="M13" s="177">
        <f t="shared" si="3"/>
        <v>40.625</v>
      </c>
      <c r="N13" s="182">
        <v>0</v>
      </c>
      <c r="O13" s="130">
        <v>12</v>
      </c>
      <c r="P13" s="177" t="str">
        <f t="shared" si="4"/>
        <v>-</v>
      </c>
      <c r="Q13" s="181">
        <v>660</v>
      </c>
      <c r="R13" s="132">
        <v>359</v>
      </c>
      <c r="S13" s="177">
        <f t="shared" si="5"/>
        <v>54.393939393939391</v>
      </c>
      <c r="T13" s="226">
        <v>151</v>
      </c>
      <c r="U13" s="220">
        <v>93</v>
      </c>
      <c r="V13" s="177">
        <f t="shared" si="6"/>
        <v>61.589403973509931</v>
      </c>
      <c r="W13" s="178">
        <v>132</v>
      </c>
      <c r="X13" s="131">
        <v>72</v>
      </c>
      <c r="Y13" s="177">
        <f t="shared" si="7"/>
        <v>54.545454545454547</v>
      </c>
      <c r="Z13" s="179">
        <v>118</v>
      </c>
      <c r="AA13" s="129">
        <v>56</v>
      </c>
      <c r="AB13" s="177">
        <f t="shared" si="8"/>
        <v>47.457627118644069</v>
      </c>
      <c r="AC13" s="34"/>
      <c r="AD13" s="38"/>
    </row>
    <row r="14" spans="1:32" s="39" customFormat="1" ht="45.75" customHeight="1" thickBot="1" x14ac:dyDescent="0.3">
      <c r="A14" s="144" t="s">
        <v>103</v>
      </c>
      <c r="B14" s="183">
        <v>598</v>
      </c>
      <c r="C14" s="231">
        <v>429</v>
      </c>
      <c r="D14" s="184">
        <f t="shared" si="0"/>
        <v>71.739130434782609</v>
      </c>
      <c r="E14" s="185">
        <v>572</v>
      </c>
      <c r="F14" s="145">
        <v>402</v>
      </c>
      <c r="G14" s="184">
        <f t="shared" si="1"/>
        <v>70.27972027972028</v>
      </c>
      <c r="H14" s="186">
        <v>121</v>
      </c>
      <c r="I14" s="213">
        <v>111</v>
      </c>
      <c r="J14" s="188">
        <f t="shared" si="2"/>
        <v>91.735537190082638</v>
      </c>
      <c r="K14" s="189">
        <v>59</v>
      </c>
      <c r="L14" s="187">
        <v>49</v>
      </c>
      <c r="M14" s="184">
        <f t="shared" si="3"/>
        <v>83.050847457627114</v>
      </c>
      <c r="N14" s="190">
        <v>23</v>
      </c>
      <c r="O14" s="146">
        <v>3</v>
      </c>
      <c r="P14" s="184">
        <f t="shared" si="4"/>
        <v>13.043478260869565</v>
      </c>
      <c r="Q14" s="189">
        <v>515</v>
      </c>
      <c r="R14" s="187">
        <v>345</v>
      </c>
      <c r="S14" s="184">
        <f t="shared" si="5"/>
        <v>66.990291262135926</v>
      </c>
      <c r="T14" s="230">
        <v>131</v>
      </c>
      <c r="U14" s="243">
        <v>110</v>
      </c>
      <c r="V14" s="184">
        <f t="shared" si="6"/>
        <v>83.969465648854964</v>
      </c>
      <c r="W14" s="185">
        <v>128</v>
      </c>
      <c r="X14" s="200">
        <v>94</v>
      </c>
      <c r="Y14" s="184">
        <f t="shared" si="7"/>
        <v>73.4375</v>
      </c>
      <c r="Z14" s="186">
        <v>105</v>
      </c>
      <c r="AA14" s="199">
        <v>63</v>
      </c>
      <c r="AB14" s="184">
        <f t="shared" si="8"/>
        <v>60</v>
      </c>
      <c r="AC14" s="34"/>
      <c r="AD14" s="38"/>
    </row>
    <row r="15" spans="1:32" ht="66.75" customHeight="1" x14ac:dyDescent="0.25">
      <c r="A15" s="42"/>
      <c r="B15" s="4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</row>
    <row r="16" spans="1:32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U1:AB1"/>
    <mergeCell ref="Q3:S3"/>
    <mergeCell ref="T3:V3"/>
    <mergeCell ref="W3:Y3"/>
    <mergeCell ref="B4:B5"/>
    <mergeCell ref="C4:C5"/>
    <mergeCell ref="D4:D5"/>
    <mergeCell ref="E4:E5"/>
    <mergeCell ref="F4:F5"/>
    <mergeCell ref="Q4:Q5"/>
    <mergeCell ref="R4:R5"/>
    <mergeCell ref="S4:S5"/>
    <mergeCell ref="W4:W5"/>
    <mergeCell ref="T4:T5"/>
    <mergeCell ref="U4:U5"/>
    <mergeCell ref="V4:V5"/>
    <mergeCell ref="A3:A5"/>
    <mergeCell ref="E3:G3"/>
    <mergeCell ref="H3:J3"/>
    <mergeCell ref="K3:M3"/>
    <mergeCell ref="N3:P3"/>
    <mergeCell ref="L4:L5"/>
    <mergeCell ref="M4:M5"/>
    <mergeCell ref="B3:D3"/>
    <mergeCell ref="X4:X5"/>
    <mergeCell ref="Y4:Y5"/>
    <mergeCell ref="Z2:AB2"/>
    <mergeCell ref="Z3:AB3"/>
    <mergeCell ref="Z4:Z5"/>
    <mergeCell ref="AA4:AA5"/>
    <mergeCell ref="AB4:AB5"/>
    <mergeCell ref="X2:Y2"/>
    <mergeCell ref="B1:P1"/>
    <mergeCell ref="C15:P15"/>
    <mergeCell ref="M2:P2"/>
    <mergeCell ref="N4:N5"/>
    <mergeCell ref="I4:I5"/>
    <mergeCell ref="J4:J5"/>
    <mergeCell ref="O4:O5"/>
    <mergeCell ref="P4:P5"/>
    <mergeCell ref="G4:G5"/>
    <mergeCell ref="H4:H5"/>
    <mergeCell ref="K4:K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I67"/>
  <sheetViews>
    <sheetView view="pageBreakPreview" zoomScale="50" zoomScaleNormal="75" zoomScaleSheetLayoutView="50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D7" sqref="AD7:AD14"/>
    </sheetView>
  </sheetViews>
  <sheetFormatPr defaultColWidth="9.42578125" defaultRowHeight="14.25" x14ac:dyDescent="0.2"/>
  <cols>
    <col min="1" max="1" width="25.5703125" style="41" customWidth="1"/>
    <col min="2" max="2" width="11" style="41" customWidth="1"/>
    <col min="3" max="3" width="9.5703125" style="77" customWidth="1"/>
    <col min="4" max="4" width="8.42578125" style="41" customWidth="1"/>
    <col min="5" max="6" width="11.5703125" style="41" customWidth="1"/>
    <col min="7" max="7" width="7.42578125" style="41" customWidth="1"/>
    <col min="8" max="8" width="10.42578125" style="41" customWidth="1"/>
    <col min="9" max="9" width="11" style="77" customWidth="1"/>
    <col min="10" max="10" width="7.42578125" style="41" customWidth="1"/>
    <col min="11" max="11" width="8.5703125" style="41" customWidth="1"/>
    <col min="12" max="12" width="9.42578125" style="41" customWidth="1"/>
    <col min="13" max="13" width="7.42578125" style="41" customWidth="1"/>
    <col min="14" max="15" width="9.42578125" style="41" customWidth="1"/>
    <col min="16" max="16" width="9" style="41" customWidth="1"/>
    <col min="17" max="17" width="10" style="41" customWidth="1"/>
    <col min="18" max="18" width="9.42578125" style="41" customWidth="1"/>
    <col min="19" max="19" width="8.42578125" style="41" customWidth="1"/>
    <col min="20" max="21" width="9.5703125" style="41" customWidth="1"/>
    <col min="22" max="22" width="8.42578125" style="41" customWidth="1"/>
    <col min="23" max="24" width="10.5703125" style="41" customWidth="1"/>
    <col min="25" max="25" width="8.42578125" style="41" customWidth="1"/>
    <col min="26" max="27" width="9.5703125" style="41" customWidth="1"/>
    <col min="28" max="28" width="8.42578125" style="41" customWidth="1"/>
    <col min="29" max="16384" width="9.42578125" style="41"/>
  </cols>
  <sheetData>
    <row r="1" spans="1:35" s="26" customFormat="1" ht="60" customHeight="1" x14ac:dyDescent="0.35">
      <c r="B1" s="261" t="s">
        <v>123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5"/>
      <c r="R1" s="25"/>
      <c r="S1" s="25"/>
      <c r="T1" s="25"/>
      <c r="U1" s="25"/>
      <c r="V1" s="25"/>
      <c r="W1" s="25"/>
      <c r="X1" s="25"/>
      <c r="Y1" s="25"/>
      <c r="Z1" s="25"/>
      <c r="AA1" s="273"/>
      <c r="AB1" s="273"/>
      <c r="AC1" s="44"/>
      <c r="AE1" s="63" t="s">
        <v>14</v>
      </c>
    </row>
    <row r="2" spans="1:35" s="29" customFormat="1" ht="14.25" customHeight="1" x14ac:dyDescent="0.25">
      <c r="A2" s="27"/>
      <c r="B2" s="27"/>
      <c r="C2" s="74"/>
      <c r="D2" s="27"/>
      <c r="E2" s="27"/>
      <c r="F2" s="27"/>
      <c r="G2" s="27"/>
      <c r="H2" s="27"/>
      <c r="I2" s="74"/>
      <c r="J2" s="27"/>
      <c r="K2" s="27"/>
      <c r="L2" s="27"/>
      <c r="M2" s="27"/>
      <c r="N2" s="27"/>
      <c r="O2" s="27"/>
      <c r="P2" s="51" t="s">
        <v>7</v>
      </c>
      <c r="Q2" s="51"/>
      <c r="R2" s="27"/>
      <c r="S2" s="27"/>
      <c r="T2" s="28"/>
      <c r="U2" s="28"/>
      <c r="V2" s="28"/>
      <c r="W2" s="28"/>
      <c r="X2" s="28"/>
      <c r="Y2" s="28"/>
      <c r="AA2" s="300"/>
      <c r="AB2" s="300"/>
      <c r="AC2" s="299"/>
      <c r="AD2" s="299"/>
      <c r="AE2" s="51" t="s">
        <v>7</v>
      </c>
      <c r="AF2" s="51"/>
    </row>
    <row r="3" spans="1:35" s="30" customFormat="1" ht="68.099999999999994" customHeight="1" x14ac:dyDescent="0.25">
      <c r="A3" s="386"/>
      <c r="B3" s="387" t="s">
        <v>20</v>
      </c>
      <c r="C3" s="387"/>
      <c r="D3" s="387"/>
      <c r="E3" s="387" t="s">
        <v>21</v>
      </c>
      <c r="F3" s="387"/>
      <c r="G3" s="387"/>
      <c r="H3" s="387" t="s">
        <v>13</v>
      </c>
      <c r="I3" s="387"/>
      <c r="J3" s="387"/>
      <c r="K3" s="379" t="s">
        <v>75</v>
      </c>
      <c r="L3" s="380"/>
      <c r="M3" s="381"/>
      <c r="N3" s="387" t="s">
        <v>9</v>
      </c>
      <c r="O3" s="387"/>
      <c r="P3" s="387"/>
      <c r="Q3" s="387" t="s">
        <v>10</v>
      </c>
      <c r="R3" s="387"/>
      <c r="S3" s="387"/>
      <c r="T3" s="388" t="s">
        <v>8</v>
      </c>
      <c r="U3" s="389"/>
      <c r="V3" s="390"/>
      <c r="W3" s="387" t="s">
        <v>15</v>
      </c>
      <c r="X3" s="387"/>
      <c r="Y3" s="387"/>
      <c r="Z3" s="387" t="s">
        <v>11</v>
      </c>
      <c r="AA3" s="387"/>
      <c r="AB3" s="387"/>
      <c r="AC3" s="387" t="s">
        <v>12</v>
      </c>
      <c r="AD3" s="387"/>
      <c r="AE3" s="387"/>
    </row>
    <row r="4" spans="1:35" s="31" customFormat="1" ht="19.5" customHeight="1" x14ac:dyDescent="0.25">
      <c r="A4" s="386"/>
      <c r="B4" s="391" t="s">
        <v>87</v>
      </c>
      <c r="C4" s="391" t="s">
        <v>96</v>
      </c>
      <c r="D4" s="385" t="s">
        <v>2</v>
      </c>
      <c r="E4" s="384" t="s">
        <v>87</v>
      </c>
      <c r="F4" s="384" t="s">
        <v>96</v>
      </c>
      <c r="G4" s="385" t="s">
        <v>2</v>
      </c>
      <c r="H4" s="384" t="s">
        <v>87</v>
      </c>
      <c r="I4" s="391" t="s">
        <v>96</v>
      </c>
      <c r="J4" s="385" t="s">
        <v>2</v>
      </c>
      <c r="K4" s="382" t="s">
        <v>87</v>
      </c>
      <c r="L4" s="382" t="s">
        <v>96</v>
      </c>
      <c r="M4" s="382" t="s">
        <v>2</v>
      </c>
      <c r="N4" s="384" t="s">
        <v>87</v>
      </c>
      <c r="O4" s="384" t="s">
        <v>96</v>
      </c>
      <c r="P4" s="385" t="s">
        <v>2</v>
      </c>
      <c r="Q4" s="384" t="s">
        <v>87</v>
      </c>
      <c r="R4" s="384" t="s">
        <v>96</v>
      </c>
      <c r="S4" s="385" t="s">
        <v>2</v>
      </c>
      <c r="T4" s="384" t="s">
        <v>87</v>
      </c>
      <c r="U4" s="384" t="s">
        <v>96</v>
      </c>
      <c r="V4" s="385" t="s">
        <v>2</v>
      </c>
      <c r="W4" s="391" t="s">
        <v>87</v>
      </c>
      <c r="X4" s="384" t="s">
        <v>96</v>
      </c>
      <c r="Y4" s="385" t="s">
        <v>2</v>
      </c>
      <c r="Z4" s="384" t="s">
        <v>87</v>
      </c>
      <c r="AA4" s="384" t="s">
        <v>96</v>
      </c>
      <c r="AB4" s="385" t="s">
        <v>2</v>
      </c>
      <c r="AC4" s="384" t="s">
        <v>87</v>
      </c>
      <c r="AD4" s="384" t="s">
        <v>96</v>
      </c>
      <c r="AE4" s="385" t="s">
        <v>2</v>
      </c>
    </row>
    <row r="5" spans="1:35" s="31" customFormat="1" ht="15.75" customHeight="1" x14ac:dyDescent="0.25">
      <c r="A5" s="386"/>
      <c r="B5" s="391"/>
      <c r="C5" s="391"/>
      <c r="D5" s="385"/>
      <c r="E5" s="384"/>
      <c r="F5" s="384"/>
      <c r="G5" s="385"/>
      <c r="H5" s="384"/>
      <c r="I5" s="391"/>
      <c r="J5" s="385"/>
      <c r="K5" s="383"/>
      <c r="L5" s="383"/>
      <c r="M5" s="383"/>
      <c r="N5" s="384"/>
      <c r="O5" s="384"/>
      <c r="P5" s="385"/>
      <c r="Q5" s="384"/>
      <c r="R5" s="384"/>
      <c r="S5" s="385"/>
      <c r="T5" s="384"/>
      <c r="U5" s="384"/>
      <c r="V5" s="385"/>
      <c r="W5" s="391"/>
      <c r="X5" s="384"/>
      <c r="Y5" s="385"/>
      <c r="Z5" s="384"/>
      <c r="AA5" s="384"/>
      <c r="AB5" s="385"/>
      <c r="AC5" s="384"/>
      <c r="AD5" s="384"/>
      <c r="AE5" s="385"/>
    </row>
    <row r="6" spans="1:35" s="47" customFormat="1" ht="11.25" customHeight="1" x14ac:dyDescent="0.2">
      <c r="A6" s="45" t="s">
        <v>3</v>
      </c>
      <c r="B6" s="75">
        <v>1</v>
      </c>
      <c r="C6" s="75">
        <v>2</v>
      </c>
      <c r="D6" s="46">
        <v>3</v>
      </c>
      <c r="E6" s="46">
        <v>4</v>
      </c>
      <c r="F6" s="46">
        <v>5</v>
      </c>
      <c r="G6" s="46">
        <v>6</v>
      </c>
      <c r="H6" s="46">
        <v>7</v>
      </c>
      <c r="I6" s="75">
        <v>8</v>
      </c>
      <c r="J6" s="46">
        <v>9</v>
      </c>
      <c r="K6" s="116"/>
      <c r="L6" s="116"/>
      <c r="M6" s="116"/>
      <c r="N6" s="46">
        <v>10</v>
      </c>
      <c r="O6" s="46">
        <v>11</v>
      </c>
      <c r="P6" s="46">
        <v>12</v>
      </c>
      <c r="Q6" s="46">
        <v>13</v>
      </c>
      <c r="R6" s="46">
        <v>14</v>
      </c>
      <c r="S6" s="46">
        <v>15</v>
      </c>
      <c r="T6" s="46">
        <v>16</v>
      </c>
      <c r="U6" s="46">
        <v>17</v>
      </c>
      <c r="V6" s="46">
        <v>18</v>
      </c>
      <c r="W6" s="75">
        <v>19</v>
      </c>
      <c r="X6" s="46">
        <v>20</v>
      </c>
      <c r="Y6" s="46">
        <v>21</v>
      </c>
      <c r="Z6" s="46">
        <v>22</v>
      </c>
      <c r="AA6" s="46">
        <v>23</v>
      </c>
      <c r="AB6" s="46">
        <v>24</v>
      </c>
      <c r="AC6" s="46">
        <v>25</v>
      </c>
      <c r="AD6" s="46">
        <v>26</v>
      </c>
      <c r="AE6" s="46">
        <v>27</v>
      </c>
    </row>
    <row r="7" spans="1:35" s="35" customFormat="1" ht="54" customHeight="1" x14ac:dyDescent="0.25">
      <c r="A7" s="229" t="s">
        <v>32</v>
      </c>
      <c r="B7" s="239">
        <v>44157</v>
      </c>
      <c r="C7" s="239">
        <v>27037</v>
      </c>
      <c r="D7" s="33">
        <f>C7*100/B7</f>
        <v>61.22925017551011</v>
      </c>
      <c r="E7" s="239">
        <v>36970</v>
      </c>
      <c r="F7" s="239">
        <v>19613</v>
      </c>
      <c r="G7" s="33">
        <f>F7*100/E7</f>
        <v>53.051122531782525</v>
      </c>
      <c r="H7" s="239">
        <v>12594</v>
      </c>
      <c r="I7" s="239">
        <v>10715</v>
      </c>
      <c r="J7" s="33">
        <f>I7*100/H7</f>
        <v>85.080196919167861</v>
      </c>
      <c r="K7" s="117">
        <v>10185</v>
      </c>
      <c r="L7" s="117">
        <v>7524</v>
      </c>
      <c r="M7" s="118">
        <f>L7*100/K7</f>
        <v>73.873343151693661</v>
      </c>
      <c r="N7" s="239">
        <v>2512</v>
      </c>
      <c r="O7" s="239">
        <v>1726</v>
      </c>
      <c r="P7" s="33">
        <f>O7*100/N7</f>
        <v>68.710191082802552</v>
      </c>
      <c r="Q7" s="239">
        <v>229</v>
      </c>
      <c r="R7" s="239">
        <v>420</v>
      </c>
      <c r="S7" s="33">
        <f>R7*100/Q7</f>
        <v>183.4061135371179</v>
      </c>
      <c r="T7" s="32">
        <f>SUM(T8:T14)</f>
        <v>30438</v>
      </c>
      <c r="U7" s="32">
        <v>16606</v>
      </c>
      <c r="V7" s="33">
        <f>U7*100/T7</f>
        <v>54.556803995006241</v>
      </c>
      <c r="W7" s="239">
        <v>10015</v>
      </c>
      <c r="X7" s="239">
        <v>6356</v>
      </c>
      <c r="Y7" s="33">
        <f>X7*100/W7</f>
        <v>63.464802795806293</v>
      </c>
      <c r="Z7" s="239">
        <v>8067</v>
      </c>
      <c r="AA7" s="239">
        <v>3696</v>
      </c>
      <c r="AB7" s="33">
        <f>AA7*100/Z7</f>
        <v>45.816288583116403</v>
      </c>
      <c r="AC7" s="239">
        <v>6974</v>
      </c>
      <c r="AD7" s="239">
        <v>2387</v>
      </c>
      <c r="AE7" s="33">
        <f>AD7*100/AC7</f>
        <v>34.227129337539431</v>
      </c>
      <c r="AF7" s="34"/>
      <c r="AI7" s="39"/>
    </row>
    <row r="8" spans="1:35" s="39" customFormat="1" ht="54" customHeight="1" x14ac:dyDescent="0.25">
      <c r="A8" s="142" t="s">
        <v>97</v>
      </c>
      <c r="B8" s="240">
        <v>4858</v>
      </c>
      <c r="C8" s="240">
        <v>4039</v>
      </c>
      <c r="D8" s="37">
        <f t="shared" ref="D8:D14" si="0">C8*100/B8</f>
        <v>83.141210374639769</v>
      </c>
      <c r="E8" s="241">
        <v>4219</v>
      </c>
      <c r="F8" s="241">
        <v>2746</v>
      </c>
      <c r="G8" s="37">
        <f t="shared" ref="G8:G14" si="1">F8*100/E8</f>
        <v>65.086513391799002</v>
      </c>
      <c r="H8" s="241">
        <v>1848</v>
      </c>
      <c r="I8" s="240">
        <v>2266</v>
      </c>
      <c r="J8" s="37">
        <f t="shared" ref="J8:J14" si="2">I8*100/H8</f>
        <v>122.61904761904762</v>
      </c>
      <c r="K8" s="123">
        <v>1542</v>
      </c>
      <c r="L8" s="123">
        <v>1401</v>
      </c>
      <c r="M8" s="119">
        <f t="shared" ref="M8:M14" si="3">L8*100/K8</f>
        <v>90.856031128404666</v>
      </c>
      <c r="N8" s="241">
        <v>179</v>
      </c>
      <c r="O8" s="241">
        <v>244</v>
      </c>
      <c r="P8" s="37">
        <f t="shared" ref="P8:P14" si="4">O8*100/N8</f>
        <v>136.31284916201116</v>
      </c>
      <c r="Q8" s="241">
        <v>83</v>
      </c>
      <c r="R8" s="241">
        <v>57</v>
      </c>
      <c r="S8" s="37">
        <f>IF(ISERROR(R8*100/Q8),"-",(R8*100/Q8))</f>
        <v>68.674698795180717</v>
      </c>
      <c r="T8" s="241">
        <v>3786</v>
      </c>
      <c r="U8" s="242">
        <v>2446</v>
      </c>
      <c r="V8" s="37">
        <f t="shared" ref="V8:V14" si="5">U8*100/T8</f>
        <v>64.60644479661913</v>
      </c>
      <c r="W8" s="242">
        <v>879</v>
      </c>
      <c r="X8" s="242">
        <v>870</v>
      </c>
      <c r="Y8" s="37">
        <f t="shared" ref="Y8:Y14" si="6">X8*100/W8</f>
        <v>98.976109215017061</v>
      </c>
      <c r="Z8" s="242">
        <v>696</v>
      </c>
      <c r="AA8" s="242">
        <v>469</v>
      </c>
      <c r="AB8" s="37">
        <f t="shared" ref="AB8:AB14" si="7">AA8*100/Z8</f>
        <v>67.385057471264375</v>
      </c>
      <c r="AC8" s="242">
        <v>560</v>
      </c>
      <c r="AD8" s="242">
        <v>265</v>
      </c>
      <c r="AE8" s="37">
        <f t="shared" ref="AE8:AE14" si="8">AD8*100/AC8</f>
        <v>47.321428571428569</v>
      </c>
      <c r="AF8" s="34"/>
      <c r="AG8" s="38"/>
    </row>
    <row r="9" spans="1:35" s="40" customFormat="1" ht="54" customHeight="1" x14ac:dyDescent="0.25">
      <c r="A9" s="143" t="s">
        <v>98</v>
      </c>
      <c r="B9" s="240">
        <v>3767</v>
      </c>
      <c r="C9" s="240">
        <v>2598</v>
      </c>
      <c r="D9" s="37">
        <f t="shared" si="0"/>
        <v>68.967348022298907</v>
      </c>
      <c r="E9" s="241">
        <v>3023</v>
      </c>
      <c r="F9" s="241">
        <v>1905</v>
      </c>
      <c r="G9" s="37">
        <f t="shared" si="1"/>
        <v>63.016870658286471</v>
      </c>
      <c r="H9" s="241">
        <v>1247</v>
      </c>
      <c r="I9" s="240">
        <v>1050</v>
      </c>
      <c r="J9" s="37">
        <f t="shared" si="2"/>
        <v>84.202085004009618</v>
      </c>
      <c r="K9" s="123">
        <v>859</v>
      </c>
      <c r="L9" s="123">
        <v>716</v>
      </c>
      <c r="M9" s="119">
        <f t="shared" si="3"/>
        <v>83.352735739231662</v>
      </c>
      <c r="N9" s="241">
        <v>270</v>
      </c>
      <c r="O9" s="241">
        <v>227</v>
      </c>
      <c r="P9" s="37">
        <f t="shared" si="4"/>
        <v>84.074074074074076</v>
      </c>
      <c r="Q9" s="241">
        <v>12</v>
      </c>
      <c r="R9" s="241">
        <v>25</v>
      </c>
      <c r="S9" s="37">
        <f t="shared" ref="S9:S14" si="9">IF(ISERROR(R9*100/Q9),"-",(R9*100/Q9))</f>
        <v>208.33333333333334</v>
      </c>
      <c r="T9" s="241">
        <v>2634</v>
      </c>
      <c r="U9" s="242">
        <v>1675</v>
      </c>
      <c r="V9" s="37">
        <f t="shared" si="5"/>
        <v>63.591495823842067</v>
      </c>
      <c r="W9" s="242">
        <v>945</v>
      </c>
      <c r="X9" s="242">
        <v>755</v>
      </c>
      <c r="Y9" s="37">
        <f t="shared" si="6"/>
        <v>79.894179894179899</v>
      </c>
      <c r="Z9" s="242">
        <v>793</v>
      </c>
      <c r="AA9" s="242">
        <v>478</v>
      </c>
      <c r="AB9" s="37">
        <f t="shared" si="7"/>
        <v>60.277427490542244</v>
      </c>
      <c r="AC9" s="242">
        <v>708</v>
      </c>
      <c r="AD9" s="242">
        <v>326</v>
      </c>
      <c r="AE9" s="37">
        <f t="shared" si="8"/>
        <v>46.045197740112997</v>
      </c>
      <c r="AF9" s="34"/>
      <c r="AG9" s="38"/>
    </row>
    <row r="10" spans="1:35" s="39" customFormat="1" ht="54" customHeight="1" x14ac:dyDescent="0.25">
      <c r="A10" s="143" t="s">
        <v>99</v>
      </c>
      <c r="B10" s="240">
        <v>16761</v>
      </c>
      <c r="C10" s="240">
        <v>8280</v>
      </c>
      <c r="D10" s="37">
        <f t="shared" si="0"/>
        <v>49.400393771254699</v>
      </c>
      <c r="E10" s="241">
        <v>13884</v>
      </c>
      <c r="F10" s="241">
        <v>6008</v>
      </c>
      <c r="G10" s="37">
        <f t="shared" si="1"/>
        <v>43.272832036876977</v>
      </c>
      <c r="H10" s="241">
        <v>3566</v>
      </c>
      <c r="I10" s="240">
        <v>2171</v>
      </c>
      <c r="J10" s="37">
        <f t="shared" si="2"/>
        <v>60.880538418395965</v>
      </c>
      <c r="K10" s="123">
        <v>3119</v>
      </c>
      <c r="L10" s="123">
        <v>1740</v>
      </c>
      <c r="M10" s="119">
        <f t="shared" si="3"/>
        <v>55.787111253606923</v>
      </c>
      <c r="N10" s="241">
        <v>1144</v>
      </c>
      <c r="O10" s="241">
        <v>589</v>
      </c>
      <c r="P10" s="37">
        <f t="shared" si="4"/>
        <v>51.486013986013987</v>
      </c>
      <c r="Q10" s="241">
        <v>58</v>
      </c>
      <c r="R10" s="241">
        <v>192</v>
      </c>
      <c r="S10" s="37">
        <f t="shared" si="9"/>
        <v>331.0344827586207</v>
      </c>
      <c r="T10" s="241">
        <v>10369</v>
      </c>
      <c r="U10" s="242">
        <v>5037</v>
      </c>
      <c r="V10" s="37">
        <f t="shared" si="5"/>
        <v>48.577490596971742</v>
      </c>
      <c r="W10" s="242">
        <v>3827</v>
      </c>
      <c r="X10" s="242">
        <v>1901</v>
      </c>
      <c r="Y10" s="37">
        <f t="shared" si="6"/>
        <v>49.673373399529659</v>
      </c>
      <c r="Z10" s="242">
        <v>2965</v>
      </c>
      <c r="AA10" s="242">
        <v>1108</v>
      </c>
      <c r="AB10" s="37">
        <f t="shared" si="7"/>
        <v>37.36930860033727</v>
      </c>
      <c r="AC10" s="242">
        <v>2538</v>
      </c>
      <c r="AD10" s="242">
        <v>784</v>
      </c>
      <c r="AE10" s="37">
        <f t="shared" si="8"/>
        <v>30.890464933018123</v>
      </c>
      <c r="AF10" s="34"/>
      <c r="AG10" s="38"/>
    </row>
    <row r="11" spans="1:35" s="39" customFormat="1" ht="54" customHeight="1" x14ac:dyDescent="0.25">
      <c r="A11" s="143" t="s">
        <v>100</v>
      </c>
      <c r="B11" s="240">
        <v>5195</v>
      </c>
      <c r="C11" s="240">
        <v>3286</v>
      </c>
      <c r="D11" s="37">
        <f t="shared" si="0"/>
        <v>63.253128007699708</v>
      </c>
      <c r="E11" s="241">
        <v>4611</v>
      </c>
      <c r="F11" s="241">
        <v>2498</v>
      </c>
      <c r="G11" s="37">
        <f t="shared" si="1"/>
        <v>54.174799392756455</v>
      </c>
      <c r="H11" s="241">
        <v>1282</v>
      </c>
      <c r="I11" s="240">
        <v>1249</v>
      </c>
      <c r="J11" s="37">
        <f t="shared" si="2"/>
        <v>97.425897035881434</v>
      </c>
      <c r="K11" s="123">
        <v>948</v>
      </c>
      <c r="L11" s="123">
        <v>851</v>
      </c>
      <c r="M11" s="119">
        <f t="shared" si="3"/>
        <v>89.767932489451482</v>
      </c>
      <c r="N11" s="241">
        <v>211</v>
      </c>
      <c r="O11" s="241">
        <v>223</v>
      </c>
      <c r="P11" s="37">
        <f t="shared" si="4"/>
        <v>105.68720379146919</v>
      </c>
      <c r="Q11" s="241">
        <v>3</v>
      </c>
      <c r="R11" s="241">
        <v>66</v>
      </c>
      <c r="S11" s="37">
        <f t="shared" si="9"/>
        <v>2200</v>
      </c>
      <c r="T11" s="241">
        <v>3881</v>
      </c>
      <c r="U11" s="242">
        <v>2201</v>
      </c>
      <c r="V11" s="37">
        <f t="shared" si="5"/>
        <v>56.712187580520485</v>
      </c>
      <c r="W11" s="242">
        <v>1486</v>
      </c>
      <c r="X11" s="242">
        <v>787</v>
      </c>
      <c r="Y11" s="37">
        <f t="shared" si="6"/>
        <v>52.960969044414533</v>
      </c>
      <c r="Z11" s="242">
        <v>1336</v>
      </c>
      <c r="AA11" s="242">
        <v>466</v>
      </c>
      <c r="AB11" s="37">
        <f t="shared" si="7"/>
        <v>34.880239520958085</v>
      </c>
      <c r="AC11" s="242">
        <v>1218</v>
      </c>
      <c r="AD11" s="242">
        <v>263</v>
      </c>
      <c r="AE11" s="37">
        <f t="shared" si="8"/>
        <v>21.592775041050903</v>
      </c>
      <c r="AF11" s="34"/>
      <c r="AG11" s="38"/>
    </row>
    <row r="12" spans="1:35" s="39" customFormat="1" ht="54" customHeight="1" x14ac:dyDescent="0.25">
      <c r="A12" s="143" t="s">
        <v>101</v>
      </c>
      <c r="B12" s="240">
        <v>7334</v>
      </c>
      <c r="C12" s="240">
        <v>4388</v>
      </c>
      <c r="D12" s="37">
        <f t="shared" si="0"/>
        <v>59.8309244614126</v>
      </c>
      <c r="E12" s="241">
        <v>6026</v>
      </c>
      <c r="F12" s="241">
        <v>3318</v>
      </c>
      <c r="G12" s="37">
        <f t="shared" si="1"/>
        <v>55.061400597411215</v>
      </c>
      <c r="H12" s="241">
        <v>2354</v>
      </c>
      <c r="I12" s="240">
        <v>1813</v>
      </c>
      <c r="J12" s="37">
        <f t="shared" si="2"/>
        <v>77.017841971113</v>
      </c>
      <c r="K12" s="123">
        <v>1923</v>
      </c>
      <c r="L12" s="123">
        <v>1316</v>
      </c>
      <c r="M12" s="119">
        <f t="shared" si="3"/>
        <v>68.434737389495581</v>
      </c>
      <c r="N12" s="241">
        <v>255</v>
      </c>
      <c r="O12" s="241">
        <v>188</v>
      </c>
      <c r="P12" s="37">
        <f t="shared" si="4"/>
        <v>73.725490196078425</v>
      </c>
      <c r="Q12" s="241">
        <v>26</v>
      </c>
      <c r="R12" s="241">
        <v>23</v>
      </c>
      <c r="S12" s="37">
        <f t="shared" si="9"/>
        <v>88.461538461538467</v>
      </c>
      <c r="T12" s="241">
        <v>5085</v>
      </c>
      <c r="U12" s="242">
        <v>2559</v>
      </c>
      <c r="V12" s="37">
        <f t="shared" si="5"/>
        <v>50.32448377581121</v>
      </c>
      <c r="W12" s="242">
        <v>1673</v>
      </c>
      <c r="X12" s="242">
        <v>1073</v>
      </c>
      <c r="Y12" s="37">
        <f t="shared" si="6"/>
        <v>64.13628212791393</v>
      </c>
      <c r="Z12" s="242">
        <v>1347</v>
      </c>
      <c r="AA12" s="242">
        <v>662</v>
      </c>
      <c r="AB12" s="37">
        <f t="shared" si="7"/>
        <v>49.14625092798812</v>
      </c>
      <c r="AC12" s="242">
        <v>1164</v>
      </c>
      <c r="AD12" s="242">
        <v>411</v>
      </c>
      <c r="AE12" s="37">
        <f t="shared" si="8"/>
        <v>35.309278350515463</v>
      </c>
      <c r="AF12" s="34"/>
      <c r="AG12" s="38"/>
    </row>
    <row r="13" spans="1:35" s="39" customFormat="1" ht="54" customHeight="1" x14ac:dyDescent="0.25">
      <c r="A13" s="143" t="s">
        <v>102</v>
      </c>
      <c r="B13" s="240">
        <v>3812</v>
      </c>
      <c r="C13" s="240">
        <v>2416</v>
      </c>
      <c r="D13" s="37">
        <f t="shared" si="0"/>
        <v>63.378803777544597</v>
      </c>
      <c r="E13" s="241">
        <v>3065</v>
      </c>
      <c r="F13" s="241">
        <v>1557</v>
      </c>
      <c r="G13" s="37">
        <f t="shared" si="1"/>
        <v>50.799347471451874</v>
      </c>
      <c r="H13" s="241">
        <v>1466</v>
      </c>
      <c r="I13" s="240">
        <v>1168</v>
      </c>
      <c r="J13" s="37">
        <f t="shared" si="2"/>
        <v>79.672578444747614</v>
      </c>
      <c r="K13" s="123">
        <v>1116</v>
      </c>
      <c r="L13" s="123">
        <v>743</v>
      </c>
      <c r="M13" s="119">
        <f t="shared" si="3"/>
        <v>66.577060931899638</v>
      </c>
      <c r="N13" s="241">
        <v>154</v>
      </c>
      <c r="O13" s="241">
        <v>62</v>
      </c>
      <c r="P13" s="37">
        <f t="shared" si="4"/>
        <v>40.259740259740262</v>
      </c>
      <c r="Q13" s="241">
        <v>2</v>
      </c>
      <c r="R13" s="241">
        <v>42</v>
      </c>
      <c r="S13" s="37">
        <f t="shared" si="9"/>
        <v>2100</v>
      </c>
      <c r="T13" s="241">
        <v>2744</v>
      </c>
      <c r="U13" s="242">
        <v>1331</v>
      </c>
      <c r="V13" s="37">
        <f t="shared" si="5"/>
        <v>48.505830903790084</v>
      </c>
      <c r="W13" s="242">
        <v>671</v>
      </c>
      <c r="X13" s="242">
        <v>530</v>
      </c>
      <c r="Y13" s="37">
        <f t="shared" si="6"/>
        <v>78.986587183308501</v>
      </c>
      <c r="Z13" s="242">
        <v>453</v>
      </c>
      <c r="AA13" s="242">
        <v>226</v>
      </c>
      <c r="AB13" s="37">
        <f t="shared" si="7"/>
        <v>49.889624724061811</v>
      </c>
      <c r="AC13" s="242">
        <v>390</v>
      </c>
      <c r="AD13" s="242">
        <v>164</v>
      </c>
      <c r="AE13" s="37">
        <f t="shared" si="8"/>
        <v>42.051282051282051</v>
      </c>
      <c r="AF13" s="34"/>
      <c r="AG13" s="38"/>
    </row>
    <row r="14" spans="1:35" s="39" customFormat="1" ht="54" customHeight="1" thickBot="1" x14ac:dyDescent="0.3">
      <c r="A14" s="144" t="s">
        <v>103</v>
      </c>
      <c r="B14" s="240">
        <v>2430</v>
      </c>
      <c r="C14" s="240">
        <v>2030</v>
      </c>
      <c r="D14" s="37">
        <f t="shared" si="0"/>
        <v>83.539094650205755</v>
      </c>
      <c r="E14" s="241">
        <v>2142</v>
      </c>
      <c r="F14" s="241">
        <v>1581</v>
      </c>
      <c r="G14" s="37">
        <f t="shared" si="1"/>
        <v>73.80952380952381</v>
      </c>
      <c r="H14" s="241">
        <v>831</v>
      </c>
      <c r="I14" s="240">
        <v>998</v>
      </c>
      <c r="J14" s="37">
        <f t="shared" si="2"/>
        <v>120.09626955475331</v>
      </c>
      <c r="K14" s="123">
        <v>678</v>
      </c>
      <c r="L14" s="123">
        <v>757</v>
      </c>
      <c r="M14" s="119">
        <f t="shared" si="3"/>
        <v>111.65191740412979</v>
      </c>
      <c r="N14" s="241">
        <v>299</v>
      </c>
      <c r="O14" s="241">
        <v>193</v>
      </c>
      <c r="P14" s="37">
        <f t="shared" si="4"/>
        <v>64.548494983277592</v>
      </c>
      <c r="Q14" s="241">
        <v>45</v>
      </c>
      <c r="R14" s="241">
        <v>15</v>
      </c>
      <c r="S14" s="37">
        <f t="shared" si="9"/>
        <v>33.333333333333336</v>
      </c>
      <c r="T14" s="241">
        <v>1939</v>
      </c>
      <c r="U14" s="242">
        <v>1357</v>
      </c>
      <c r="V14" s="37">
        <f t="shared" si="5"/>
        <v>69.984528107271785</v>
      </c>
      <c r="W14" s="242">
        <v>534</v>
      </c>
      <c r="X14" s="242">
        <v>440</v>
      </c>
      <c r="Y14" s="37">
        <f t="shared" si="6"/>
        <v>82.397003745318358</v>
      </c>
      <c r="Z14" s="242">
        <v>477</v>
      </c>
      <c r="AA14" s="242">
        <v>287</v>
      </c>
      <c r="AB14" s="37">
        <f t="shared" si="7"/>
        <v>60.167714884696018</v>
      </c>
      <c r="AC14" s="242">
        <v>396</v>
      </c>
      <c r="AD14" s="242">
        <v>174</v>
      </c>
      <c r="AE14" s="37">
        <f t="shared" si="8"/>
        <v>43.939393939393938</v>
      </c>
      <c r="AF14" s="34"/>
      <c r="AG14" s="38"/>
    </row>
    <row r="15" spans="1:35" x14ac:dyDescent="0.2">
      <c r="A15" s="42"/>
      <c r="B15" s="42"/>
      <c r="C15" s="76"/>
      <c r="D15" s="42"/>
      <c r="E15" s="42"/>
      <c r="F15" s="42"/>
      <c r="G15" s="42"/>
      <c r="H15" s="42"/>
      <c r="I15" s="76"/>
      <c r="J15" s="42"/>
      <c r="K15" s="42"/>
      <c r="L15" s="42"/>
      <c r="M15" s="42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35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14:28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4:28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4:28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14:28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</row>
    <row r="21" spans="14:28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4:28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4:28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</row>
    <row r="24" spans="14:28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4:28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4:28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4:28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4:28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4:28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4:28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</row>
    <row r="31" spans="14:28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4:28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4:28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spans="14:28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4:28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</row>
    <row r="36" spans="14:28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</row>
    <row r="37" spans="14:28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</row>
    <row r="38" spans="14:28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</row>
    <row r="39" spans="14:28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spans="14:28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</row>
    <row r="41" spans="14:28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</row>
    <row r="42" spans="14:28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</row>
    <row r="43" spans="14:28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</row>
    <row r="44" spans="14:28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14:28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14:28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14:28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14:28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14:28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14:28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14:28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14:28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14:28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4:28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</row>
    <row r="55" spans="14:28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</row>
    <row r="56" spans="14:28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</row>
    <row r="57" spans="14:28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</row>
    <row r="58" spans="14:28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</row>
    <row r="59" spans="14:28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</row>
    <row r="60" spans="14:28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</row>
    <row r="61" spans="14:28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</row>
    <row r="62" spans="14:28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</row>
    <row r="63" spans="14:28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</row>
    <row r="64" spans="14:28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</row>
    <row r="65" spans="14:28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</row>
    <row r="66" spans="14:28" x14ac:dyDescent="0.2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</row>
    <row r="67" spans="14:28" x14ac:dyDescent="0.2"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</row>
  </sheetData>
  <mergeCells count="45">
    <mergeCell ref="AC4:AC5"/>
    <mergeCell ref="AD4:AD5"/>
    <mergeCell ref="AE4:AE5"/>
    <mergeCell ref="W4:W5"/>
    <mergeCell ref="X4:X5"/>
    <mergeCell ref="Y4:Y5"/>
    <mergeCell ref="Z4:Z5"/>
    <mergeCell ref="AA4:AA5"/>
    <mergeCell ref="AB4:AB5"/>
    <mergeCell ref="V4:V5"/>
    <mergeCell ref="H4:H5"/>
    <mergeCell ref="I4:I5"/>
    <mergeCell ref="J4:J5"/>
    <mergeCell ref="N4:N5"/>
    <mergeCell ref="O4:O5"/>
    <mergeCell ref="P4:P5"/>
    <mergeCell ref="Q4:Q5"/>
    <mergeCell ref="R4:R5"/>
    <mergeCell ref="S4:S5"/>
    <mergeCell ref="T4:T5"/>
    <mergeCell ref="U4:U5"/>
    <mergeCell ref="AA1:AB1"/>
    <mergeCell ref="AA2:AB2"/>
    <mergeCell ref="AC2:AD2"/>
    <mergeCell ref="A3:A5"/>
    <mergeCell ref="B3:D3"/>
    <mergeCell ref="E3:G3"/>
    <mergeCell ref="H3:J3"/>
    <mergeCell ref="N3:P3"/>
    <mergeCell ref="Q3:S3"/>
    <mergeCell ref="T3:V3"/>
    <mergeCell ref="W3:Y3"/>
    <mergeCell ref="Z3:AB3"/>
    <mergeCell ref="AC3:AE3"/>
    <mergeCell ref="B4:B5"/>
    <mergeCell ref="C4:C5"/>
    <mergeCell ref="D4:D5"/>
    <mergeCell ref="K3:M3"/>
    <mergeCell ref="K4:K5"/>
    <mergeCell ref="L4:L5"/>
    <mergeCell ref="M4:M5"/>
    <mergeCell ref="B1:P1"/>
    <mergeCell ref="E4:E5"/>
    <mergeCell ref="F4:F5"/>
    <mergeCell ref="G4:G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1:K18"/>
  <sheetViews>
    <sheetView view="pageBreakPreview" zoomScale="82" zoomScaleNormal="70" zoomScaleSheetLayoutView="82" workbookViewId="0">
      <selection activeCell="D10" sqref="D10"/>
    </sheetView>
  </sheetViews>
  <sheetFormatPr defaultColWidth="8" defaultRowHeight="12.75" x14ac:dyDescent="0.2"/>
  <cols>
    <col min="1" max="1" width="60.5703125" style="2" customWidth="1"/>
    <col min="2" max="2" width="26.42578125" style="2" customWidth="1"/>
    <col min="3" max="3" width="25.85546875" style="2" customWidth="1"/>
    <col min="4" max="4" width="10.5703125" style="2" customWidth="1"/>
    <col min="5" max="5" width="11.5703125" style="2" customWidth="1"/>
    <col min="6" max="16384" width="8" style="2"/>
  </cols>
  <sheetData>
    <row r="1" spans="1:11" ht="54.75" customHeight="1" x14ac:dyDescent="0.2">
      <c r="A1" s="249" t="s">
        <v>66</v>
      </c>
      <c r="B1" s="249"/>
      <c r="C1" s="249"/>
      <c r="D1" s="249"/>
      <c r="E1" s="249"/>
    </row>
    <row r="2" spans="1:11" s="3" customFormat="1" ht="23.25" customHeight="1" x14ac:dyDescent="0.25">
      <c r="A2" s="254" t="s">
        <v>0</v>
      </c>
      <c r="B2" s="284" t="s">
        <v>110</v>
      </c>
      <c r="C2" s="284" t="s">
        <v>111</v>
      </c>
      <c r="D2" s="252" t="s">
        <v>1</v>
      </c>
      <c r="E2" s="253"/>
    </row>
    <row r="3" spans="1:11" s="3" customFormat="1" ht="42" customHeight="1" x14ac:dyDescent="0.25">
      <c r="A3" s="255"/>
      <c r="B3" s="285"/>
      <c r="C3" s="285"/>
      <c r="D3" s="4" t="s">
        <v>2</v>
      </c>
      <c r="E3" s="5" t="s">
        <v>24</v>
      </c>
    </row>
    <row r="4" spans="1:11" s="7" customFormat="1" ht="15.75" customHeight="1" x14ac:dyDescent="0.25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26.85" customHeight="1" x14ac:dyDescent="0.25">
      <c r="A5" s="8" t="s">
        <v>25</v>
      </c>
      <c r="B5" s="64">
        <f>'4(неповносправні-ЦЗ)'!B7</f>
        <v>3646</v>
      </c>
      <c r="C5" s="64">
        <f>'4(неповносправні-ЦЗ)'!C7</f>
        <v>2106</v>
      </c>
      <c r="D5" s="9">
        <f t="shared" ref="D5" si="0">C5*100/B5</f>
        <v>57.761930883159629</v>
      </c>
      <c r="E5" s="65">
        <f t="shared" ref="E5" si="1">C5-B5</f>
        <v>-1540</v>
      </c>
      <c r="K5" s="11"/>
    </row>
    <row r="6" spans="1:11" s="3" customFormat="1" ht="26.85" customHeight="1" x14ac:dyDescent="0.25">
      <c r="A6" s="8" t="s">
        <v>26</v>
      </c>
      <c r="B6" s="64">
        <f>'4(неповносправні-ЦЗ)'!E7</f>
        <v>3438</v>
      </c>
      <c r="C6" s="64">
        <f>'4(неповносправні-ЦЗ)'!F7</f>
        <v>1897</v>
      </c>
      <c r="D6" s="9">
        <f t="shared" ref="D6:D10" si="2">C6*100/B6</f>
        <v>55.177428737638159</v>
      </c>
      <c r="E6" s="65">
        <f t="shared" ref="E6:E10" si="3">C6-B6</f>
        <v>-1541</v>
      </c>
      <c r="K6" s="11"/>
    </row>
    <row r="7" spans="1:11" s="3" customFormat="1" ht="47.1" customHeight="1" x14ac:dyDescent="0.25">
      <c r="A7" s="12" t="s">
        <v>27</v>
      </c>
      <c r="B7" s="64">
        <f>'4(неповносправні-ЦЗ)'!H7</f>
        <v>466</v>
      </c>
      <c r="C7" s="64">
        <f>'4(неповносправні-ЦЗ)'!I7</f>
        <v>473</v>
      </c>
      <c r="D7" s="9">
        <f t="shared" si="2"/>
        <v>101.50214592274678</v>
      </c>
      <c r="E7" s="65">
        <f t="shared" si="3"/>
        <v>7</v>
      </c>
      <c r="K7" s="11"/>
    </row>
    <row r="8" spans="1:11" s="3" customFormat="1" ht="27.6" customHeight="1" x14ac:dyDescent="0.25">
      <c r="A8" s="13" t="s">
        <v>28</v>
      </c>
      <c r="B8" s="64">
        <f>'4(неповносправні-ЦЗ)'!K7</f>
        <v>208</v>
      </c>
      <c r="C8" s="64">
        <f>'4(неповносправні-ЦЗ)'!L7</f>
        <v>149</v>
      </c>
      <c r="D8" s="9">
        <f t="shared" si="2"/>
        <v>71.634615384615387</v>
      </c>
      <c r="E8" s="65">
        <f t="shared" si="3"/>
        <v>-59</v>
      </c>
      <c r="K8" s="11"/>
    </row>
    <row r="9" spans="1:11" s="3" customFormat="1" ht="46.35" customHeight="1" x14ac:dyDescent="0.25">
      <c r="A9" s="13" t="s">
        <v>19</v>
      </c>
      <c r="B9" s="64">
        <f>'4(неповносправні-ЦЗ)'!N7</f>
        <v>22</v>
      </c>
      <c r="C9" s="64">
        <f>'4(неповносправні-ЦЗ)'!O7</f>
        <v>91</v>
      </c>
      <c r="D9" s="9" t="str">
        <f>'4(неповносправні-ЦЗ)'!P7</f>
        <v>+4,1р.</v>
      </c>
      <c r="E9" s="65">
        <f t="shared" si="3"/>
        <v>69</v>
      </c>
      <c r="K9" s="11"/>
    </row>
    <row r="10" spans="1:11" s="3" customFormat="1" ht="46.35" customHeight="1" x14ac:dyDescent="0.25">
      <c r="A10" s="13" t="s">
        <v>29</v>
      </c>
      <c r="B10" s="64">
        <f>'4(неповносправні-ЦЗ)'!Q7</f>
        <v>2871</v>
      </c>
      <c r="C10" s="64">
        <f>'4(неповносправні-ЦЗ)'!R7</f>
        <v>1609</v>
      </c>
      <c r="D10" s="9">
        <f t="shared" si="2"/>
        <v>56.04319052594915</v>
      </c>
      <c r="E10" s="65">
        <f t="shared" si="3"/>
        <v>-1262</v>
      </c>
      <c r="K10" s="11"/>
    </row>
    <row r="11" spans="1:11" s="3" customFormat="1" ht="12.75" customHeight="1" x14ac:dyDescent="0.25">
      <c r="A11" s="256" t="s">
        <v>4</v>
      </c>
      <c r="B11" s="257"/>
      <c r="C11" s="257"/>
      <c r="D11" s="257"/>
      <c r="E11" s="257"/>
      <c r="K11" s="11"/>
    </row>
    <row r="12" spans="1:11" s="3" customFormat="1" ht="15" customHeight="1" x14ac:dyDescent="0.25">
      <c r="A12" s="258"/>
      <c r="B12" s="259"/>
      <c r="C12" s="259"/>
      <c r="D12" s="259"/>
      <c r="E12" s="259"/>
      <c r="K12" s="11"/>
    </row>
    <row r="13" spans="1:11" s="3" customFormat="1" ht="20.25" customHeight="1" x14ac:dyDescent="0.25">
      <c r="A13" s="254" t="s">
        <v>0</v>
      </c>
      <c r="B13" s="260" t="s">
        <v>112</v>
      </c>
      <c r="C13" s="260" t="s">
        <v>113</v>
      </c>
      <c r="D13" s="252" t="s">
        <v>1</v>
      </c>
      <c r="E13" s="253"/>
      <c r="K13" s="11"/>
    </row>
    <row r="14" spans="1:11" ht="35.85" customHeight="1" x14ac:dyDescent="0.2">
      <c r="A14" s="255"/>
      <c r="B14" s="260"/>
      <c r="C14" s="260"/>
      <c r="D14" s="4" t="s">
        <v>2</v>
      </c>
      <c r="E14" s="5" t="s">
        <v>24</v>
      </c>
      <c r="K14" s="11"/>
    </row>
    <row r="15" spans="1:11" ht="27.75" customHeight="1" x14ac:dyDescent="0.2">
      <c r="A15" s="8" t="s">
        <v>30</v>
      </c>
      <c r="B15" s="64">
        <f>'4(неповносправні-ЦЗ)'!T7</f>
        <v>1118</v>
      </c>
      <c r="C15" s="64">
        <f>'4(неповносправні-ЦЗ)'!U7</f>
        <v>501</v>
      </c>
      <c r="D15" s="14">
        <f t="shared" ref="D15" si="4">C15*100/B15</f>
        <v>44.812164579606439</v>
      </c>
      <c r="E15" s="65">
        <f t="shared" ref="E15" si="5">C15-B15</f>
        <v>-617</v>
      </c>
      <c r="K15" s="11"/>
    </row>
    <row r="16" spans="1:11" ht="27.75" customHeight="1" x14ac:dyDescent="0.2">
      <c r="A16" s="1" t="s">
        <v>26</v>
      </c>
      <c r="B16" s="64">
        <f>'4(неповносправні-ЦЗ)'!W7</f>
        <v>1047</v>
      </c>
      <c r="C16" s="64">
        <f>'4(неповносправні-ЦЗ)'!X7</f>
        <v>423</v>
      </c>
      <c r="D16" s="14">
        <f t="shared" ref="D16:D17" si="6">C16*100/B16</f>
        <v>40.401146131805156</v>
      </c>
      <c r="E16" s="65">
        <f t="shared" ref="E16:E17" si="7">C16-B16</f>
        <v>-624</v>
      </c>
      <c r="K16" s="11"/>
    </row>
    <row r="17" spans="1:11" ht="27.75" customHeight="1" x14ac:dyDescent="0.2">
      <c r="A17" s="1" t="s">
        <v>31</v>
      </c>
      <c r="B17" s="64">
        <f>'4(неповносправні-ЦЗ)'!Z7</f>
        <v>945</v>
      </c>
      <c r="C17" s="64">
        <f>'4(неповносправні-ЦЗ)'!AA7</f>
        <v>274</v>
      </c>
      <c r="D17" s="14">
        <f t="shared" si="6"/>
        <v>28.994708994708994</v>
      </c>
      <c r="E17" s="65">
        <f t="shared" si="7"/>
        <v>-671</v>
      </c>
      <c r="K17" s="11"/>
    </row>
    <row r="18" spans="1:11" ht="64.349999999999994" customHeight="1" x14ac:dyDescent="0.25">
      <c r="A18" s="248"/>
      <c r="B18" s="248"/>
      <c r="C18" s="248"/>
      <c r="D18" s="248"/>
      <c r="E18" s="248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AF67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14"/>
    </sheetView>
  </sheetViews>
  <sheetFormatPr defaultColWidth="9.42578125" defaultRowHeight="14.25" x14ac:dyDescent="0.2"/>
  <cols>
    <col min="1" max="1" width="27.5703125" style="41" customWidth="1"/>
    <col min="2" max="3" width="11.42578125" style="41" customWidth="1"/>
    <col min="4" max="4" width="7.5703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5" width="11.5703125" style="41" customWidth="1"/>
    <col min="16" max="16" width="8.42578125" style="41" customWidth="1"/>
    <col min="17" max="18" width="15.85546875" style="41" customWidth="1"/>
    <col min="19" max="19" width="8.42578125" style="41" customWidth="1"/>
    <col min="20" max="21" width="16.140625" style="41" customWidth="1"/>
    <col min="22" max="22" width="8.42578125" style="41" customWidth="1"/>
    <col min="23" max="24" width="16.42578125" style="41" customWidth="1"/>
    <col min="25" max="25" width="8.42578125" style="41" customWidth="1"/>
    <col min="26" max="27" width="15.5703125" style="41" customWidth="1"/>
    <col min="28" max="28" width="15" style="41" customWidth="1"/>
    <col min="29" max="16384" width="9.42578125" style="41"/>
  </cols>
  <sheetData>
    <row r="1" spans="1:32" s="26" customFormat="1" ht="60" customHeight="1" x14ac:dyDescent="0.25">
      <c r="B1" s="261" t="s">
        <v>115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5"/>
      <c r="R1" s="25"/>
      <c r="S1" s="25"/>
      <c r="T1" s="25"/>
      <c r="U1" s="281" t="s">
        <v>14</v>
      </c>
      <c r="V1" s="281"/>
      <c r="W1" s="281"/>
      <c r="X1" s="281"/>
      <c r="Y1" s="281"/>
      <c r="Z1" s="281"/>
      <c r="AA1" s="281"/>
      <c r="AB1" s="281"/>
    </row>
    <row r="2" spans="1:32" s="29" customFormat="1" ht="33.7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9" t="s">
        <v>7</v>
      </c>
      <c r="N2" s="289"/>
      <c r="O2" s="289"/>
      <c r="P2" s="289"/>
      <c r="Q2" s="28"/>
      <c r="R2" s="28"/>
      <c r="S2" s="28"/>
      <c r="T2" s="28"/>
      <c r="U2" s="28"/>
      <c r="V2" s="28"/>
      <c r="X2" s="273"/>
      <c r="Y2" s="273"/>
      <c r="Z2" s="289" t="s">
        <v>7</v>
      </c>
      <c r="AA2" s="289"/>
      <c r="AB2" s="289"/>
      <c r="AC2" s="51"/>
    </row>
    <row r="3" spans="1:32" s="30" customFormat="1" ht="90" customHeight="1" x14ac:dyDescent="0.25">
      <c r="A3" s="290"/>
      <c r="B3" s="278" t="s">
        <v>20</v>
      </c>
      <c r="C3" s="279"/>
      <c r="D3" s="279"/>
      <c r="E3" s="276" t="s">
        <v>21</v>
      </c>
      <c r="F3" s="270"/>
      <c r="G3" s="271"/>
      <c r="H3" s="269" t="s">
        <v>13</v>
      </c>
      <c r="I3" s="270"/>
      <c r="J3" s="277"/>
      <c r="K3" s="276" t="s">
        <v>9</v>
      </c>
      <c r="L3" s="270"/>
      <c r="M3" s="271"/>
      <c r="N3" s="269" t="s">
        <v>10</v>
      </c>
      <c r="O3" s="270"/>
      <c r="P3" s="277"/>
      <c r="Q3" s="278" t="s">
        <v>8</v>
      </c>
      <c r="R3" s="279"/>
      <c r="S3" s="280"/>
      <c r="T3" s="269" t="s">
        <v>15</v>
      </c>
      <c r="U3" s="270"/>
      <c r="V3" s="277"/>
      <c r="W3" s="276" t="s">
        <v>11</v>
      </c>
      <c r="X3" s="270"/>
      <c r="Y3" s="271"/>
      <c r="Z3" s="276" t="s">
        <v>12</v>
      </c>
      <c r="AA3" s="270"/>
      <c r="AB3" s="271"/>
    </row>
    <row r="4" spans="1:32" s="31" customFormat="1" ht="19.5" customHeight="1" x14ac:dyDescent="0.25">
      <c r="A4" s="291"/>
      <c r="B4" s="282" t="s">
        <v>87</v>
      </c>
      <c r="C4" s="265" t="s">
        <v>96</v>
      </c>
      <c r="D4" s="288" t="s">
        <v>2</v>
      </c>
      <c r="E4" s="282" t="s">
        <v>87</v>
      </c>
      <c r="F4" s="265" t="s">
        <v>96</v>
      </c>
      <c r="G4" s="267" t="s">
        <v>2</v>
      </c>
      <c r="H4" s="287" t="s">
        <v>87</v>
      </c>
      <c r="I4" s="265" t="s">
        <v>96</v>
      </c>
      <c r="J4" s="266" t="s">
        <v>2</v>
      </c>
      <c r="K4" s="282" t="s">
        <v>87</v>
      </c>
      <c r="L4" s="265" t="s">
        <v>96</v>
      </c>
      <c r="M4" s="267" t="s">
        <v>2</v>
      </c>
      <c r="N4" s="287" t="s">
        <v>87</v>
      </c>
      <c r="O4" s="265" t="s">
        <v>96</v>
      </c>
      <c r="P4" s="266" t="s">
        <v>2</v>
      </c>
      <c r="Q4" s="282" t="s">
        <v>87</v>
      </c>
      <c r="R4" s="265" t="s">
        <v>96</v>
      </c>
      <c r="S4" s="267" t="s">
        <v>2</v>
      </c>
      <c r="T4" s="287" t="s">
        <v>87</v>
      </c>
      <c r="U4" s="272" t="s">
        <v>96</v>
      </c>
      <c r="V4" s="288" t="s">
        <v>2</v>
      </c>
      <c r="W4" s="268" t="s">
        <v>87</v>
      </c>
      <c r="X4" s="272" t="s">
        <v>96</v>
      </c>
      <c r="Y4" s="267" t="s">
        <v>2</v>
      </c>
      <c r="Z4" s="282" t="s">
        <v>87</v>
      </c>
      <c r="AA4" s="272" t="s">
        <v>96</v>
      </c>
      <c r="AB4" s="267" t="s">
        <v>2</v>
      </c>
    </row>
    <row r="5" spans="1:32" s="31" customFormat="1" ht="15.75" customHeight="1" x14ac:dyDescent="0.25">
      <c r="A5" s="291"/>
      <c r="B5" s="282"/>
      <c r="C5" s="265"/>
      <c r="D5" s="288"/>
      <c r="E5" s="282"/>
      <c r="F5" s="265"/>
      <c r="G5" s="267"/>
      <c r="H5" s="287"/>
      <c r="I5" s="265"/>
      <c r="J5" s="266"/>
      <c r="K5" s="282"/>
      <c r="L5" s="265"/>
      <c r="M5" s="267"/>
      <c r="N5" s="287"/>
      <c r="O5" s="265"/>
      <c r="P5" s="266"/>
      <c r="Q5" s="282"/>
      <c r="R5" s="265"/>
      <c r="S5" s="267"/>
      <c r="T5" s="287"/>
      <c r="U5" s="272"/>
      <c r="V5" s="288"/>
      <c r="W5" s="268"/>
      <c r="X5" s="272"/>
      <c r="Y5" s="267"/>
      <c r="Z5" s="282"/>
      <c r="AA5" s="272"/>
      <c r="AB5" s="267"/>
    </row>
    <row r="6" spans="1:32" s="47" customFormat="1" ht="12.75" thickBot="1" x14ac:dyDescent="0.25">
      <c r="A6" s="121" t="s">
        <v>3</v>
      </c>
      <c r="B6" s="46">
        <v>1</v>
      </c>
      <c r="C6" s="46">
        <v>2</v>
      </c>
      <c r="D6" s="149">
        <v>3</v>
      </c>
      <c r="E6" s="139">
        <v>4</v>
      </c>
      <c r="F6" s="46">
        <v>5</v>
      </c>
      <c r="G6" s="122">
        <v>6</v>
      </c>
      <c r="H6" s="148">
        <v>7</v>
      </c>
      <c r="I6" s="46">
        <v>8</v>
      </c>
      <c r="J6" s="149">
        <v>9</v>
      </c>
      <c r="K6" s="139">
        <v>10</v>
      </c>
      <c r="L6" s="46">
        <v>11</v>
      </c>
      <c r="M6" s="122">
        <v>12</v>
      </c>
      <c r="N6" s="148">
        <v>13</v>
      </c>
      <c r="O6" s="46">
        <v>14</v>
      </c>
      <c r="P6" s="149">
        <v>15</v>
      </c>
      <c r="Q6" s="139">
        <v>16</v>
      </c>
      <c r="R6" s="46">
        <v>17</v>
      </c>
      <c r="S6" s="122">
        <v>18</v>
      </c>
      <c r="T6" s="148">
        <v>19</v>
      </c>
      <c r="U6" s="46">
        <v>20</v>
      </c>
      <c r="V6" s="149">
        <v>21</v>
      </c>
      <c r="W6" s="139">
        <v>22</v>
      </c>
      <c r="X6" s="46">
        <v>23</v>
      </c>
      <c r="Y6" s="122">
        <v>24</v>
      </c>
      <c r="Z6" s="139">
        <v>25</v>
      </c>
      <c r="AA6" s="46">
        <v>26</v>
      </c>
      <c r="AB6" s="122">
        <v>27</v>
      </c>
    </row>
    <row r="7" spans="1:32" s="35" customFormat="1" ht="59.25" customHeight="1" thickBot="1" x14ac:dyDescent="0.3">
      <c r="A7" s="160" t="s">
        <v>32</v>
      </c>
      <c r="B7" s="161">
        <f>SUM(B8:B14)</f>
        <v>3646</v>
      </c>
      <c r="C7" s="162">
        <f>SUM(C8:C14)</f>
        <v>2106</v>
      </c>
      <c r="D7" s="166">
        <f>C7*100/B7</f>
        <v>57.761930883159629</v>
      </c>
      <c r="E7" s="164">
        <f>SUM(E8:E14)</f>
        <v>3438</v>
      </c>
      <c r="F7" s="162">
        <f>SUM(F8:F14)</f>
        <v>1897</v>
      </c>
      <c r="G7" s="163">
        <f>F7*100/E7</f>
        <v>55.177428737638159</v>
      </c>
      <c r="H7" s="165">
        <f>SUM(H8:H14)</f>
        <v>466</v>
      </c>
      <c r="I7" s="162">
        <f>SUM(I8:I14)</f>
        <v>473</v>
      </c>
      <c r="J7" s="166">
        <f>I7*100/H7</f>
        <v>101.50214592274678</v>
      </c>
      <c r="K7" s="164">
        <f>SUM(K8:K14)</f>
        <v>208</v>
      </c>
      <c r="L7" s="162">
        <f>SUM(L8:L14)</f>
        <v>149</v>
      </c>
      <c r="M7" s="163">
        <f>L7*100/K7</f>
        <v>71.634615384615387</v>
      </c>
      <c r="N7" s="165">
        <f>SUM(N8:N14)</f>
        <v>22</v>
      </c>
      <c r="O7" s="162">
        <f>SUM(O8:O14)</f>
        <v>91</v>
      </c>
      <c r="P7" s="245" t="s">
        <v>125</v>
      </c>
      <c r="Q7" s="164">
        <f>SUM(Q8:Q14)</f>
        <v>2871</v>
      </c>
      <c r="R7" s="162">
        <f>SUM(R8:R14)</f>
        <v>1609</v>
      </c>
      <c r="S7" s="163">
        <f>R7*100/Q7</f>
        <v>56.04319052594915</v>
      </c>
      <c r="T7" s="222">
        <f>SUM(T8:T14)</f>
        <v>1118</v>
      </c>
      <c r="U7" s="162">
        <f>SUM(U8:U14)</f>
        <v>501</v>
      </c>
      <c r="V7" s="166">
        <f>U7*100/T7</f>
        <v>44.812164579606439</v>
      </c>
      <c r="W7" s="164">
        <f>SUM(W8:W14)</f>
        <v>1047</v>
      </c>
      <c r="X7" s="162">
        <f>SUM(X8:X14)</f>
        <v>423</v>
      </c>
      <c r="Y7" s="163">
        <f>X7*100/W7</f>
        <v>40.401146131805156</v>
      </c>
      <c r="Z7" s="164">
        <f>SUM(Z8:Z14)</f>
        <v>945</v>
      </c>
      <c r="AA7" s="162">
        <f>SUM(AA8:AA14)</f>
        <v>274</v>
      </c>
      <c r="AB7" s="163">
        <f>AA7*100/Z7</f>
        <v>28.994708994708994</v>
      </c>
      <c r="AC7" s="34"/>
      <c r="AF7" s="39"/>
    </row>
    <row r="8" spans="1:32" s="39" customFormat="1" ht="45.75" customHeight="1" x14ac:dyDescent="0.25">
      <c r="A8" s="142" t="s">
        <v>97</v>
      </c>
      <c r="B8" s="167">
        <v>342</v>
      </c>
      <c r="C8" s="157">
        <v>235</v>
      </c>
      <c r="D8" s="168">
        <f t="shared" ref="D8:D14" si="0">C8*100/B8</f>
        <v>68.713450292397667</v>
      </c>
      <c r="E8" s="169">
        <v>335</v>
      </c>
      <c r="F8" s="157">
        <v>216</v>
      </c>
      <c r="G8" s="168">
        <f t="shared" ref="G8:G14" si="1">F8*100/E8</f>
        <v>64.477611940298502</v>
      </c>
      <c r="H8" s="170">
        <v>72</v>
      </c>
      <c r="I8" s="171">
        <v>80</v>
      </c>
      <c r="J8" s="172">
        <f t="shared" ref="J8:J14" si="2">IF(ISERROR(I8*100/H8),"-",(I8*100/H8))</f>
        <v>111.11111111111111</v>
      </c>
      <c r="K8" s="173">
        <v>13</v>
      </c>
      <c r="L8" s="198">
        <v>23</v>
      </c>
      <c r="M8" s="168">
        <f t="shared" ref="M8:M14" si="3">IF(ISERROR(L8*100/K8),"-",(L8*100/K8))</f>
        <v>176.92307692307693</v>
      </c>
      <c r="N8" s="174">
        <v>8</v>
      </c>
      <c r="O8" s="158">
        <v>5</v>
      </c>
      <c r="P8" s="172">
        <f>IF(ISERROR(O8*100/N8),"-",(O8*100/N8))</f>
        <v>62.5</v>
      </c>
      <c r="Q8" s="173">
        <v>302</v>
      </c>
      <c r="R8" s="171">
        <v>190</v>
      </c>
      <c r="S8" s="168">
        <f t="shared" ref="S8:S14" si="4">R8*100/Q8</f>
        <v>62.913907284768214</v>
      </c>
      <c r="T8" s="223">
        <v>86</v>
      </c>
      <c r="U8" s="175">
        <v>58</v>
      </c>
      <c r="V8" s="172">
        <f t="shared" ref="V8:V14" si="5">U8*100/T8</f>
        <v>67.441860465116278</v>
      </c>
      <c r="W8" s="169">
        <v>83</v>
      </c>
      <c r="X8" s="159">
        <v>52</v>
      </c>
      <c r="Y8" s="168">
        <f t="shared" ref="Y8:Y14" si="6">X8*100/W8</f>
        <v>62.650602409638552</v>
      </c>
      <c r="Z8" s="173">
        <v>73</v>
      </c>
      <c r="AA8" s="198">
        <v>37</v>
      </c>
      <c r="AB8" s="168">
        <f t="shared" ref="AB8:AB14" si="7">AA8*100/Z8</f>
        <v>50.684931506849317</v>
      </c>
      <c r="AC8" s="34"/>
      <c r="AD8" s="38"/>
    </row>
    <row r="9" spans="1:32" s="40" customFormat="1" ht="45.75" customHeight="1" x14ac:dyDescent="0.25">
      <c r="A9" s="143" t="s">
        <v>98</v>
      </c>
      <c r="B9" s="176">
        <v>425</v>
      </c>
      <c r="C9" s="157">
        <v>217</v>
      </c>
      <c r="D9" s="177">
        <f t="shared" si="0"/>
        <v>51.058823529411768</v>
      </c>
      <c r="E9" s="178">
        <v>406</v>
      </c>
      <c r="F9" s="127">
        <v>204</v>
      </c>
      <c r="G9" s="177">
        <f t="shared" si="1"/>
        <v>50.24630541871921</v>
      </c>
      <c r="H9" s="179">
        <v>46</v>
      </c>
      <c r="I9" s="171">
        <v>47</v>
      </c>
      <c r="J9" s="180">
        <f t="shared" si="2"/>
        <v>102.17391304347827</v>
      </c>
      <c r="K9" s="181">
        <v>23</v>
      </c>
      <c r="L9" s="129">
        <v>24</v>
      </c>
      <c r="M9" s="177">
        <f t="shared" si="3"/>
        <v>104.34782608695652</v>
      </c>
      <c r="N9" s="182">
        <v>0</v>
      </c>
      <c r="O9" s="131">
        <v>2</v>
      </c>
      <c r="P9" s="180" t="str">
        <f t="shared" ref="P9:P14" si="8">IF(ISERROR(O9*100/N9),"-",(O9*100/N9))</f>
        <v>-</v>
      </c>
      <c r="Q9" s="181">
        <v>359</v>
      </c>
      <c r="R9" s="132">
        <v>177</v>
      </c>
      <c r="S9" s="177">
        <f t="shared" si="4"/>
        <v>49.303621169916433</v>
      </c>
      <c r="T9" s="224">
        <v>114</v>
      </c>
      <c r="U9" s="175">
        <v>66</v>
      </c>
      <c r="V9" s="180">
        <f t="shared" si="5"/>
        <v>57.89473684210526</v>
      </c>
      <c r="W9" s="178">
        <v>110</v>
      </c>
      <c r="X9" s="131">
        <v>61</v>
      </c>
      <c r="Y9" s="177">
        <f t="shared" si="6"/>
        <v>55.454545454545453</v>
      </c>
      <c r="Z9" s="181">
        <v>99</v>
      </c>
      <c r="AA9" s="129">
        <v>41</v>
      </c>
      <c r="AB9" s="177">
        <f t="shared" si="7"/>
        <v>41.414141414141412</v>
      </c>
      <c r="AC9" s="34"/>
      <c r="AD9" s="38"/>
    </row>
    <row r="10" spans="1:32" s="39" customFormat="1" ht="45.75" customHeight="1" x14ac:dyDescent="0.25">
      <c r="A10" s="143" t="s">
        <v>99</v>
      </c>
      <c r="B10" s="176">
        <v>1321</v>
      </c>
      <c r="C10" s="157">
        <v>808</v>
      </c>
      <c r="D10" s="177">
        <f t="shared" si="0"/>
        <v>61.165783497350489</v>
      </c>
      <c r="E10" s="178">
        <v>1196</v>
      </c>
      <c r="F10" s="128">
        <v>688</v>
      </c>
      <c r="G10" s="177">
        <f t="shared" si="1"/>
        <v>57.525083612040135</v>
      </c>
      <c r="H10" s="179">
        <v>135</v>
      </c>
      <c r="I10" s="171">
        <v>143</v>
      </c>
      <c r="J10" s="180">
        <f t="shared" si="2"/>
        <v>105.92592592592592</v>
      </c>
      <c r="K10" s="181">
        <v>85</v>
      </c>
      <c r="L10" s="129">
        <v>45</v>
      </c>
      <c r="M10" s="177">
        <f t="shared" si="3"/>
        <v>52.941176470588232</v>
      </c>
      <c r="N10" s="182">
        <v>9</v>
      </c>
      <c r="O10" s="130">
        <v>69</v>
      </c>
      <c r="P10" s="246" t="s">
        <v>126</v>
      </c>
      <c r="Q10" s="181">
        <v>926</v>
      </c>
      <c r="R10" s="132">
        <v>608</v>
      </c>
      <c r="S10" s="177">
        <f t="shared" si="4"/>
        <v>65.658747300215978</v>
      </c>
      <c r="T10" s="224">
        <v>433</v>
      </c>
      <c r="U10" s="175">
        <v>171</v>
      </c>
      <c r="V10" s="180">
        <f t="shared" si="5"/>
        <v>39.491916859122405</v>
      </c>
      <c r="W10" s="178">
        <v>383</v>
      </c>
      <c r="X10" s="131">
        <v>130</v>
      </c>
      <c r="Y10" s="177">
        <f t="shared" si="6"/>
        <v>33.942558746736296</v>
      </c>
      <c r="Z10" s="181">
        <v>339</v>
      </c>
      <c r="AA10" s="129">
        <v>96</v>
      </c>
      <c r="AB10" s="177">
        <f t="shared" si="7"/>
        <v>28.318584070796462</v>
      </c>
      <c r="AC10" s="34"/>
      <c r="AD10" s="38"/>
    </row>
    <row r="11" spans="1:32" s="39" customFormat="1" ht="45.75" customHeight="1" x14ac:dyDescent="0.25">
      <c r="A11" s="143" t="s">
        <v>100</v>
      </c>
      <c r="B11" s="176">
        <v>515</v>
      </c>
      <c r="C11" s="157">
        <v>235</v>
      </c>
      <c r="D11" s="177">
        <f t="shared" si="0"/>
        <v>45.631067961165051</v>
      </c>
      <c r="E11" s="178">
        <v>500</v>
      </c>
      <c r="F11" s="128">
        <v>224</v>
      </c>
      <c r="G11" s="177">
        <f t="shared" si="1"/>
        <v>44.8</v>
      </c>
      <c r="H11" s="179">
        <v>38</v>
      </c>
      <c r="I11" s="171">
        <v>43</v>
      </c>
      <c r="J11" s="180">
        <f t="shared" si="2"/>
        <v>113.15789473684211</v>
      </c>
      <c r="K11" s="181">
        <v>33</v>
      </c>
      <c r="L11" s="129">
        <v>23</v>
      </c>
      <c r="M11" s="177">
        <f t="shared" si="3"/>
        <v>69.696969696969703</v>
      </c>
      <c r="N11" s="182">
        <v>0</v>
      </c>
      <c r="O11" s="130">
        <v>6</v>
      </c>
      <c r="P11" s="180" t="str">
        <f t="shared" si="8"/>
        <v>-</v>
      </c>
      <c r="Q11" s="181">
        <v>411</v>
      </c>
      <c r="R11" s="132">
        <v>194</v>
      </c>
      <c r="S11" s="177">
        <f t="shared" si="4"/>
        <v>47.201946472019465</v>
      </c>
      <c r="T11" s="224">
        <v>187</v>
      </c>
      <c r="U11" s="175">
        <v>60</v>
      </c>
      <c r="V11" s="180">
        <f t="shared" si="5"/>
        <v>32.085561497326204</v>
      </c>
      <c r="W11" s="178">
        <v>184</v>
      </c>
      <c r="X11" s="131">
        <v>58</v>
      </c>
      <c r="Y11" s="177">
        <f t="shared" si="6"/>
        <v>31.521739130434781</v>
      </c>
      <c r="Z11" s="181">
        <v>178</v>
      </c>
      <c r="AA11" s="129">
        <v>32</v>
      </c>
      <c r="AB11" s="177">
        <f t="shared" si="7"/>
        <v>17.977528089887642</v>
      </c>
      <c r="AC11" s="34"/>
      <c r="AD11" s="38"/>
    </row>
    <row r="12" spans="1:32" s="39" customFormat="1" ht="45.75" customHeight="1" x14ac:dyDescent="0.25">
      <c r="A12" s="143" t="s">
        <v>101</v>
      </c>
      <c r="B12" s="176">
        <v>480</v>
      </c>
      <c r="C12" s="157">
        <v>305</v>
      </c>
      <c r="D12" s="177">
        <f t="shared" si="0"/>
        <v>63.541666666666664</v>
      </c>
      <c r="E12" s="178">
        <v>453</v>
      </c>
      <c r="F12" s="128">
        <v>291</v>
      </c>
      <c r="G12" s="177">
        <f t="shared" si="1"/>
        <v>64.238410596026483</v>
      </c>
      <c r="H12" s="179">
        <v>84</v>
      </c>
      <c r="I12" s="171">
        <v>84</v>
      </c>
      <c r="J12" s="180">
        <f t="shared" si="2"/>
        <v>100</v>
      </c>
      <c r="K12" s="181">
        <v>17</v>
      </c>
      <c r="L12" s="129">
        <v>17</v>
      </c>
      <c r="M12" s="177">
        <f t="shared" si="3"/>
        <v>100</v>
      </c>
      <c r="N12" s="182">
        <v>1</v>
      </c>
      <c r="O12" s="130">
        <v>1</v>
      </c>
      <c r="P12" s="180">
        <f t="shared" si="8"/>
        <v>100</v>
      </c>
      <c r="Q12" s="181">
        <v>390</v>
      </c>
      <c r="R12" s="132">
        <v>222</v>
      </c>
      <c r="S12" s="177">
        <f t="shared" si="4"/>
        <v>56.92307692307692</v>
      </c>
      <c r="T12" s="224">
        <v>157</v>
      </c>
      <c r="U12" s="175">
        <v>78</v>
      </c>
      <c r="V12" s="180">
        <f t="shared" si="5"/>
        <v>49.681528662420384</v>
      </c>
      <c r="W12" s="178">
        <v>149</v>
      </c>
      <c r="X12" s="131">
        <v>73</v>
      </c>
      <c r="Y12" s="177">
        <f t="shared" si="6"/>
        <v>48.993288590604024</v>
      </c>
      <c r="Z12" s="181">
        <v>135</v>
      </c>
      <c r="AA12" s="129">
        <v>43</v>
      </c>
      <c r="AB12" s="177">
        <f t="shared" si="7"/>
        <v>31.851851851851851</v>
      </c>
      <c r="AC12" s="34"/>
      <c r="AD12" s="38"/>
    </row>
    <row r="13" spans="1:32" s="39" customFormat="1" ht="45.75" customHeight="1" x14ac:dyDescent="0.25">
      <c r="A13" s="143" t="s">
        <v>102</v>
      </c>
      <c r="B13" s="176">
        <v>363</v>
      </c>
      <c r="C13" s="157">
        <v>175</v>
      </c>
      <c r="D13" s="177">
        <f t="shared" si="0"/>
        <v>48.209366391184574</v>
      </c>
      <c r="E13" s="178">
        <v>351</v>
      </c>
      <c r="F13" s="128">
        <v>154</v>
      </c>
      <c r="G13" s="177">
        <f t="shared" si="1"/>
        <v>43.874643874643873</v>
      </c>
      <c r="H13" s="179">
        <v>57</v>
      </c>
      <c r="I13" s="171">
        <v>50</v>
      </c>
      <c r="J13" s="180">
        <f t="shared" si="2"/>
        <v>87.719298245614041</v>
      </c>
      <c r="K13" s="181">
        <v>14</v>
      </c>
      <c r="L13" s="129">
        <v>3</v>
      </c>
      <c r="M13" s="177">
        <f t="shared" si="3"/>
        <v>21.428571428571427</v>
      </c>
      <c r="N13" s="182">
        <v>0</v>
      </c>
      <c r="O13" s="130">
        <v>7</v>
      </c>
      <c r="P13" s="180" t="str">
        <f t="shared" si="8"/>
        <v>-</v>
      </c>
      <c r="Q13" s="181">
        <v>300</v>
      </c>
      <c r="R13" s="132">
        <v>126</v>
      </c>
      <c r="S13" s="177">
        <f t="shared" si="4"/>
        <v>42</v>
      </c>
      <c r="T13" s="224">
        <v>91</v>
      </c>
      <c r="U13" s="175">
        <v>37</v>
      </c>
      <c r="V13" s="180">
        <f t="shared" si="5"/>
        <v>40.659340659340657</v>
      </c>
      <c r="W13" s="178">
        <v>88</v>
      </c>
      <c r="X13" s="131">
        <v>27</v>
      </c>
      <c r="Y13" s="177">
        <f t="shared" si="6"/>
        <v>30.681818181818183</v>
      </c>
      <c r="Z13" s="181">
        <v>81</v>
      </c>
      <c r="AA13" s="129">
        <v>15</v>
      </c>
      <c r="AB13" s="177">
        <f t="shared" si="7"/>
        <v>18.518518518518519</v>
      </c>
      <c r="AC13" s="34"/>
      <c r="AD13" s="38"/>
    </row>
    <row r="14" spans="1:32" s="39" customFormat="1" ht="45.75" customHeight="1" thickBot="1" x14ac:dyDescent="0.3">
      <c r="A14" s="144" t="s">
        <v>103</v>
      </c>
      <c r="B14" s="183">
        <v>200</v>
      </c>
      <c r="C14" s="231">
        <v>131</v>
      </c>
      <c r="D14" s="215">
        <f t="shared" si="0"/>
        <v>65.5</v>
      </c>
      <c r="E14" s="185">
        <v>197</v>
      </c>
      <c r="F14" s="145">
        <v>120</v>
      </c>
      <c r="G14" s="184">
        <f t="shared" si="1"/>
        <v>60.913705583756347</v>
      </c>
      <c r="H14" s="186">
        <v>34</v>
      </c>
      <c r="I14" s="213">
        <v>26</v>
      </c>
      <c r="J14" s="188">
        <f t="shared" si="2"/>
        <v>76.470588235294116</v>
      </c>
      <c r="K14" s="189">
        <v>23</v>
      </c>
      <c r="L14" s="199">
        <v>14</v>
      </c>
      <c r="M14" s="184">
        <f t="shared" si="3"/>
        <v>60.869565217391305</v>
      </c>
      <c r="N14" s="190">
        <v>4</v>
      </c>
      <c r="O14" s="146">
        <v>1</v>
      </c>
      <c r="P14" s="188">
        <f t="shared" si="8"/>
        <v>25</v>
      </c>
      <c r="Q14" s="189">
        <v>183</v>
      </c>
      <c r="R14" s="187">
        <v>92</v>
      </c>
      <c r="S14" s="184">
        <f t="shared" si="4"/>
        <v>50.27322404371585</v>
      </c>
      <c r="T14" s="225">
        <v>50</v>
      </c>
      <c r="U14" s="216">
        <v>31</v>
      </c>
      <c r="V14" s="188">
        <f t="shared" si="5"/>
        <v>62</v>
      </c>
      <c r="W14" s="185">
        <v>50</v>
      </c>
      <c r="X14" s="200">
        <v>22</v>
      </c>
      <c r="Y14" s="184">
        <f t="shared" si="6"/>
        <v>44</v>
      </c>
      <c r="Z14" s="189">
        <v>40</v>
      </c>
      <c r="AA14" s="199">
        <v>10</v>
      </c>
      <c r="AB14" s="184">
        <f t="shared" si="7"/>
        <v>25</v>
      </c>
      <c r="AC14" s="34"/>
      <c r="AD14" s="38"/>
    </row>
    <row r="15" spans="1:32" ht="66.75" customHeight="1" x14ac:dyDescent="0.25">
      <c r="A15" s="42"/>
      <c r="B15" s="42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</row>
    <row r="16" spans="1:32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K4:K5"/>
    <mergeCell ref="L4:L5"/>
    <mergeCell ref="M4:M5"/>
    <mergeCell ref="M2:P2"/>
    <mergeCell ref="B1:P1"/>
    <mergeCell ref="B3:D3"/>
    <mergeCell ref="X2:Y2"/>
    <mergeCell ref="N3:P3"/>
    <mergeCell ref="Q3:S3"/>
    <mergeCell ref="T3:V3"/>
    <mergeCell ref="W3:Y3"/>
    <mergeCell ref="Z3:AB3"/>
    <mergeCell ref="Z2:AB2"/>
    <mergeCell ref="U1:AB1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C15:P1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S4:S5"/>
    <mergeCell ref="N4:N5"/>
    <mergeCell ref="O4:O5"/>
    <mergeCell ref="P4:P5"/>
    <mergeCell ref="Q4:Q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CC00"/>
  </sheetPr>
  <dimension ref="A1:I19"/>
  <sheetViews>
    <sheetView view="pageBreakPreview" zoomScale="80" zoomScaleNormal="70" zoomScaleSheetLayoutView="80" workbookViewId="0">
      <selection activeCell="C15" sqref="C15"/>
    </sheetView>
  </sheetViews>
  <sheetFormatPr defaultColWidth="8" defaultRowHeight="12.75" x14ac:dyDescent="0.2"/>
  <cols>
    <col min="1" max="1" width="58" style="2" customWidth="1"/>
    <col min="2" max="3" width="26.5703125" style="16" customWidth="1"/>
    <col min="4" max="4" width="12.5703125" style="2" customWidth="1"/>
    <col min="5" max="5" width="12.42578125" style="2" customWidth="1"/>
    <col min="6" max="16384" width="8" style="2"/>
  </cols>
  <sheetData>
    <row r="1" spans="1:9" ht="80.849999999999994" customHeight="1" x14ac:dyDescent="0.2">
      <c r="A1" s="249" t="s">
        <v>94</v>
      </c>
      <c r="B1" s="249"/>
      <c r="C1" s="249"/>
      <c r="D1" s="249"/>
      <c r="E1" s="249"/>
    </row>
    <row r="2" spans="1:9" s="3" customFormat="1" ht="23.25" customHeight="1" x14ac:dyDescent="0.25">
      <c r="A2" s="254" t="s">
        <v>0</v>
      </c>
      <c r="B2" s="250" t="s">
        <v>110</v>
      </c>
      <c r="C2" s="250" t="s">
        <v>111</v>
      </c>
      <c r="D2" s="293" t="s">
        <v>1</v>
      </c>
      <c r="E2" s="294"/>
    </row>
    <row r="3" spans="1:9" s="3" customFormat="1" ht="30" x14ac:dyDescent="0.25">
      <c r="A3" s="255"/>
      <c r="B3" s="251"/>
      <c r="C3" s="251"/>
      <c r="D3" s="4" t="s">
        <v>2</v>
      </c>
      <c r="E3" s="5" t="s">
        <v>24</v>
      </c>
    </row>
    <row r="4" spans="1:9" s="7" customFormat="1" ht="15.75" customHeight="1" x14ac:dyDescent="0.25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9" s="7" customFormat="1" ht="20.25" x14ac:dyDescent="0.25">
      <c r="A5" s="8" t="s">
        <v>88</v>
      </c>
      <c r="B5" s="68">
        <f>'6-(УБД-ЦЗ)'!B7</f>
        <v>651</v>
      </c>
      <c r="C5" s="68">
        <f>'6-(УБД-ЦЗ)'!C7</f>
        <v>336</v>
      </c>
      <c r="D5" s="18">
        <f t="shared" ref="D5" si="0">C5*100/B5</f>
        <v>51.612903225806448</v>
      </c>
      <c r="E5" s="65">
        <f t="shared" ref="E5" si="1">C5-B5</f>
        <v>-315</v>
      </c>
      <c r="I5" s="11"/>
    </row>
    <row r="6" spans="1:9" s="3" customFormat="1" ht="20.25" x14ac:dyDescent="0.25">
      <c r="A6" s="8" t="s">
        <v>26</v>
      </c>
      <c r="B6" s="69">
        <f>'6-(УБД-ЦЗ)'!E7</f>
        <v>618</v>
      </c>
      <c r="C6" s="69">
        <f>'6-(УБД-ЦЗ)'!F7</f>
        <v>311</v>
      </c>
      <c r="D6" s="18">
        <f t="shared" ref="D6:D10" si="2">C6*100/B6</f>
        <v>50.323624595469255</v>
      </c>
      <c r="E6" s="65">
        <f t="shared" ref="E6:E10" si="3">C6-B6</f>
        <v>-307</v>
      </c>
      <c r="I6" s="11"/>
    </row>
    <row r="7" spans="1:9" s="3" customFormat="1" ht="40.5" customHeight="1" x14ac:dyDescent="0.25">
      <c r="A7" s="12" t="s">
        <v>27</v>
      </c>
      <c r="B7" s="69">
        <f>'6-(УБД-ЦЗ)'!H7</f>
        <v>128</v>
      </c>
      <c r="C7" s="69">
        <f>'6-(УБД-ЦЗ)'!I7</f>
        <v>40</v>
      </c>
      <c r="D7" s="18">
        <f t="shared" si="2"/>
        <v>31.25</v>
      </c>
      <c r="E7" s="65">
        <f t="shared" si="3"/>
        <v>-88</v>
      </c>
      <c r="I7" s="11"/>
    </row>
    <row r="8" spans="1:9" s="3" customFormat="1" ht="20.25" x14ac:dyDescent="0.25">
      <c r="A8" s="13" t="s">
        <v>28</v>
      </c>
      <c r="B8" s="69">
        <f>'6-(УБД-ЦЗ)'!K7</f>
        <v>16</v>
      </c>
      <c r="C8" s="69">
        <f>'6-(УБД-ЦЗ)'!L7</f>
        <v>10</v>
      </c>
      <c r="D8" s="18">
        <f t="shared" si="2"/>
        <v>62.5</v>
      </c>
      <c r="E8" s="65">
        <f t="shared" si="3"/>
        <v>-6</v>
      </c>
      <c r="I8" s="11"/>
    </row>
    <row r="9" spans="1:9" s="3" customFormat="1" ht="37.5" customHeight="1" x14ac:dyDescent="0.25">
      <c r="A9" s="13" t="s">
        <v>19</v>
      </c>
      <c r="B9" s="69">
        <f>'6-(УБД-ЦЗ)'!N7</f>
        <v>1</v>
      </c>
      <c r="C9" s="69">
        <f>'6-(УБД-ЦЗ)'!O7</f>
        <v>0</v>
      </c>
      <c r="D9" s="18" t="s">
        <v>104</v>
      </c>
      <c r="E9" s="65">
        <f t="shared" si="3"/>
        <v>-1</v>
      </c>
      <c r="I9" s="11"/>
    </row>
    <row r="10" spans="1:9" s="3" customFormat="1" ht="38.25" customHeight="1" x14ac:dyDescent="0.25">
      <c r="A10" s="13" t="s">
        <v>29</v>
      </c>
      <c r="B10" s="64">
        <f>'6-(УБД-ЦЗ)'!Q7</f>
        <v>433</v>
      </c>
      <c r="C10" s="64">
        <f>'6-(УБД-ЦЗ)'!R7</f>
        <v>291</v>
      </c>
      <c r="D10" s="9">
        <f t="shared" si="2"/>
        <v>67.205542725173217</v>
      </c>
      <c r="E10" s="65">
        <f t="shared" si="3"/>
        <v>-142</v>
      </c>
      <c r="I10" s="11"/>
    </row>
    <row r="11" spans="1:9" s="3" customFormat="1" ht="12.75" customHeight="1" x14ac:dyDescent="0.25">
      <c r="A11" s="256" t="s">
        <v>4</v>
      </c>
      <c r="B11" s="257"/>
      <c r="C11" s="257"/>
      <c r="D11" s="257"/>
      <c r="E11" s="257"/>
      <c r="I11" s="11"/>
    </row>
    <row r="12" spans="1:9" s="3" customFormat="1" ht="18" customHeight="1" x14ac:dyDescent="0.25">
      <c r="A12" s="258"/>
      <c r="B12" s="259"/>
      <c r="C12" s="259"/>
      <c r="D12" s="259"/>
      <c r="E12" s="259"/>
      <c r="I12" s="11"/>
    </row>
    <row r="13" spans="1:9" s="3" customFormat="1" ht="20.25" customHeight="1" x14ac:dyDescent="0.25">
      <c r="A13" s="254" t="s">
        <v>0</v>
      </c>
      <c r="B13" s="260" t="s">
        <v>112</v>
      </c>
      <c r="C13" s="260" t="s">
        <v>113</v>
      </c>
      <c r="D13" s="293" t="s">
        <v>1</v>
      </c>
      <c r="E13" s="294"/>
      <c r="I13" s="11"/>
    </row>
    <row r="14" spans="1:9" ht="33" customHeight="1" x14ac:dyDescent="0.2">
      <c r="A14" s="255"/>
      <c r="B14" s="260"/>
      <c r="C14" s="260"/>
      <c r="D14" s="19" t="s">
        <v>2</v>
      </c>
      <c r="E14" s="5" t="s">
        <v>24</v>
      </c>
      <c r="I14" s="11"/>
    </row>
    <row r="15" spans="1:9" ht="27.75" customHeight="1" x14ac:dyDescent="0.2">
      <c r="A15" s="8" t="s">
        <v>86</v>
      </c>
      <c r="B15" s="66">
        <f>'6-(УБД-ЦЗ)'!T7</f>
        <v>55</v>
      </c>
      <c r="C15" s="66">
        <f>'6-(УБД-ЦЗ)'!U7</f>
        <v>141</v>
      </c>
      <c r="D15" s="20">
        <f t="shared" ref="D15" si="4">C15*100/B15</f>
        <v>256.36363636363637</v>
      </c>
      <c r="E15" s="65">
        <f t="shared" ref="E15" si="5">C15-B15</f>
        <v>86</v>
      </c>
      <c r="I15" s="11"/>
    </row>
    <row r="16" spans="1:9" ht="27.75" customHeight="1" x14ac:dyDescent="0.2">
      <c r="A16" s="1" t="s">
        <v>26</v>
      </c>
      <c r="B16" s="67">
        <f>'6-(УБД-ЦЗ)'!W7</f>
        <v>48</v>
      </c>
      <c r="C16" s="67">
        <f>'6-(УБД-ЦЗ)'!X7</f>
        <v>124</v>
      </c>
      <c r="D16" s="20">
        <f t="shared" ref="D16:D17" si="6">C16*100/B16</f>
        <v>258.33333333333331</v>
      </c>
      <c r="E16" s="65">
        <f t="shared" ref="E16:E17" si="7">C16-B16</f>
        <v>76</v>
      </c>
      <c r="I16" s="11"/>
    </row>
    <row r="17" spans="1:9" ht="27.75" customHeight="1" x14ac:dyDescent="0.2">
      <c r="A17" s="1" t="s">
        <v>31</v>
      </c>
      <c r="B17" s="67">
        <f>'6-(УБД-ЦЗ)'!Z7</f>
        <v>42</v>
      </c>
      <c r="C17" s="67">
        <f>'6-(УБД-ЦЗ)'!AA7</f>
        <v>97</v>
      </c>
      <c r="D17" s="20">
        <f t="shared" si="6"/>
        <v>230.95238095238096</v>
      </c>
      <c r="E17" s="65">
        <f t="shared" si="7"/>
        <v>55</v>
      </c>
      <c r="I17" s="11"/>
    </row>
    <row r="18" spans="1:9" ht="56.25" customHeight="1" x14ac:dyDescent="0.2">
      <c r="A18" s="295" t="s">
        <v>106</v>
      </c>
      <c r="B18" s="295"/>
      <c r="C18" s="295"/>
      <c r="D18" s="295"/>
      <c r="E18" s="295"/>
      <c r="I18" s="11"/>
    </row>
    <row r="19" spans="1:9" ht="69" customHeight="1" x14ac:dyDescent="0.25">
      <c r="A19" s="292"/>
      <c r="B19" s="292"/>
      <c r="C19" s="292"/>
      <c r="D19" s="292"/>
      <c r="E19" s="292"/>
    </row>
  </sheetData>
  <mergeCells count="12">
    <mergeCell ref="A19:E19"/>
    <mergeCell ref="A1:E1"/>
    <mergeCell ref="B2:B3"/>
    <mergeCell ref="C2:C3"/>
    <mergeCell ref="D2:E2"/>
    <mergeCell ref="A2:A3"/>
    <mergeCell ref="A11:E12"/>
    <mergeCell ref="A13:A14"/>
    <mergeCell ref="B13:B14"/>
    <mergeCell ref="C13:C14"/>
    <mergeCell ref="D13:E13"/>
    <mergeCell ref="A18:E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CC00"/>
  </sheetPr>
  <dimension ref="A1:AF68"/>
  <sheetViews>
    <sheetView view="pageBreakPreview" zoomScale="95" zoomScaleNormal="75" zoomScaleSheetLayoutView="9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Y8" sqref="Y8"/>
    </sheetView>
  </sheetViews>
  <sheetFormatPr defaultColWidth="9.42578125" defaultRowHeight="14.25" x14ac:dyDescent="0.2"/>
  <cols>
    <col min="1" max="1" width="27.140625" style="41" customWidth="1"/>
    <col min="2" max="3" width="11.42578125" style="41" customWidth="1"/>
    <col min="4" max="4" width="7.5703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5" width="14.5703125" style="41" customWidth="1"/>
    <col min="16" max="16" width="8.42578125" style="41" customWidth="1"/>
    <col min="17" max="18" width="14.5703125" style="41" customWidth="1"/>
    <col min="19" max="19" width="11.42578125" style="41" customWidth="1"/>
    <col min="20" max="21" width="16.5703125" style="41" customWidth="1"/>
    <col min="22" max="22" width="8.42578125" style="41" customWidth="1"/>
    <col min="23" max="24" width="14.5703125" style="41" customWidth="1"/>
    <col min="25" max="25" width="11.42578125" style="41" customWidth="1"/>
    <col min="26" max="27" width="14.5703125" style="41" customWidth="1"/>
    <col min="28" max="28" width="11.5703125" style="41" customWidth="1"/>
    <col min="29" max="31" width="9.42578125" style="41"/>
    <col min="32" max="32" width="9.5703125" style="41" customWidth="1"/>
    <col min="33" max="16384" width="9.42578125" style="41"/>
  </cols>
  <sheetData>
    <row r="1" spans="1:32" s="26" customFormat="1" ht="60" customHeight="1" x14ac:dyDescent="0.25">
      <c r="B1" s="261" t="s">
        <v>116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5"/>
      <c r="R1" s="25"/>
      <c r="S1" s="25"/>
      <c r="T1" s="25"/>
      <c r="U1" s="281" t="s">
        <v>14</v>
      </c>
      <c r="V1" s="281"/>
      <c r="W1" s="281"/>
      <c r="X1" s="281"/>
      <c r="Y1" s="281"/>
      <c r="Z1" s="281"/>
      <c r="AA1" s="281"/>
      <c r="AB1" s="281"/>
    </row>
    <row r="2" spans="1:32" s="29" customFormat="1" ht="33.7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0" t="s">
        <v>7</v>
      </c>
      <c r="N2" s="120"/>
      <c r="O2" s="28"/>
      <c r="P2" s="28"/>
      <c r="Q2" s="28"/>
      <c r="R2" s="28"/>
      <c r="S2" s="28"/>
      <c r="T2" s="28"/>
      <c r="U2" s="28"/>
      <c r="V2" s="28"/>
      <c r="X2" s="273"/>
      <c r="Y2" s="273"/>
      <c r="Z2" s="263" t="s">
        <v>7</v>
      </c>
      <c r="AA2" s="263"/>
      <c r="AB2" s="263"/>
      <c r="AC2" s="51"/>
    </row>
    <row r="3" spans="1:32" s="30" customFormat="1" ht="102" customHeight="1" x14ac:dyDescent="0.25">
      <c r="A3" s="290"/>
      <c r="B3" s="278" t="s">
        <v>20</v>
      </c>
      <c r="C3" s="279"/>
      <c r="D3" s="279"/>
      <c r="E3" s="276" t="s">
        <v>21</v>
      </c>
      <c r="F3" s="270"/>
      <c r="G3" s="271"/>
      <c r="H3" s="269" t="s">
        <v>108</v>
      </c>
      <c r="I3" s="270"/>
      <c r="J3" s="277"/>
      <c r="K3" s="276" t="s">
        <v>9</v>
      </c>
      <c r="L3" s="270"/>
      <c r="M3" s="271"/>
      <c r="N3" s="276" t="s">
        <v>10</v>
      </c>
      <c r="O3" s="270"/>
      <c r="P3" s="271"/>
      <c r="Q3" s="278" t="s">
        <v>8</v>
      </c>
      <c r="R3" s="279"/>
      <c r="S3" s="280"/>
      <c r="T3" s="276" t="s">
        <v>15</v>
      </c>
      <c r="U3" s="270"/>
      <c r="V3" s="271"/>
      <c r="W3" s="276" t="s">
        <v>11</v>
      </c>
      <c r="X3" s="270"/>
      <c r="Y3" s="271"/>
      <c r="Z3" s="269" t="s">
        <v>12</v>
      </c>
      <c r="AA3" s="270"/>
      <c r="AB3" s="271"/>
    </row>
    <row r="4" spans="1:32" s="31" customFormat="1" ht="19.5" customHeight="1" x14ac:dyDescent="0.25">
      <c r="A4" s="291"/>
      <c r="B4" s="282" t="s">
        <v>87</v>
      </c>
      <c r="C4" s="272" t="s">
        <v>96</v>
      </c>
      <c r="D4" s="288" t="s">
        <v>2</v>
      </c>
      <c r="E4" s="282" t="s">
        <v>87</v>
      </c>
      <c r="F4" s="272" t="s">
        <v>96</v>
      </c>
      <c r="G4" s="296" t="s">
        <v>2</v>
      </c>
      <c r="H4" s="287" t="s">
        <v>87</v>
      </c>
      <c r="I4" s="272" t="s">
        <v>96</v>
      </c>
      <c r="J4" s="288" t="s">
        <v>2</v>
      </c>
      <c r="K4" s="282" t="s">
        <v>87</v>
      </c>
      <c r="L4" s="272" t="s">
        <v>96</v>
      </c>
      <c r="M4" s="296" t="s">
        <v>2</v>
      </c>
      <c r="N4" s="282" t="s">
        <v>87</v>
      </c>
      <c r="O4" s="272" t="s">
        <v>96</v>
      </c>
      <c r="P4" s="296" t="s">
        <v>2</v>
      </c>
      <c r="Q4" s="282" t="s">
        <v>87</v>
      </c>
      <c r="R4" s="272" t="s">
        <v>96</v>
      </c>
      <c r="S4" s="296" t="s">
        <v>2</v>
      </c>
      <c r="T4" s="282" t="s">
        <v>87</v>
      </c>
      <c r="U4" s="272" t="s">
        <v>96</v>
      </c>
      <c r="V4" s="296" t="s">
        <v>2</v>
      </c>
      <c r="W4" s="282" t="s">
        <v>87</v>
      </c>
      <c r="X4" s="272" t="s">
        <v>96</v>
      </c>
      <c r="Y4" s="296" t="s">
        <v>2</v>
      </c>
      <c r="Z4" s="287" t="s">
        <v>87</v>
      </c>
      <c r="AA4" s="272" t="s">
        <v>96</v>
      </c>
      <c r="AB4" s="296" t="s">
        <v>2</v>
      </c>
    </row>
    <row r="5" spans="1:32" s="31" customFormat="1" ht="15.75" customHeight="1" x14ac:dyDescent="0.25">
      <c r="A5" s="291"/>
      <c r="B5" s="282"/>
      <c r="C5" s="272"/>
      <c r="D5" s="288"/>
      <c r="E5" s="282"/>
      <c r="F5" s="272"/>
      <c r="G5" s="296"/>
      <c r="H5" s="287"/>
      <c r="I5" s="272"/>
      <c r="J5" s="288"/>
      <c r="K5" s="282"/>
      <c r="L5" s="272"/>
      <c r="M5" s="296"/>
      <c r="N5" s="282"/>
      <c r="O5" s="272"/>
      <c r="P5" s="296"/>
      <c r="Q5" s="282"/>
      <c r="R5" s="272"/>
      <c r="S5" s="296"/>
      <c r="T5" s="282"/>
      <c r="U5" s="272"/>
      <c r="V5" s="296"/>
      <c r="W5" s="282"/>
      <c r="X5" s="272"/>
      <c r="Y5" s="296"/>
      <c r="Z5" s="287"/>
      <c r="AA5" s="272"/>
      <c r="AB5" s="296"/>
    </row>
    <row r="6" spans="1:32" s="47" customFormat="1" ht="11.25" customHeight="1" thickBot="1" x14ac:dyDescent="0.25">
      <c r="A6" s="121" t="s">
        <v>3</v>
      </c>
      <c r="B6" s="46">
        <v>1</v>
      </c>
      <c r="C6" s="46">
        <v>2</v>
      </c>
      <c r="D6" s="149">
        <v>3</v>
      </c>
      <c r="E6" s="139">
        <v>4</v>
      </c>
      <c r="F6" s="46">
        <v>5</v>
      </c>
      <c r="G6" s="122">
        <v>6</v>
      </c>
      <c r="H6" s="148">
        <v>7</v>
      </c>
      <c r="I6" s="46">
        <v>8</v>
      </c>
      <c r="J6" s="149">
        <v>9</v>
      </c>
      <c r="K6" s="139">
        <v>10</v>
      </c>
      <c r="L6" s="46">
        <v>11</v>
      </c>
      <c r="M6" s="122">
        <v>12</v>
      </c>
      <c r="N6" s="139">
        <v>13</v>
      </c>
      <c r="O6" s="46">
        <v>14</v>
      </c>
      <c r="P6" s="122">
        <v>15</v>
      </c>
      <c r="Q6" s="139">
        <v>16</v>
      </c>
      <c r="R6" s="46">
        <v>17</v>
      </c>
      <c r="S6" s="122">
        <v>18</v>
      </c>
      <c r="T6" s="139">
        <v>19</v>
      </c>
      <c r="U6" s="46">
        <v>20</v>
      </c>
      <c r="V6" s="122">
        <v>21</v>
      </c>
      <c r="W6" s="139">
        <v>22</v>
      </c>
      <c r="X6" s="46">
        <v>23</v>
      </c>
      <c r="Y6" s="122">
        <v>24</v>
      </c>
      <c r="Z6" s="148">
        <v>25</v>
      </c>
      <c r="AA6" s="46">
        <v>26</v>
      </c>
      <c r="AB6" s="122">
        <v>27</v>
      </c>
    </row>
    <row r="7" spans="1:32" s="35" customFormat="1" ht="60.75" customHeight="1" thickBot="1" x14ac:dyDescent="0.3">
      <c r="A7" s="160" t="s">
        <v>32</v>
      </c>
      <c r="B7" s="161">
        <f>SUM(B8:B14)</f>
        <v>651</v>
      </c>
      <c r="C7" s="162">
        <f>SUM(C8:C14)</f>
        <v>336</v>
      </c>
      <c r="D7" s="232">
        <f t="shared" ref="D7:D14" si="0">IF(ISERROR(C7*100/B7),"-",(C7*100/B7))</f>
        <v>51.612903225806448</v>
      </c>
      <c r="E7" s="165">
        <f>SUM(E8:E14)</f>
        <v>618</v>
      </c>
      <c r="F7" s="162">
        <f>SUM(F8:F14)</f>
        <v>311</v>
      </c>
      <c r="G7" s="232">
        <f t="shared" ref="G7:G14" si="1">IF(ISERROR(F7*100/E7),"-",(F7*100/E7))</f>
        <v>50.323624595469255</v>
      </c>
      <c r="H7" s="164">
        <f>SUM(H8:H14)</f>
        <v>128</v>
      </c>
      <c r="I7" s="162">
        <f>SUM(I8:I14)</f>
        <v>40</v>
      </c>
      <c r="J7" s="232">
        <f t="shared" ref="J7:J14" si="2">IF(ISERROR(I7*100/H7),"-",(I7*100/H7))</f>
        <v>31.25</v>
      </c>
      <c r="K7" s="165">
        <f>SUM(K8:K14)</f>
        <v>16</v>
      </c>
      <c r="L7" s="162">
        <f>SUM(L8:L14)</f>
        <v>10</v>
      </c>
      <c r="M7" s="232">
        <f t="shared" ref="M7:M14" si="3">IF(ISERROR(L7*100/K7),"-",(L7*100/K7))</f>
        <v>62.5</v>
      </c>
      <c r="N7" s="164">
        <f>SUM(N8:N14)</f>
        <v>1</v>
      </c>
      <c r="O7" s="162">
        <f>SUM(O8:O14)</f>
        <v>0</v>
      </c>
      <c r="P7" s="163">
        <f t="shared" ref="P7:P14" si="4">IF(ISERROR(O7*100/N7),"-",(O7*100/N7))</f>
        <v>0</v>
      </c>
      <c r="Q7" s="164">
        <f>SUM(Q8:Q14)</f>
        <v>433</v>
      </c>
      <c r="R7" s="162">
        <f>SUM(R8:R14)</f>
        <v>291</v>
      </c>
      <c r="S7" s="232">
        <f t="shared" ref="S7:S14" si="5">IF(ISERROR(R7*100/Q7),"-",(R7*100/Q7))</f>
        <v>67.205542725173217</v>
      </c>
      <c r="T7" s="161">
        <f>SUM(T8:T14)</f>
        <v>55</v>
      </c>
      <c r="U7" s="162">
        <f>SUM(U8:U14)</f>
        <v>141</v>
      </c>
      <c r="V7" s="217" t="s">
        <v>136</v>
      </c>
      <c r="W7" s="164">
        <f>SUM(W8:W14)</f>
        <v>48</v>
      </c>
      <c r="X7" s="162">
        <f>SUM(X8:X14)</f>
        <v>124</v>
      </c>
      <c r="Y7" s="217" t="s">
        <v>136</v>
      </c>
      <c r="Z7" s="161">
        <f>SUM(Z8:Z14)</f>
        <v>42</v>
      </c>
      <c r="AA7" s="162">
        <f>SUM(AA8:AA14)</f>
        <v>97</v>
      </c>
      <c r="AB7" s="232">
        <f t="shared" ref="AB7:AB14" si="6">IF(ISERROR(AA7*100/Z7),"-",(AA7*100/Z7))</f>
        <v>230.95238095238096</v>
      </c>
      <c r="AC7" s="34"/>
      <c r="AF7" s="39"/>
    </row>
    <row r="8" spans="1:32" s="39" customFormat="1" ht="48" customHeight="1" x14ac:dyDescent="0.25">
      <c r="A8" s="142" t="s">
        <v>97</v>
      </c>
      <c r="B8" s="167">
        <v>43</v>
      </c>
      <c r="C8" s="157">
        <v>39</v>
      </c>
      <c r="D8" s="233">
        <f t="shared" si="0"/>
        <v>90.697674418604649</v>
      </c>
      <c r="E8" s="174">
        <v>43</v>
      </c>
      <c r="F8" s="157">
        <v>37</v>
      </c>
      <c r="G8" s="233">
        <f t="shared" si="1"/>
        <v>86.04651162790698</v>
      </c>
      <c r="H8" s="173">
        <v>11</v>
      </c>
      <c r="I8" s="171">
        <v>6</v>
      </c>
      <c r="J8" s="233">
        <f t="shared" si="2"/>
        <v>54.545454545454547</v>
      </c>
      <c r="K8" s="170">
        <v>0</v>
      </c>
      <c r="L8" s="198">
        <v>3</v>
      </c>
      <c r="M8" s="234" t="str">
        <f t="shared" si="3"/>
        <v>-</v>
      </c>
      <c r="N8" s="169">
        <v>1</v>
      </c>
      <c r="O8" s="158">
        <v>0</v>
      </c>
      <c r="P8" s="168">
        <f t="shared" si="4"/>
        <v>0</v>
      </c>
      <c r="Q8" s="173">
        <v>37</v>
      </c>
      <c r="R8" s="171">
        <v>36</v>
      </c>
      <c r="S8" s="233">
        <f t="shared" si="5"/>
        <v>97.297297297297291</v>
      </c>
      <c r="T8" s="226">
        <v>5</v>
      </c>
      <c r="U8" s="175">
        <v>17</v>
      </c>
      <c r="V8" s="244" t="s">
        <v>139</v>
      </c>
      <c r="W8" s="169">
        <v>5</v>
      </c>
      <c r="X8" s="159">
        <v>15</v>
      </c>
      <c r="Y8" s="244" t="s">
        <v>129</v>
      </c>
      <c r="Z8" s="226">
        <v>5</v>
      </c>
      <c r="AA8" s="198">
        <v>10</v>
      </c>
      <c r="AB8" s="233">
        <f t="shared" si="6"/>
        <v>200</v>
      </c>
      <c r="AC8" s="34"/>
      <c r="AD8" s="38"/>
    </row>
    <row r="9" spans="1:32" s="40" customFormat="1" ht="48" customHeight="1" x14ac:dyDescent="0.25">
      <c r="A9" s="143" t="s">
        <v>98</v>
      </c>
      <c r="B9" s="176">
        <v>100</v>
      </c>
      <c r="C9" s="157">
        <v>41</v>
      </c>
      <c r="D9" s="234">
        <f t="shared" si="0"/>
        <v>41</v>
      </c>
      <c r="E9" s="182">
        <v>99</v>
      </c>
      <c r="F9" s="127">
        <v>40</v>
      </c>
      <c r="G9" s="234">
        <f t="shared" si="1"/>
        <v>40.404040404040401</v>
      </c>
      <c r="H9" s="181">
        <v>36</v>
      </c>
      <c r="I9" s="132">
        <v>5</v>
      </c>
      <c r="J9" s="234">
        <f t="shared" si="2"/>
        <v>13.888888888888889</v>
      </c>
      <c r="K9" s="179">
        <v>3</v>
      </c>
      <c r="L9" s="129">
        <v>1</v>
      </c>
      <c r="M9" s="234">
        <f t="shared" si="3"/>
        <v>33.333333333333336</v>
      </c>
      <c r="N9" s="178">
        <v>0</v>
      </c>
      <c r="O9" s="131">
        <v>0</v>
      </c>
      <c r="P9" s="177" t="str">
        <f t="shared" si="4"/>
        <v>-</v>
      </c>
      <c r="Q9" s="181">
        <v>79</v>
      </c>
      <c r="R9" s="132">
        <v>38</v>
      </c>
      <c r="S9" s="234">
        <f t="shared" si="5"/>
        <v>48.101265822784811</v>
      </c>
      <c r="T9" s="227">
        <v>8</v>
      </c>
      <c r="U9" s="175">
        <v>11</v>
      </c>
      <c r="V9" s="234">
        <f t="shared" ref="V7:V14" si="7">IF(ISERROR(U9*100/T9),"-",(U9*100/T9))</f>
        <v>137.5</v>
      </c>
      <c r="W9" s="178">
        <v>7</v>
      </c>
      <c r="X9" s="131">
        <v>10</v>
      </c>
      <c r="Y9" s="234">
        <f t="shared" ref="Y7:Y14" si="8">IF(ISERROR(X9*100/W9),"-",(X9*100/W9))</f>
        <v>142.85714285714286</v>
      </c>
      <c r="Z9" s="227">
        <v>7</v>
      </c>
      <c r="AA9" s="129">
        <v>7</v>
      </c>
      <c r="AB9" s="234">
        <f t="shared" si="6"/>
        <v>100</v>
      </c>
      <c r="AC9" s="34"/>
      <c r="AD9" s="38"/>
    </row>
    <row r="10" spans="1:32" s="39" customFormat="1" ht="48" customHeight="1" x14ac:dyDescent="0.25">
      <c r="A10" s="143" t="s">
        <v>99</v>
      </c>
      <c r="B10" s="176">
        <v>262</v>
      </c>
      <c r="C10" s="157">
        <v>86</v>
      </c>
      <c r="D10" s="234">
        <f t="shared" si="0"/>
        <v>32.824427480916029</v>
      </c>
      <c r="E10" s="182">
        <v>245</v>
      </c>
      <c r="F10" s="128">
        <v>78</v>
      </c>
      <c r="G10" s="234">
        <f t="shared" si="1"/>
        <v>31.836734693877553</v>
      </c>
      <c r="H10" s="181">
        <v>45</v>
      </c>
      <c r="I10" s="132">
        <v>6</v>
      </c>
      <c r="J10" s="234">
        <f t="shared" si="2"/>
        <v>13.333333333333334</v>
      </c>
      <c r="K10" s="179">
        <v>9</v>
      </c>
      <c r="L10" s="129">
        <v>1</v>
      </c>
      <c r="M10" s="234">
        <f t="shared" si="3"/>
        <v>11.111111111111111</v>
      </c>
      <c r="N10" s="178">
        <v>0</v>
      </c>
      <c r="O10" s="130">
        <v>0</v>
      </c>
      <c r="P10" s="177" t="str">
        <f t="shared" si="4"/>
        <v>-</v>
      </c>
      <c r="Q10" s="181">
        <v>143</v>
      </c>
      <c r="R10" s="132">
        <v>73</v>
      </c>
      <c r="S10" s="234">
        <f t="shared" si="5"/>
        <v>51.048951048951047</v>
      </c>
      <c r="T10" s="227">
        <v>20</v>
      </c>
      <c r="U10" s="175">
        <v>35</v>
      </c>
      <c r="V10" s="234">
        <f t="shared" si="7"/>
        <v>175</v>
      </c>
      <c r="W10" s="178">
        <v>17</v>
      </c>
      <c r="X10" s="131">
        <v>32</v>
      </c>
      <c r="Y10" s="234">
        <f t="shared" si="8"/>
        <v>188.23529411764707</v>
      </c>
      <c r="Z10" s="227">
        <v>17</v>
      </c>
      <c r="AA10" s="129">
        <v>29</v>
      </c>
      <c r="AB10" s="234">
        <f t="shared" si="6"/>
        <v>170.58823529411765</v>
      </c>
      <c r="AC10" s="34"/>
      <c r="AD10" s="38"/>
    </row>
    <row r="11" spans="1:32" s="39" customFormat="1" ht="48" customHeight="1" x14ac:dyDescent="0.25">
      <c r="A11" s="143" t="s">
        <v>100</v>
      </c>
      <c r="B11" s="176">
        <v>58</v>
      </c>
      <c r="C11" s="157">
        <v>40</v>
      </c>
      <c r="D11" s="234">
        <f t="shared" si="0"/>
        <v>68.965517241379317</v>
      </c>
      <c r="E11" s="182">
        <v>57</v>
      </c>
      <c r="F11" s="128">
        <v>40</v>
      </c>
      <c r="G11" s="234">
        <f t="shared" si="1"/>
        <v>70.175438596491233</v>
      </c>
      <c r="H11" s="181">
        <v>7</v>
      </c>
      <c r="I11" s="132">
        <v>6</v>
      </c>
      <c r="J11" s="234">
        <f t="shared" si="2"/>
        <v>85.714285714285708</v>
      </c>
      <c r="K11" s="179">
        <v>2</v>
      </c>
      <c r="L11" s="129">
        <v>2</v>
      </c>
      <c r="M11" s="234">
        <f t="shared" si="3"/>
        <v>100</v>
      </c>
      <c r="N11" s="178">
        <v>0</v>
      </c>
      <c r="O11" s="130">
        <v>0</v>
      </c>
      <c r="P11" s="177" t="str">
        <f t="shared" si="4"/>
        <v>-</v>
      </c>
      <c r="Q11" s="181">
        <v>35</v>
      </c>
      <c r="R11" s="132">
        <v>38</v>
      </c>
      <c r="S11" s="234">
        <f t="shared" si="5"/>
        <v>108.57142857142857</v>
      </c>
      <c r="T11" s="227">
        <v>5</v>
      </c>
      <c r="U11" s="175">
        <v>15</v>
      </c>
      <c r="V11" s="237" t="s">
        <v>129</v>
      </c>
      <c r="W11" s="178">
        <v>4</v>
      </c>
      <c r="X11" s="131">
        <v>15</v>
      </c>
      <c r="Y11" s="237" t="s">
        <v>128</v>
      </c>
      <c r="Z11" s="227">
        <v>4</v>
      </c>
      <c r="AA11" s="129">
        <v>15</v>
      </c>
      <c r="AB11" s="237" t="s">
        <v>128</v>
      </c>
      <c r="AC11" s="34"/>
      <c r="AD11" s="38"/>
    </row>
    <row r="12" spans="1:32" s="39" customFormat="1" ht="48" customHeight="1" x14ac:dyDescent="0.25">
      <c r="A12" s="143" t="s">
        <v>101</v>
      </c>
      <c r="B12" s="176">
        <v>72</v>
      </c>
      <c r="C12" s="157">
        <v>37</v>
      </c>
      <c r="D12" s="234">
        <f t="shared" si="0"/>
        <v>51.388888888888886</v>
      </c>
      <c r="E12" s="182">
        <v>70</v>
      </c>
      <c r="F12" s="128">
        <v>37</v>
      </c>
      <c r="G12" s="234">
        <f t="shared" si="1"/>
        <v>52.857142857142854</v>
      </c>
      <c r="H12" s="181">
        <v>18</v>
      </c>
      <c r="I12" s="132">
        <v>7</v>
      </c>
      <c r="J12" s="234">
        <f t="shared" si="2"/>
        <v>38.888888888888886</v>
      </c>
      <c r="K12" s="179">
        <v>0</v>
      </c>
      <c r="L12" s="129">
        <v>2</v>
      </c>
      <c r="M12" s="234" t="str">
        <f t="shared" si="3"/>
        <v>-</v>
      </c>
      <c r="N12" s="178">
        <v>0</v>
      </c>
      <c r="O12" s="130">
        <v>0</v>
      </c>
      <c r="P12" s="177" t="str">
        <f t="shared" si="4"/>
        <v>-</v>
      </c>
      <c r="Q12" s="181">
        <v>52</v>
      </c>
      <c r="R12" s="132">
        <v>33</v>
      </c>
      <c r="S12" s="234">
        <f t="shared" si="5"/>
        <v>63.46153846153846</v>
      </c>
      <c r="T12" s="227">
        <v>8</v>
      </c>
      <c r="U12" s="175">
        <v>19</v>
      </c>
      <c r="V12" s="237">
        <f t="shared" si="7"/>
        <v>237.5</v>
      </c>
      <c r="W12" s="178">
        <v>7</v>
      </c>
      <c r="X12" s="131">
        <v>19</v>
      </c>
      <c r="Y12" s="237" t="s">
        <v>130</v>
      </c>
      <c r="Z12" s="227">
        <v>5</v>
      </c>
      <c r="AA12" s="129">
        <v>13</v>
      </c>
      <c r="AB12" s="237">
        <f t="shared" si="6"/>
        <v>260</v>
      </c>
      <c r="AC12" s="34"/>
      <c r="AD12" s="38"/>
    </row>
    <row r="13" spans="1:32" s="39" customFormat="1" ht="48" customHeight="1" x14ac:dyDescent="0.25">
      <c r="A13" s="143" t="s">
        <v>102</v>
      </c>
      <c r="B13" s="176">
        <v>48</v>
      </c>
      <c r="C13" s="157">
        <v>28</v>
      </c>
      <c r="D13" s="234">
        <f t="shared" si="0"/>
        <v>58.333333333333336</v>
      </c>
      <c r="E13" s="182">
        <v>43</v>
      </c>
      <c r="F13" s="128">
        <v>20</v>
      </c>
      <c r="G13" s="234">
        <f t="shared" si="1"/>
        <v>46.511627906976742</v>
      </c>
      <c r="H13" s="181">
        <v>8</v>
      </c>
      <c r="I13" s="132">
        <v>3</v>
      </c>
      <c r="J13" s="234">
        <f t="shared" si="2"/>
        <v>37.5</v>
      </c>
      <c r="K13" s="179">
        <v>1</v>
      </c>
      <c r="L13" s="129">
        <v>0</v>
      </c>
      <c r="M13" s="236">
        <f t="shared" si="3"/>
        <v>0</v>
      </c>
      <c r="N13" s="178">
        <v>0</v>
      </c>
      <c r="O13" s="130">
        <v>0</v>
      </c>
      <c r="P13" s="177" t="str">
        <f t="shared" si="4"/>
        <v>-</v>
      </c>
      <c r="Q13" s="181">
        <v>28</v>
      </c>
      <c r="R13" s="132">
        <v>18</v>
      </c>
      <c r="S13" s="234">
        <f t="shared" si="5"/>
        <v>64.285714285714292</v>
      </c>
      <c r="T13" s="227">
        <v>1</v>
      </c>
      <c r="U13" s="175">
        <v>14</v>
      </c>
      <c r="V13" s="237" t="s">
        <v>127</v>
      </c>
      <c r="W13" s="178">
        <v>0</v>
      </c>
      <c r="X13" s="131">
        <v>8</v>
      </c>
      <c r="Y13" s="237" t="str">
        <f t="shared" si="8"/>
        <v>-</v>
      </c>
      <c r="Z13" s="227">
        <v>0</v>
      </c>
      <c r="AA13" s="129">
        <v>7</v>
      </c>
      <c r="AB13" s="234" t="str">
        <f t="shared" si="6"/>
        <v>-</v>
      </c>
      <c r="AC13" s="34"/>
      <c r="AD13" s="38"/>
    </row>
    <row r="14" spans="1:32" s="39" customFormat="1" ht="48" customHeight="1" thickBot="1" x14ac:dyDescent="0.3">
      <c r="A14" s="144" t="s">
        <v>103</v>
      </c>
      <c r="B14" s="183">
        <v>68</v>
      </c>
      <c r="C14" s="231">
        <v>65</v>
      </c>
      <c r="D14" s="235">
        <f t="shared" si="0"/>
        <v>95.588235294117652</v>
      </c>
      <c r="E14" s="190">
        <v>61</v>
      </c>
      <c r="F14" s="145">
        <v>59</v>
      </c>
      <c r="G14" s="235">
        <f t="shared" si="1"/>
        <v>96.721311475409834</v>
      </c>
      <c r="H14" s="189">
        <v>3</v>
      </c>
      <c r="I14" s="187">
        <v>7</v>
      </c>
      <c r="J14" s="235">
        <f t="shared" si="2"/>
        <v>233.33333333333334</v>
      </c>
      <c r="K14" s="186">
        <v>1</v>
      </c>
      <c r="L14" s="199">
        <v>1</v>
      </c>
      <c r="M14" s="235">
        <f t="shared" si="3"/>
        <v>100</v>
      </c>
      <c r="N14" s="185">
        <v>0</v>
      </c>
      <c r="O14" s="146">
        <v>0</v>
      </c>
      <c r="P14" s="184" t="str">
        <f t="shared" si="4"/>
        <v>-</v>
      </c>
      <c r="Q14" s="189">
        <v>59</v>
      </c>
      <c r="R14" s="187">
        <v>55</v>
      </c>
      <c r="S14" s="235">
        <f t="shared" si="5"/>
        <v>93.220338983050851</v>
      </c>
      <c r="T14" s="228">
        <v>8</v>
      </c>
      <c r="U14" s="216">
        <v>30</v>
      </c>
      <c r="V14" s="247" t="s">
        <v>128</v>
      </c>
      <c r="W14" s="185">
        <v>8</v>
      </c>
      <c r="X14" s="200">
        <v>25</v>
      </c>
      <c r="Y14" s="247" t="s">
        <v>131</v>
      </c>
      <c r="Z14" s="228">
        <v>4</v>
      </c>
      <c r="AA14" s="199">
        <v>16</v>
      </c>
      <c r="AB14" s="247" t="s">
        <v>109</v>
      </c>
      <c r="AC14" s="34"/>
      <c r="AD14" s="38"/>
    </row>
    <row r="15" spans="1:32" s="39" customFormat="1" ht="28.5" customHeight="1" x14ac:dyDescent="0.25">
      <c r="A15" s="134"/>
      <c r="B15" s="297" t="s">
        <v>105</v>
      </c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135"/>
      <c r="R15" s="138"/>
      <c r="S15" s="137"/>
      <c r="T15" s="135"/>
      <c r="U15" s="138"/>
      <c r="V15" s="137"/>
      <c r="W15" s="135"/>
      <c r="X15" s="138"/>
      <c r="Y15" s="137"/>
      <c r="Z15" s="135"/>
      <c r="AA15" s="138"/>
      <c r="AB15" s="137"/>
      <c r="AC15" s="34"/>
      <c r="AD15" s="38"/>
    </row>
    <row r="16" spans="1:32" ht="47.45" customHeight="1" x14ac:dyDescent="0.25">
      <c r="A16" s="42"/>
      <c r="B16" s="4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11:25" x14ac:dyDescent="0.2"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</sheetData>
  <mergeCells count="43">
    <mergeCell ref="B15:P15"/>
    <mergeCell ref="T3:V3"/>
    <mergeCell ref="W3:Y3"/>
    <mergeCell ref="K4:K5"/>
    <mergeCell ref="L4:L5"/>
    <mergeCell ref="M4:M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3:D3"/>
    <mergeCell ref="AB4:AB5"/>
    <mergeCell ref="T4:T5"/>
    <mergeCell ref="U4:U5"/>
    <mergeCell ref="V4:V5"/>
    <mergeCell ref="W4:W5"/>
    <mergeCell ref="X4:X5"/>
    <mergeCell ref="Y4:Y5"/>
    <mergeCell ref="C16:P16"/>
    <mergeCell ref="B1:P1"/>
    <mergeCell ref="R4:R5"/>
    <mergeCell ref="Z4:Z5"/>
    <mergeCell ref="S4:S5"/>
    <mergeCell ref="N4:N5"/>
    <mergeCell ref="O4:O5"/>
    <mergeCell ref="P4:P5"/>
    <mergeCell ref="Z3:AB3"/>
    <mergeCell ref="Z2:AB2"/>
    <mergeCell ref="U1:AB1"/>
    <mergeCell ref="Q4:Q5"/>
    <mergeCell ref="X2:Y2"/>
    <mergeCell ref="N3:P3"/>
    <mergeCell ref="Q3:S3"/>
    <mergeCell ref="AA4:AA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I19"/>
  <sheetViews>
    <sheetView tabSelected="1" view="pageBreakPreview" zoomScale="80" zoomScaleNormal="70" zoomScaleSheetLayoutView="80" workbookViewId="0">
      <selection activeCell="P9" sqref="P9"/>
    </sheetView>
  </sheetViews>
  <sheetFormatPr defaultColWidth="8" defaultRowHeight="12.75" x14ac:dyDescent="0.2"/>
  <cols>
    <col min="1" max="1" width="57.85546875" style="2" customWidth="1"/>
    <col min="2" max="3" width="27.140625" style="2" customWidth="1"/>
    <col min="4" max="4" width="13.5703125" style="2" customWidth="1"/>
    <col min="5" max="5" width="13.42578125" style="2" customWidth="1"/>
    <col min="6" max="16384" width="8" style="2"/>
  </cols>
  <sheetData>
    <row r="1" spans="1:9" ht="52.5" customHeight="1" x14ac:dyDescent="0.2">
      <c r="A1" s="249" t="s">
        <v>61</v>
      </c>
      <c r="B1" s="249"/>
      <c r="C1" s="249"/>
      <c r="D1" s="249"/>
      <c r="E1" s="249"/>
    </row>
    <row r="2" spans="1:9" ht="29.25" customHeight="1" x14ac:dyDescent="0.2">
      <c r="A2" s="298"/>
      <c r="B2" s="298"/>
      <c r="C2" s="298"/>
      <c r="D2" s="298"/>
      <c r="E2" s="298"/>
    </row>
    <row r="3" spans="1:9" s="3" customFormat="1" ht="23.25" customHeight="1" x14ac:dyDescent="0.25">
      <c r="A3" s="254" t="s">
        <v>0</v>
      </c>
      <c r="B3" s="250" t="s">
        <v>110</v>
      </c>
      <c r="C3" s="250" t="s">
        <v>111</v>
      </c>
      <c r="D3" s="293" t="s">
        <v>1</v>
      </c>
      <c r="E3" s="294"/>
    </row>
    <row r="4" spans="1:9" s="3" customFormat="1" ht="30" x14ac:dyDescent="0.25">
      <c r="A4" s="255"/>
      <c r="B4" s="251"/>
      <c r="C4" s="251"/>
      <c r="D4" s="4" t="s">
        <v>2</v>
      </c>
      <c r="E4" s="5" t="s">
        <v>24</v>
      </c>
    </row>
    <row r="5" spans="1:9" s="7" customFormat="1" ht="15.75" customHeight="1" x14ac:dyDescent="0.25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19.350000000000001" customHeight="1" x14ac:dyDescent="0.25">
      <c r="A6" s="8" t="s">
        <v>25</v>
      </c>
      <c r="B6" s="70">
        <f>'8-ВПО-ЦЗ'!B7</f>
        <v>3909</v>
      </c>
      <c r="C6" s="70">
        <f>'8-ВПО-ЦЗ'!C7</f>
        <v>2209</v>
      </c>
      <c r="D6" s="126">
        <f>'8-ВПО-ЦЗ'!D7</f>
        <v>56.510616525965723</v>
      </c>
      <c r="E6" s="65">
        <f t="shared" ref="E6" si="0">C6-B6</f>
        <v>-1700</v>
      </c>
      <c r="I6" s="11"/>
    </row>
    <row r="7" spans="1:9" s="3" customFormat="1" ht="19.350000000000001" customHeight="1" x14ac:dyDescent="0.25">
      <c r="A7" s="8" t="s">
        <v>26</v>
      </c>
      <c r="B7" s="70">
        <f>'8-ВПО-ЦЗ'!E7</f>
        <v>2857</v>
      </c>
      <c r="C7" s="70">
        <f>'8-ВПО-ЦЗ'!F7</f>
        <v>1600</v>
      </c>
      <c r="D7" s="126">
        <f>'8-ВПО-ЦЗ'!G7</f>
        <v>56.002800140006997</v>
      </c>
      <c r="E7" s="65">
        <f t="shared" ref="E7:E11" si="1">C7-B7</f>
        <v>-1257</v>
      </c>
      <c r="I7" s="11"/>
    </row>
    <row r="8" spans="1:9" s="3" customFormat="1" ht="41.85" customHeight="1" x14ac:dyDescent="0.25">
      <c r="A8" s="12" t="s">
        <v>27</v>
      </c>
      <c r="B8" s="70">
        <f>'8-ВПО-ЦЗ'!H7</f>
        <v>870</v>
      </c>
      <c r="C8" s="70">
        <f>'8-ВПО-ЦЗ'!I7</f>
        <v>615</v>
      </c>
      <c r="D8" s="126">
        <f>'8-ВПО-ЦЗ'!J7</f>
        <v>70.689655172413794</v>
      </c>
      <c r="E8" s="65">
        <f t="shared" si="1"/>
        <v>-255</v>
      </c>
      <c r="I8" s="11"/>
    </row>
    <row r="9" spans="1:9" s="3" customFormat="1" ht="19.350000000000001" customHeight="1" x14ac:dyDescent="0.25">
      <c r="A9" s="8" t="s">
        <v>28</v>
      </c>
      <c r="B9" s="70">
        <f>'8-ВПО-ЦЗ'!K7</f>
        <v>72</v>
      </c>
      <c r="C9" s="70">
        <f>'8-ВПО-ЦЗ'!L7</f>
        <v>78</v>
      </c>
      <c r="D9" s="126">
        <f>'8-ВПО-ЦЗ'!M7</f>
        <v>108.33333333333333</v>
      </c>
      <c r="E9" s="65">
        <f t="shared" si="1"/>
        <v>6</v>
      </c>
      <c r="I9" s="11"/>
    </row>
    <row r="10" spans="1:9" s="3" customFormat="1" ht="48.75" customHeight="1" x14ac:dyDescent="0.25">
      <c r="A10" s="13" t="s">
        <v>19</v>
      </c>
      <c r="B10" s="70">
        <f>'8-ВПО-ЦЗ'!N7</f>
        <v>1</v>
      </c>
      <c r="C10" s="70">
        <f>'8-ВПО-ЦЗ'!O7</f>
        <v>14</v>
      </c>
      <c r="D10" s="126" t="str">
        <f>'8-ВПО-ЦЗ'!P7</f>
        <v>+14р.</v>
      </c>
      <c r="E10" s="65">
        <f t="shared" si="1"/>
        <v>13</v>
      </c>
      <c r="I10" s="11"/>
    </row>
    <row r="11" spans="1:9" s="3" customFormat="1" ht="44.85" customHeight="1" x14ac:dyDescent="0.25">
      <c r="A11" s="13" t="s">
        <v>29</v>
      </c>
      <c r="B11" s="71">
        <f>'8-ВПО-ЦЗ'!Q7</f>
        <v>2752</v>
      </c>
      <c r="C11" s="71">
        <f>'8-ВПО-ЦЗ'!R7</f>
        <v>1296</v>
      </c>
      <c r="D11" s="126">
        <f>'8-ВПО-ЦЗ'!S7</f>
        <v>47.093023255813954</v>
      </c>
      <c r="E11" s="65">
        <f t="shared" si="1"/>
        <v>-1456</v>
      </c>
      <c r="I11" s="11"/>
    </row>
    <row r="12" spans="1:9" s="3" customFormat="1" ht="12.75" customHeight="1" x14ac:dyDescent="0.25">
      <c r="A12" s="256" t="s">
        <v>4</v>
      </c>
      <c r="B12" s="257"/>
      <c r="C12" s="257"/>
      <c r="D12" s="257"/>
      <c r="E12" s="257"/>
      <c r="I12" s="11"/>
    </row>
    <row r="13" spans="1:9" s="3" customFormat="1" ht="18" customHeight="1" x14ac:dyDescent="0.25">
      <c r="A13" s="258"/>
      <c r="B13" s="259"/>
      <c r="C13" s="259"/>
      <c r="D13" s="259"/>
      <c r="E13" s="259"/>
      <c r="I13" s="11"/>
    </row>
    <row r="14" spans="1:9" s="3" customFormat="1" ht="20.25" customHeight="1" x14ac:dyDescent="0.25">
      <c r="A14" s="254" t="s">
        <v>0</v>
      </c>
      <c r="B14" s="260" t="s">
        <v>112</v>
      </c>
      <c r="C14" s="260" t="s">
        <v>113</v>
      </c>
      <c r="D14" s="293" t="s">
        <v>1</v>
      </c>
      <c r="E14" s="294"/>
      <c r="I14" s="11"/>
    </row>
    <row r="15" spans="1:9" ht="32.1" customHeight="1" x14ac:dyDescent="0.2">
      <c r="A15" s="255"/>
      <c r="B15" s="260"/>
      <c r="C15" s="260"/>
      <c r="D15" s="19" t="s">
        <v>2</v>
      </c>
      <c r="E15" s="5" t="s">
        <v>24</v>
      </c>
      <c r="I15" s="11"/>
    </row>
    <row r="16" spans="1:9" ht="27.75" customHeight="1" x14ac:dyDescent="0.2">
      <c r="A16" s="8" t="s">
        <v>30</v>
      </c>
      <c r="B16" s="71">
        <f>'8-ВПО-ЦЗ'!T7</f>
        <v>1091</v>
      </c>
      <c r="C16" s="71">
        <f>'8-ВПО-ЦЗ'!U7</f>
        <v>442</v>
      </c>
      <c r="D16" s="126">
        <f>'8-ВПО-ЦЗ'!V7</f>
        <v>40.513290559120072</v>
      </c>
      <c r="E16" s="65">
        <f t="shared" ref="E16" si="2">C16-B16</f>
        <v>-649</v>
      </c>
      <c r="I16" s="11"/>
    </row>
    <row r="17" spans="1:9" ht="27.75" customHeight="1" x14ac:dyDescent="0.2">
      <c r="A17" s="1" t="s">
        <v>26</v>
      </c>
      <c r="B17" s="71">
        <f>'8-ВПО-ЦЗ'!W7</f>
        <v>800</v>
      </c>
      <c r="C17" s="71">
        <f>'8-ВПО-ЦЗ'!X7</f>
        <v>207</v>
      </c>
      <c r="D17" s="126">
        <f>'8-ВПО-ЦЗ'!Y7</f>
        <v>25.875</v>
      </c>
      <c r="E17" s="65">
        <f t="shared" ref="E17:E18" si="3">C17-B17</f>
        <v>-593</v>
      </c>
      <c r="I17" s="11"/>
    </row>
    <row r="18" spans="1:9" ht="27.75" customHeight="1" x14ac:dyDescent="0.2">
      <c r="A18" s="1" t="s">
        <v>31</v>
      </c>
      <c r="B18" s="71">
        <f>'8-ВПО-ЦЗ'!Z7</f>
        <v>690</v>
      </c>
      <c r="C18" s="71">
        <f>'8-ВПО-ЦЗ'!AA7</f>
        <v>115</v>
      </c>
      <c r="D18" s="126">
        <f>'8-ВПО-ЦЗ'!AB7</f>
        <v>16.666666666666668</v>
      </c>
      <c r="E18" s="65">
        <f t="shared" si="3"/>
        <v>-575</v>
      </c>
      <c r="I18" s="11"/>
    </row>
    <row r="19" spans="1:9" ht="72" customHeight="1" x14ac:dyDescent="0.25">
      <c r="A19" s="248"/>
      <c r="B19" s="248"/>
      <c r="C19" s="248"/>
      <c r="D19" s="248"/>
      <c r="E19" s="248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AF67"/>
  <sheetViews>
    <sheetView zoomScale="68" zoomScaleNormal="68" zoomScaleSheetLayoutView="87" workbookViewId="0">
      <selection activeCell="P8" sqref="P8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10" style="41" customWidth="1"/>
    <col min="5" max="6" width="12.140625" style="41" customWidth="1"/>
    <col min="7" max="7" width="9.42578125" style="41" customWidth="1"/>
    <col min="8" max="8" width="11.5703125" style="41" customWidth="1"/>
    <col min="9" max="9" width="11" style="41" customWidth="1"/>
    <col min="10" max="10" width="10" style="41" customWidth="1"/>
    <col min="11" max="12" width="9.42578125" style="41" customWidth="1"/>
    <col min="13" max="13" width="9" style="41" customWidth="1"/>
    <col min="14" max="15" width="11.42578125" style="41" customWidth="1"/>
    <col min="16" max="16" width="8.42578125" style="41" customWidth="1"/>
    <col min="17" max="18" width="15.5703125" style="41" customWidth="1"/>
    <col min="19" max="19" width="9.5703125" style="41" customWidth="1"/>
    <col min="20" max="21" width="16.5703125" style="41" customWidth="1"/>
    <col min="22" max="22" width="10.85546875" style="41" customWidth="1"/>
    <col min="23" max="24" width="15.85546875" style="41" customWidth="1"/>
    <col min="25" max="25" width="10.140625" style="41" customWidth="1"/>
    <col min="26" max="27" width="15.5703125" style="41" customWidth="1"/>
    <col min="28" max="28" width="11.140625" style="41" customWidth="1"/>
    <col min="29" max="16384" width="9.42578125" style="41"/>
  </cols>
  <sheetData>
    <row r="1" spans="1:32" s="26" customFormat="1" ht="60.75" customHeight="1" x14ac:dyDescent="0.25">
      <c r="B1" s="261" t="s">
        <v>117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5"/>
      <c r="R1" s="25"/>
      <c r="S1" s="25"/>
      <c r="T1" s="25"/>
      <c r="U1" s="281" t="s">
        <v>14</v>
      </c>
      <c r="V1" s="281"/>
      <c r="W1" s="281"/>
      <c r="X1" s="281"/>
      <c r="Y1" s="281"/>
      <c r="Z1" s="281"/>
      <c r="AA1" s="281"/>
      <c r="AB1" s="281"/>
    </row>
    <row r="2" spans="1:32" s="29" customFormat="1" ht="33" customHeight="1" thickBot="1" x14ac:dyDescent="0.3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99" t="s">
        <v>7</v>
      </c>
      <c r="N2" s="299"/>
      <c r="O2" s="299"/>
      <c r="P2" s="299"/>
      <c r="Q2" s="28"/>
      <c r="R2" s="28"/>
      <c r="S2" s="28"/>
      <c r="T2" s="28"/>
      <c r="U2" s="28"/>
      <c r="V2" s="28"/>
      <c r="X2" s="300"/>
      <c r="Y2" s="300"/>
      <c r="Z2" s="299" t="s">
        <v>7</v>
      </c>
      <c r="AA2" s="299"/>
      <c r="AB2" s="299"/>
      <c r="AC2" s="51"/>
    </row>
    <row r="3" spans="1:32" s="221" customFormat="1" ht="95.25" customHeight="1" x14ac:dyDescent="0.25">
      <c r="A3" s="301"/>
      <c r="B3" s="278" t="s">
        <v>80</v>
      </c>
      <c r="C3" s="279"/>
      <c r="D3" s="280"/>
      <c r="E3" s="269" t="s">
        <v>21</v>
      </c>
      <c r="F3" s="270"/>
      <c r="G3" s="277"/>
      <c r="H3" s="276" t="s">
        <v>13</v>
      </c>
      <c r="I3" s="270"/>
      <c r="J3" s="271"/>
      <c r="K3" s="276" t="s">
        <v>9</v>
      </c>
      <c r="L3" s="270"/>
      <c r="M3" s="271"/>
      <c r="N3" s="276" t="s">
        <v>10</v>
      </c>
      <c r="O3" s="270"/>
      <c r="P3" s="271"/>
      <c r="Q3" s="278" t="s">
        <v>8</v>
      </c>
      <c r="R3" s="279"/>
      <c r="S3" s="280"/>
      <c r="T3" s="276" t="s">
        <v>15</v>
      </c>
      <c r="U3" s="270"/>
      <c r="V3" s="271"/>
      <c r="W3" s="276" t="s">
        <v>95</v>
      </c>
      <c r="X3" s="270"/>
      <c r="Y3" s="271"/>
      <c r="Z3" s="276" t="s">
        <v>12</v>
      </c>
      <c r="AA3" s="270"/>
      <c r="AB3" s="271"/>
    </row>
    <row r="4" spans="1:32" s="31" customFormat="1" ht="19.5" customHeight="1" x14ac:dyDescent="0.25">
      <c r="A4" s="302"/>
      <c r="B4" s="282" t="s">
        <v>87</v>
      </c>
      <c r="C4" s="265" t="s">
        <v>96</v>
      </c>
      <c r="D4" s="296" t="s">
        <v>2</v>
      </c>
      <c r="E4" s="287" t="s">
        <v>87</v>
      </c>
      <c r="F4" s="265" t="s">
        <v>96</v>
      </c>
      <c r="G4" s="266" t="s">
        <v>2</v>
      </c>
      <c r="H4" s="282" t="s">
        <v>87</v>
      </c>
      <c r="I4" s="265" t="s">
        <v>96</v>
      </c>
      <c r="J4" s="267" t="s">
        <v>2</v>
      </c>
      <c r="K4" s="282" t="s">
        <v>87</v>
      </c>
      <c r="L4" s="265" t="s">
        <v>96</v>
      </c>
      <c r="M4" s="267" t="s">
        <v>2</v>
      </c>
      <c r="N4" s="282" t="s">
        <v>87</v>
      </c>
      <c r="O4" s="265" t="s">
        <v>96</v>
      </c>
      <c r="P4" s="267" t="s">
        <v>2</v>
      </c>
      <c r="Q4" s="282" t="s">
        <v>87</v>
      </c>
      <c r="R4" s="265" t="s">
        <v>96</v>
      </c>
      <c r="S4" s="267" t="s">
        <v>2</v>
      </c>
      <c r="T4" s="282" t="s">
        <v>87</v>
      </c>
      <c r="U4" s="265" t="s">
        <v>96</v>
      </c>
      <c r="V4" s="296" t="s">
        <v>2</v>
      </c>
      <c r="W4" s="268" t="s">
        <v>87</v>
      </c>
      <c r="X4" s="272" t="s">
        <v>96</v>
      </c>
      <c r="Y4" s="267" t="s">
        <v>2</v>
      </c>
      <c r="Z4" s="282" t="s">
        <v>87</v>
      </c>
      <c r="AA4" s="265" t="s">
        <v>96</v>
      </c>
      <c r="AB4" s="267" t="s">
        <v>2</v>
      </c>
    </row>
    <row r="5" spans="1:32" s="31" customFormat="1" ht="15.75" customHeight="1" x14ac:dyDescent="0.25">
      <c r="A5" s="302"/>
      <c r="B5" s="282"/>
      <c r="C5" s="265"/>
      <c r="D5" s="296"/>
      <c r="E5" s="287"/>
      <c r="F5" s="265"/>
      <c r="G5" s="266"/>
      <c r="H5" s="282"/>
      <c r="I5" s="265"/>
      <c r="J5" s="267"/>
      <c r="K5" s="282"/>
      <c r="L5" s="265"/>
      <c r="M5" s="267"/>
      <c r="N5" s="282"/>
      <c r="O5" s="265"/>
      <c r="P5" s="267"/>
      <c r="Q5" s="282"/>
      <c r="R5" s="265"/>
      <c r="S5" s="267"/>
      <c r="T5" s="282"/>
      <c r="U5" s="265"/>
      <c r="V5" s="296"/>
      <c r="W5" s="268"/>
      <c r="X5" s="272"/>
      <c r="Y5" s="267"/>
      <c r="Z5" s="282"/>
      <c r="AA5" s="265"/>
      <c r="AB5" s="267"/>
    </row>
    <row r="6" spans="1:32" s="47" customFormat="1" ht="12.75" thickBot="1" x14ac:dyDescent="0.25">
      <c r="A6" s="192" t="s">
        <v>3</v>
      </c>
      <c r="B6" s="139">
        <v>1</v>
      </c>
      <c r="C6" s="46">
        <v>2</v>
      </c>
      <c r="D6" s="122">
        <v>3</v>
      </c>
      <c r="E6" s="148">
        <v>4</v>
      </c>
      <c r="F6" s="46">
        <v>5</v>
      </c>
      <c r="G6" s="149">
        <v>6</v>
      </c>
      <c r="H6" s="139">
        <v>7</v>
      </c>
      <c r="I6" s="46">
        <v>8</v>
      </c>
      <c r="J6" s="122">
        <v>9</v>
      </c>
      <c r="K6" s="139">
        <v>10</v>
      </c>
      <c r="L6" s="46">
        <v>11</v>
      </c>
      <c r="M6" s="122">
        <v>12</v>
      </c>
      <c r="N6" s="139">
        <v>13</v>
      </c>
      <c r="O6" s="46">
        <v>14</v>
      </c>
      <c r="P6" s="122">
        <v>15</v>
      </c>
      <c r="Q6" s="139">
        <v>16</v>
      </c>
      <c r="R6" s="46">
        <v>17</v>
      </c>
      <c r="S6" s="122">
        <v>18</v>
      </c>
      <c r="T6" s="139">
        <v>19</v>
      </c>
      <c r="U6" s="46">
        <v>20</v>
      </c>
      <c r="V6" s="122">
        <v>21</v>
      </c>
      <c r="W6" s="139">
        <v>22</v>
      </c>
      <c r="X6" s="46">
        <v>23</v>
      </c>
      <c r="Y6" s="122">
        <v>24</v>
      </c>
      <c r="Z6" s="139">
        <v>25</v>
      </c>
      <c r="AA6" s="46">
        <v>26</v>
      </c>
      <c r="AB6" s="122">
        <v>27</v>
      </c>
    </row>
    <row r="7" spans="1:32" s="35" customFormat="1" ht="48.75" customHeight="1" thickBot="1" x14ac:dyDescent="0.3">
      <c r="A7" s="193" t="s">
        <v>32</v>
      </c>
      <c r="B7" s="161">
        <f>SUM(B8:B14)</f>
        <v>3909</v>
      </c>
      <c r="C7" s="162">
        <f>SUM(C8:C14)</f>
        <v>2209</v>
      </c>
      <c r="D7" s="232">
        <f t="shared" ref="D7:D14" si="0">IF(ISERROR(C7*100/B7),"-",(C7*100/B7))</f>
        <v>56.510616525965723</v>
      </c>
      <c r="E7" s="165">
        <f>SUM(E8:E14)</f>
        <v>2857</v>
      </c>
      <c r="F7" s="162">
        <f>SUM(F8:F14)</f>
        <v>1600</v>
      </c>
      <c r="G7" s="232">
        <f t="shared" ref="G7:G10" si="1">IF(ISERROR(F7*100/E7),"-",(F7*100/E7))</f>
        <v>56.002800140006997</v>
      </c>
      <c r="H7" s="164">
        <f>SUM(H8:H14)</f>
        <v>870</v>
      </c>
      <c r="I7" s="162">
        <f>SUM(I8:I14)</f>
        <v>615</v>
      </c>
      <c r="J7" s="232">
        <f t="shared" ref="J7:J14" si="2">IF(ISERROR(I7*100/H7),"-",(I7*100/H7))</f>
        <v>70.689655172413794</v>
      </c>
      <c r="K7" s="164">
        <f>SUM(K8:K14)</f>
        <v>72</v>
      </c>
      <c r="L7" s="162">
        <f>SUM(L8:L14)</f>
        <v>78</v>
      </c>
      <c r="M7" s="238">
        <f t="shared" ref="M7:M14" si="3">IF(ISERROR(L7*100/K7),"-",(L7*100/K7))</f>
        <v>108.33333333333333</v>
      </c>
      <c r="N7" s="164">
        <f>SUM(N8:N14)</f>
        <v>1</v>
      </c>
      <c r="O7" s="162">
        <f>SUM(O8:O14)</f>
        <v>14</v>
      </c>
      <c r="P7" s="217" t="s">
        <v>127</v>
      </c>
      <c r="Q7" s="164">
        <f>SUM(Q8:Q14)</f>
        <v>2752</v>
      </c>
      <c r="R7" s="162">
        <f>SUM(R8:R14)</f>
        <v>1296</v>
      </c>
      <c r="S7" s="232">
        <f t="shared" ref="S7:S14" si="4">IF(ISERROR(R7*100/Q7),"-",(R7*100/Q7))</f>
        <v>47.093023255813954</v>
      </c>
      <c r="T7" s="161">
        <f>SUM(T8:T14)</f>
        <v>1091</v>
      </c>
      <c r="U7" s="162">
        <f>SUM(U8:U14)</f>
        <v>442</v>
      </c>
      <c r="V7" s="232">
        <f t="shared" ref="V7:V14" si="5">IF(ISERROR(U7*100/T7),"-",(U7*100/T7))</f>
        <v>40.513290559120072</v>
      </c>
      <c r="W7" s="164">
        <f>SUM(W8:W14)</f>
        <v>800</v>
      </c>
      <c r="X7" s="162">
        <f>SUM(X8:X14)</f>
        <v>207</v>
      </c>
      <c r="Y7" s="232">
        <f t="shared" ref="Y7:Y14" si="6">IF(ISERROR(X7*100/W7),"-",(X7*100/W7))</f>
        <v>25.875</v>
      </c>
      <c r="Z7" s="161">
        <f>SUM(Z8:Z14)</f>
        <v>690</v>
      </c>
      <c r="AA7" s="162">
        <f>SUM(AA8:AA14)</f>
        <v>115</v>
      </c>
      <c r="AB7" s="232">
        <f t="shared" ref="AB7:AB14" si="7">IF(ISERROR(AA7*100/Z7),"-",(AA7*100/Z7))</f>
        <v>16.666666666666668</v>
      </c>
      <c r="AC7" s="34"/>
      <c r="AF7" s="39"/>
    </row>
    <row r="8" spans="1:32" s="39" customFormat="1" ht="48.75" customHeight="1" x14ac:dyDescent="0.25">
      <c r="A8" s="194" t="s">
        <v>97</v>
      </c>
      <c r="B8" s="167">
        <v>514</v>
      </c>
      <c r="C8" s="157">
        <v>372</v>
      </c>
      <c r="D8" s="233">
        <f t="shared" si="0"/>
        <v>72.373540856031127</v>
      </c>
      <c r="E8" s="174">
        <v>426</v>
      </c>
      <c r="F8" s="157">
        <v>276</v>
      </c>
      <c r="G8" s="234">
        <f t="shared" si="1"/>
        <v>64.788732394366193</v>
      </c>
      <c r="H8" s="173">
        <v>148</v>
      </c>
      <c r="I8" s="171">
        <v>133</v>
      </c>
      <c r="J8" s="234">
        <f t="shared" si="2"/>
        <v>89.86486486486487</v>
      </c>
      <c r="K8" s="173">
        <v>4</v>
      </c>
      <c r="L8" s="198">
        <v>15</v>
      </c>
      <c r="M8" s="237" t="s">
        <v>128</v>
      </c>
      <c r="N8" s="169">
        <v>0</v>
      </c>
      <c r="O8" s="158">
        <v>5</v>
      </c>
      <c r="P8" s="168" t="str">
        <f t="shared" ref="P7:P14" si="8">IF(ISERROR(O8*100/N8),"-",(O8*100/N8))</f>
        <v>-</v>
      </c>
      <c r="Q8" s="173">
        <v>425</v>
      </c>
      <c r="R8" s="171">
        <v>222</v>
      </c>
      <c r="S8" s="233">
        <f t="shared" si="4"/>
        <v>52.235294117647058</v>
      </c>
      <c r="T8" s="226">
        <v>111</v>
      </c>
      <c r="U8" s="175">
        <v>68</v>
      </c>
      <c r="V8" s="233">
        <f t="shared" si="5"/>
        <v>61.261261261261261</v>
      </c>
      <c r="W8" s="169">
        <v>90</v>
      </c>
      <c r="X8" s="159">
        <v>37</v>
      </c>
      <c r="Y8" s="233">
        <f t="shared" si="6"/>
        <v>41.111111111111114</v>
      </c>
      <c r="Z8" s="226">
        <v>80</v>
      </c>
      <c r="AA8" s="198">
        <v>21</v>
      </c>
      <c r="AB8" s="233">
        <f t="shared" si="7"/>
        <v>26.25</v>
      </c>
      <c r="AC8" s="34"/>
      <c r="AD8" s="38"/>
    </row>
    <row r="9" spans="1:32" s="40" customFormat="1" ht="48.75" customHeight="1" x14ac:dyDescent="0.25">
      <c r="A9" s="195" t="s">
        <v>98</v>
      </c>
      <c r="B9" s="176">
        <v>267</v>
      </c>
      <c r="C9" s="127">
        <v>135</v>
      </c>
      <c r="D9" s="234">
        <f t="shared" si="0"/>
        <v>50.561797752808985</v>
      </c>
      <c r="E9" s="182">
        <v>181</v>
      </c>
      <c r="F9" s="127">
        <v>114</v>
      </c>
      <c r="G9" s="234">
        <f t="shared" si="1"/>
        <v>62.983425414364639</v>
      </c>
      <c r="H9" s="181">
        <v>83</v>
      </c>
      <c r="I9" s="132">
        <v>49</v>
      </c>
      <c r="J9" s="234">
        <f t="shared" si="2"/>
        <v>59.036144578313255</v>
      </c>
      <c r="K9" s="181">
        <v>11</v>
      </c>
      <c r="L9" s="129">
        <v>5</v>
      </c>
      <c r="M9" s="234">
        <f t="shared" si="3"/>
        <v>45.454545454545453</v>
      </c>
      <c r="N9" s="178">
        <v>0</v>
      </c>
      <c r="O9" s="131">
        <v>0</v>
      </c>
      <c r="P9" s="177" t="str">
        <f t="shared" si="8"/>
        <v>-</v>
      </c>
      <c r="Q9" s="181">
        <v>180</v>
      </c>
      <c r="R9" s="132">
        <v>95</v>
      </c>
      <c r="S9" s="234">
        <f t="shared" si="4"/>
        <v>52.777777777777779</v>
      </c>
      <c r="T9" s="227">
        <v>84</v>
      </c>
      <c r="U9" s="175">
        <v>29</v>
      </c>
      <c r="V9" s="234">
        <f t="shared" si="5"/>
        <v>34.523809523809526</v>
      </c>
      <c r="W9" s="178">
        <v>70</v>
      </c>
      <c r="X9" s="131">
        <v>18</v>
      </c>
      <c r="Y9" s="234">
        <f t="shared" si="6"/>
        <v>25.714285714285715</v>
      </c>
      <c r="Z9" s="227">
        <v>61</v>
      </c>
      <c r="AA9" s="129">
        <v>8</v>
      </c>
      <c r="AB9" s="234">
        <f t="shared" si="7"/>
        <v>13.114754098360656</v>
      </c>
      <c r="AC9" s="34"/>
      <c r="AD9" s="38"/>
    </row>
    <row r="10" spans="1:32" s="39" customFormat="1" ht="48.75" customHeight="1" x14ac:dyDescent="0.25">
      <c r="A10" s="195" t="s">
        <v>99</v>
      </c>
      <c r="B10" s="176">
        <v>1744</v>
      </c>
      <c r="C10" s="128">
        <v>949</v>
      </c>
      <c r="D10" s="234">
        <f t="shared" si="0"/>
        <v>54.415137614678898</v>
      </c>
      <c r="E10" s="182">
        <v>1208</v>
      </c>
      <c r="F10" s="128">
        <v>640</v>
      </c>
      <c r="G10" s="234">
        <f t="shared" si="1"/>
        <v>52.980132450331126</v>
      </c>
      <c r="H10" s="181">
        <v>291</v>
      </c>
      <c r="I10" s="132">
        <v>183</v>
      </c>
      <c r="J10" s="234">
        <f t="shared" si="2"/>
        <v>62.886597938144327</v>
      </c>
      <c r="K10" s="181">
        <v>38</v>
      </c>
      <c r="L10" s="129">
        <v>44</v>
      </c>
      <c r="M10" s="234">
        <f t="shared" si="3"/>
        <v>115.78947368421052</v>
      </c>
      <c r="N10" s="178">
        <v>0</v>
      </c>
      <c r="O10" s="130">
        <v>1</v>
      </c>
      <c r="P10" s="177" t="str">
        <f t="shared" si="8"/>
        <v>-</v>
      </c>
      <c r="Q10" s="181">
        <v>1126</v>
      </c>
      <c r="R10" s="132">
        <v>548</v>
      </c>
      <c r="S10" s="234">
        <f t="shared" si="4"/>
        <v>48.667850799289518</v>
      </c>
      <c r="T10" s="227">
        <v>513</v>
      </c>
      <c r="U10" s="175">
        <v>195</v>
      </c>
      <c r="V10" s="234">
        <f t="shared" si="5"/>
        <v>38.011695906432749</v>
      </c>
      <c r="W10" s="178">
        <v>312</v>
      </c>
      <c r="X10" s="131">
        <v>75</v>
      </c>
      <c r="Y10" s="234">
        <f t="shared" si="6"/>
        <v>24.03846153846154</v>
      </c>
      <c r="Z10" s="227">
        <v>261</v>
      </c>
      <c r="AA10" s="129">
        <v>44</v>
      </c>
      <c r="AB10" s="234">
        <f t="shared" si="7"/>
        <v>16.85823754789272</v>
      </c>
      <c r="AC10" s="34"/>
      <c r="AD10" s="38"/>
    </row>
    <row r="11" spans="1:32" s="39" customFormat="1" ht="48.75" customHeight="1" x14ac:dyDescent="0.25">
      <c r="A11" s="195" t="s">
        <v>100</v>
      </c>
      <c r="B11" s="176">
        <v>302</v>
      </c>
      <c r="C11" s="128">
        <v>146</v>
      </c>
      <c r="D11" s="234">
        <f t="shared" si="0"/>
        <v>48.34437086092715</v>
      </c>
      <c r="E11" s="182">
        <v>264</v>
      </c>
      <c r="F11" s="128">
        <v>131</v>
      </c>
      <c r="G11" s="234">
        <f t="shared" ref="G11:G14" si="9">IF(ISERROR(F11*100/E11),"-",(F11*100/E11))</f>
        <v>49.621212121212125</v>
      </c>
      <c r="H11" s="181">
        <v>41</v>
      </c>
      <c r="I11" s="132">
        <v>21</v>
      </c>
      <c r="J11" s="234">
        <f t="shared" ref="J11" si="10">IF(ISERROR(I11*100/H11),"-",(I11*100/H11))</f>
        <v>51.219512195121951</v>
      </c>
      <c r="K11" s="181">
        <v>1</v>
      </c>
      <c r="L11" s="129">
        <v>3</v>
      </c>
      <c r="M11" s="237" t="s">
        <v>129</v>
      </c>
      <c r="N11" s="178">
        <v>0</v>
      </c>
      <c r="O11" s="130">
        <v>0</v>
      </c>
      <c r="P11" s="177" t="str">
        <f t="shared" si="8"/>
        <v>-</v>
      </c>
      <c r="Q11" s="181">
        <v>256</v>
      </c>
      <c r="R11" s="132">
        <v>105</v>
      </c>
      <c r="S11" s="234">
        <f t="shared" si="4"/>
        <v>41.015625</v>
      </c>
      <c r="T11" s="227">
        <v>118</v>
      </c>
      <c r="U11" s="175">
        <v>21</v>
      </c>
      <c r="V11" s="234">
        <f t="shared" si="5"/>
        <v>17.796610169491526</v>
      </c>
      <c r="W11" s="178">
        <v>111</v>
      </c>
      <c r="X11" s="131">
        <v>14</v>
      </c>
      <c r="Y11" s="234">
        <f t="shared" si="6"/>
        <v>12.612612612612613</v>
      </c>
      <c r="Z11" s="227">
        <v>105</v>
      </c>
      <c r="AA11" s="129">
        <v>10</v>
      </c>
      <c r="AB11" s="234">
        <f t="shared" si="7"/>
        <v>9.5238095238095237</v>
      </c>
      <c r="AC11" s="34"/>
      <c r="AD11" s="38"/>
    </row>
    <row r="12" spans="1:32" s="39" customFormat="1" ht="48.75" customHeight="1" x14ac:dyDescent="0.25">
      <c r="A12" s="195" t="s">
        <v>101</v>
      </c>
      <c r="B12" s="176">
        <v>550</v>
      </c>
      <c r="C12" s="128">
        <v>314</v>
      </c>
      <c r="D12" s="234">
        <f t="shared" si="0"/>
        <v>57.090909090909093</v>
      </c>
      <c r="E12" s="182">
        <v>399</v>
      </c>
      <c r="F12" s="128">
        <v>256</v>
      </c>
      <c r="G12" s="234">
        <f t="shared" si="9"/>
        <v>64.160401002506262</v>
      </c>
      <c r="H12" s="181">
        <v>139</v>
      </c>
      <c r="I12" s="132">
        <v>102</v>
      </c>
      <c r="J12" s="234">
        <f t="shared" si="2"/>
        <v>73.381294964028783</v>
      </c>
      <c r="K12" s="181">
        <v>6</v>
      </c>
      <c r="L12" s="129">
        <v>3</v>
      </c>
      <c r="M12" s="234">
        <f t="shared" si="3"/>
        <v>50</v>
      </c>
      <c r="N12" s="178">
        <v>1</v>
      </c>
      <c r="O12" s="130">
        <v>2</v>
      </c>
      <c r="P12" s="177">
        <f t="shared" si="8"/>
        <v>200</v>
      </c>
      <c r="Q12" s="181">
        <v>389</v>
      </c>
      <c r="R12" s="132">
        <v>178</v>
      </c>
      <c r="S12" s="234">
        <f t="shared" si="4"/>
        <v>45.758354755784062</v>
      </c>
      <c r="T12" s="227">
        <v>141</v>
      </c>
      <c r="U12" s="175">
        <v>70</v>
      </c>
      <c r="V12" s="234">
        <f t="shared" si="5"/>
        <v>49.645390070921984</v>
      </c>
      <c r="W12" s="178">
        <v>125</v>
      </c>
      <c r="X12" s="131">
        <v>42</v>
      </c>
      <c r="Y12" s="234">
        <f t="shared" si="6"/>
        <v>33.6</v>
      </c>
      <c r="Z12" s="227">
        <v>107</v>
      </c>
      <c r="AA12" s="129">
        <v>22</v>
      </c>
      <c r="AB12" s="234">
        <f t="shared" si="7"/>
        <v>20.560747663551403</v>
      </c>
      <c r="AC12" s="34"/>
      <c r="AD12" s="38"/>
    </row>
    <row r="13" spans="1:32" s="39" customFormat="1" ht="48.75" customHeight="1" x14ac:dyDescent="0.25">
      <c r="A13" s="195" t="s">
        <v>102</v>
      </c>
      <c r="B13" s="176">
        <v>367</v>
      </c>
      <c r="C13" s="128">
        <v>195</v>
      </c>
      <c r="D13" s="234">
        <f t="shared" si="0"/>
        <v>53.133514986376021</v>
      </c>
      <c r="E13" s="182">
        <v>236</v>
      </c>
      <c r="F13" s="128">
        <v>110</v>
      </c>
      <c r="G13" s="234">
        <f t="shared" si="9"/>
        <v>46.610169491525426</v>
      </c>
      <c r="H13" s="181">
        <v>127</v>
      </c>
      <c r="I13" s="132">
        <v>86</v>
      </c>
      <c r="J13" s="234">
        <f t="shared" si="2"/>
        <v>67.71653543307086</v>
      </c>
      <c r="K13" s="181">
        <v>3</v>
      </c>
      <c r="L13" s="129">
        <v>2</v>
      </c>
      <c r="M13" s="234">
        <f t="shared" si="3"/>
        <v>66.666666666666671</v>
      </c>
      <c r="N13" s="178">
        <v>0</v>
      </c>
      <c r="O13" s="130">
        <v>6</v>
      </c>
      <c r="P13" s="177" t="str">
        <f t="shared" si="8"/>
        <v>-</v>
      </c>
      <c r="Q13" s="181">
        <v>233</v>
      </c>
      <c r="R13" s="132">
        <v>95</v>
      </c>
      <c r="S13" s="234">
        <f t="shared" si="4"/>
        <v>40.772532188841204</v>
      </c>
      <c r="T13" s="227">
        <v>71</v>
      </c>
      <c r="U13" s="175">
        <v>48</v>
      </c>
      <c r="V13" s="234">
        <f t="shared" si="5"/>
        <v>67.605633802816897</v>
      </c>
      <c r="W13" s="178">
        <v>43</v>
      </c>
      <c r="X13" s="131">
        <v>18</v>
      </c>
      <c r="Y13" s="234">
        <f t="shared" si="6"/>
        <v>41.860465116279073</v>
      </c>
      <c r="Z13" s="227">
        <v>34</v>
      </c>
      <c r="AA13" s="129">
        <v>7</v>
      </c>
      <c r="AB13" s="234">
        <f t="shared" si="7"/>
        <v>20.588235294117649</v>
      </c>
      <c r="AC13" s="34"/>
      <c r="AD13" s="38"/>
    </row>
    <row r="14" spans="1:32" s="39" customFormat="1" ht="48.75" customHeight="1" thickBot="1" x14ac:dyDescent="0.3">
      <c r="A14" s="196" t="s">
        <v>103</v>
      </c>
      <c r="B14" s="183">
        <v>165</v>
      </c>
      <c r="C14" s="145">
        <v>98</v>
      </c>
      <c r="D14" s="235">
        <f t="shared" si="0"/>
        <v>59.393939393939391</v>
      </c>
      <c r="E14" s="190">
        <v>143</v>
      </c>
      <c r="F14" s="145">
        <v>73</v>
      </c>
      <c r="G14" s="235">
        <f t="shared" si="9"/>
        <v>51.048951048951047</v>
      </c>
      <c r="H14" s="189">
        <v>41</v>
      </c>
      <c r="I14" s="187">
        <v>41</v>
      </c>
      <c r="J14" s="235">
        <f t="shared" si="2"/>
        <v>100</v>
      </c>
      <c r="K14" s="189">
        <v>9</v>
      </c>
      <c r="L14" s="199">
        <v>6</v>
      </c>
      <c r="M14" s="235">
        <f t="shared" si="3"/>
        <v>66.666666666666671</v>
      </c>
      <c r="N14" s="185">
        <v>0</v>
      </c>
      <c r="O14" s="146">
        <v>0</v>
      </c>
      <c r="P14" s="184" t="str">
        <f t="shared" si="8"/>
        <v>-</v>
      </c>
      <c r="Q14" s="189">
        <v>143</v>
      </c>
      <c r="R14" s="187">
        <v>53</v>
      </c>
      <c r="S14" s="235">
        <f t="shared" si="4"/>
        <v>37.06293706293706</v>
      </c>
      <c r="T14" s="228">
        <v>53</v>
      </c>
      <c r="U14" s="216">
        <v>11</v>
      </c>
      <c r="V14" s="235">
        <f t="shared" si="5"/>
        <v>20.754716981132077</v>
      </c>
      <c r="W14" s="185">
        <v>49</v>
      </c>
      <c r="X14" s="200">
        <v>3</v>
      </c>
      <c r="Y14" s="235">
        <f t="shared" si="6"/>
        <v>6.1224489795918364</v>
      </c>
      <c r="Z14" s="228">
        <v>42</v>
      </c>
      <c r="AA14" s="199">
        <v>3</v>
      </c>
      <c r="AB14" s="235">
        <f t="shared" si="7"/>
        <v>7.1428571428571432</v>
      </c>
      <c r="AC14" s="34"/>
      <c r="AD14" s="38"/>
    </row>
    <row r="15" spans="1:32" ht="67.5" customHeight="1" x14ac:dyDescent="0.25">
      <c r="A15" s="42"/>
      <c r="B15" s="4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</row>
    <row r="16" spans="1:32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T3:V3"/>
    <mergeCell ref="W3:Y3"/>
    <mergeCell ref="K4:K5"/>
    <mergeCell ref="L4:L5"/>
    <mergeCell ref="M4:M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3:D3"/>
    <mergeCell ref="AA4:AA5"/>
    <mergeCell ref="AB4:AB5"/>
    <mergeCell ref="T4:T5"/>
    <mergeCell ref="U4:U5"/>
    <mergeCell ref="V4:V5"/>
    <mergeCell ref="W4:W5"/>
    <mergeCell ref="X4:X5"/>
    <mergeCell ref="Y4:Y5"/>
    <mergeCell ref="C15:P15"/>
    <mergeCell ref="B1:P1"/>
    <mergeCell ref="M2:P2"/>
    <mergeCell ref="R4:R5"/>
    <mergeCell ref="Z4:Z5"/>
    <mergeCell ref="S4:S5"/>
    <mergeCell ref="N4:N5"/>
    <mergeCell ref="O4:O5"/>
    <mergeCell ref="P4:P5"/>
    <mergeCell ref="Z3:AB3"/>
    <mergeCell ref="Z2:AB2"/>
    <mergeCell ref="U1:AB1"/>
    <mergeCell ref="Q4:Q5"/>
    <mergeCell ref="X2:Y2"/>
    <mergeCell ref="N3:P3"/>
    <mergeCell ref="Q3:S3"/>
  </mergeCells>
  <pageMargins left="0.31496062992125984" right="0.31496062992125984" top="0.35433070866141736" bottom="0.15748031496062992" header="0.31496062992125984" footer="0.31496062992125984"/>
  <pageSetup paperSize="9" scale="72" orientation="landscape" r:id="rId1"/>
  <colBreaks count="1" manualBreakCount="1">
    <brk id="16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K20"/>
  <sheetViews>
    <sheetView view="pageBreakPreview" zoomScale="70" zoomScaleNormal="70" zoomScaleSheetLayoutView="70" workbookViewId="0">
      <selection activeCell="B12" sqref="B12"/>
    </sheetView>
  </sheetViews>
  <sheetFormatPr defaultColWidth="8" defaultRowHeight="12.75" x14ac:dyDescent="0.2"/>
  <cols>
    <col min="1" max="1" width="60.42578125" style="2" customWidth="1"/>
    <col min="2" max="3" width="26.5703125" style="2" customWidth="1"/>
    <col min="4" max="4" width="11" style="2" customWidth="1"/>
    <col min="5" max="5" width="11.5703125" style="2" customWidth="1"/>
    <col min="6" max="16384" width="8" style="2"/>
  </cols>
  <sheetData>
    <row r="1" spans="1:11" ht="27" customHeight="1" x14ac:dyDescent="0.2">
      <c r="A1" s="249" t="s">
        <v>62</v>
      </c>
      <c r="B1" s="249"/>
      <c r="C1" s="249"/>
      <c r="D1" s="249"/>
      <c r="E1" s="249"/>
    </row>
    <row r="2" spans="1:11" ht="23.25" customHeight="1" x14ac:dyDescent="0.2">
      <c r="A2" s="249" t="s">
        <v>22</v>
      </c>
      <c r="B2" s="249"/>
      <c r="C2" s="249"/>
      <c r="D2" s="249"/>
      <c r="E2" s="249"/>
    </row>
    <row r="3" spans="1:11" ht="6" customHeight="1" x14ac:dyDescent="0.2">
      <c r="A3" s="24"/>
    </row>
    <row r="4" spans="1:11" s="3" customFormat="1" ht="23.25" customHeight="1" x14ac:dyDescent="0.25">
      <c r="A4" s="303"/>
      <c r="B4" s="250" t="s">
        <v>110</v>
      </c>
      <c r="C4" s="250" t="s">
        <v>111</v>
      </c>
      <c r="D4" s="293" t="s">
        <v>1</v>
      </c>
      <c r="E4" s="294"/>
    </row>
    <row r="5" spans="1:11" s="3" customFormat="1" ht="32.25" customHeight="1" x14ac:dyDescent="0.25">
      <c r="A5" s="303"/>
      <c r="B5" s="251"/>
      <c r="C5" s="251"/>
      <c r="D5" s="4" t="s">
        <v>2</v>
      </c>
      <c r="E5" s="5" t="s">
        <v>24</v>
      </c>
    </row>
    <row r="6" spans="1:11" s="7" customFormat="1" ht="15.75" customHeight="1" x14ac:dyDescent="0.25">
      <c r="A6" s="6" t="s">
        <v>3</v>
      </c>
      <c r="B6" s="6">
        <v>5</v>
      </c>
      <c r="C6" s="6">
        <v>6</v>
      </c>
      <c r="D6" s="6">
        <v>7</v>
      </c>
      <c r="E6" s="6">
        <v>8</v>
      </c>
    </row>
    <row r="7" spans="1:11" s="7" customFormat="1" ht="20.85" customHeight="1" x14ac:dyDescent="0.25">
      <c r="A7" s="8" t="s">
        <v>25</v>
      </c>
      <c r="B7" s="72">
        <f>'10-молодь-ЦЗ'!B7</f>
        <v>14355</v>
      </c>
      <c r="C7" s="72">
        <f>'10-молодь-ЦЗ'!C7</f>
        <v>8225</v>
      </c>
      <c r="D7" s="9">
        <f t="shared" ref="D7" si="0">C7*100/B7</f>
        <v>57.297109021246953</v>
      </c>
      <c r="E7" s="78">
        <f t="shared" ref="E7" si="1">C7-B7</f>
        <v>-6130</v>
      </c>
      <c r="K7" s="11"/>
    </row>
    <row r="8" spans="1:11" s="3" customFormat="1" ht="20.85" customHeight="1" x14ac:dyDescent="0.25">
      <c r="A8" s="8" t="s">
        <v>26</v>
      </c>
      <c r="B8" s="72">
        <f>'10-молодь-ЦЗ'!E7</f>
        <v>11836</v>
      </c>
      <c r="C8" s="72">
        <f>'10-молодь-ЦЗ'!F7</f>
        <v>6174</v>
      </c>
      <c r="D8" s="9">
        <f t="shared" ref="D8:D12" si="2">C8*100/B8</f>
        <v>52.16289286921257</v>
      </c>
      <c r="E8" s="78">
        <f t="shared" ref="E8:E12" si="3">C8-B8</f>
        <v>-5662</v>
      </c>
      <c r="K8" s="11"/>
    </row>
    <row r="9" spans="1:11" s="3" customFormat="1" ht="37.5" x14ac:dyDescent="0.25">
      <c r="A9" s="12" t="s">
        <v>27</v>
      </c>
      <c r="B9" s="72">
        <f>'10-молодь-ЦЗ'!H7</f>
        <v>3748</v>
      </c>
      <c r="C9" s="72">
        <f>'10-молодь-ЦЗ'!I7</f>
        <v>3473</v>
      </c>
      <c r="D9" s="9">
        <f t="shared" si="2"/>
        <v>92.662753468516541</v>
      </c>
      <c r="E9" s="78">
        <f t="shared" si="3"/>
        <v>-275</v>
      </c>
      <c r="K9" s="11"/>
    </row>
    <row r="10" spans="1:11" s="3" customFormat="1" ht="21.6" customHeight="1" x14ac:dyDescent="0.25">
      <c r="A10" s="13" t="s">
        <v>28</v>
      </c>
      <c r="B10" s="72">
        <f>'10-молодь-ЦЗ'!K7</f>
        <v>590</v>
      </c>
      <c r="C10" s="72">
        <f>'10-молодь-ЦЗ'!L7</f>
        <v>509</v>
      </c>
      <c r="D10" s="10">
        <f t="shared" si="2"/>
        <v>86.271186440677965</v>
      </c>
      <c r="E10" s="78">
        <f t="shared" si="3"/>
        <v>-81</v>
      </c>
      <c r="K10" s="11"/>
    </row>
    <row r="11" spans="1:11" s="3" customFormat="1" ht="45.75" customHeight="1" x14ac:dyDescent="0.25">
      <c r="A11" s="13" t="s">
        <v>19</v>
      </c>
      <c r="B11" s="72">
        <f>'10-молодь-ЦЗ'!N7</f>
        <v>34</v>
      </c>
      <c r="C11" s="72">
        <f>'10-молодь-ЦЗ'!O7</f>
        <v>56</v>
      </c>
      <c r="D11" s="10">
        <f t="shared" si="2"/>
        <v>164.70588235294119</v>
      </c>
      <c r="E11" s="78">
        <f t="shared" si="3"/>
        <v>22</v>
      </c>
      <c r="K11" s="11"/>
    </row>
    <row r="12" spans="1:11" s="3" customFormat="1" ht="55.5" customHeight="1" x14ac:dyDescent="0.25">
      <c r="A12" s="13" t="s">
        <v>29</v>
      </c>
      <c r="B12" s="72">
        <f>'10-молодь-ЦЗ'!Q7</f>
        <v>9494</v>
      </c>
      <c r="C12" s="72">
        <f>'10-молодь-ЦЗ'!R7</f>
        <v>5281</v>
      </c>
      <c r="D12" s="10">
        <f t="shared" si="2"/>
        <v>55.624605013692857</v>
      </c>
      <c r="E12" s="78">
        <f t="shared" si="3"/>
        <v>-4213</v>
      </c>
      <c r="K12" s="11"/>
    </row>
    <row r="13" spans="1:11" s="3" customFormat="1" ht="12.75" customHeight="1" x14ac:dyDescent="0.25">
      <c r="A13" s="256" t="s">
        <v>4</v>
      </c>
      <c r="B13" s="257"/>
      <c r="C13" s="257"/>
      <c r="D13" s="257"/>
      <c r="E13" s="257"/>
      <c r="K13" s="11"/>
    </row>
    <row r="14" spans="1:11" s="3" customFormat="1" ht="15" customHeight="1" x14ac:dyDescent="0.25">
      <c r="A14" s="258"/>
      <c r="B14" s="259"/>
      <c r="C14" s="259"/>
      <c r="D14" s="259"/>
      <c r="E14" s="259"/>
      <c r="K14" s="11"/>
    </row>
    <row r="15" spans="1:11" s="3" customFormat="1" ht="20.25" customHeight="1" x14ac:dyDescent="0.25">
      <c r="A15" s="254" t="s">
        <v>0</v>
      </c>
      <c r="B15" s="260" t="s">
        <v>112</v>
      </c>
      <c r="C15" s="260" t="s">
        <v>113</v>
      </c>
      <c r="D15" s="293" t="s">
        <v>1</v>
      </c>
      <c r="E15" s="294"/>
      <c r="K15" s="11"/>
    </row>
    <row r="16" spans="1:11" ht="35.85" customHeight="1" x14ac:dyDescent="0.2">
      <c r="A16" s="255"/>
      <c r="B16" s="260"/>
      <c r="C16" s="260"/>
      <c r="D16" s="4" t="s">
        <v>2</v>
      </c>
      <c r="E16" s="5" t="s">
        <v>24</v>
      </c>
      <c r="K16" s="11"/>
    </row>
    <row r="17" spans="1:11" ht="30.75" customHeight="1" x14ac:dyDescent="0.2">
      <c r="A17" s="8" t="s">
        <v>30</v>
      </c>
      <c r="B17" s="72">
        <f>'10-молодь-ЦЗ'!T7</f>
        <v>2662</v>
      </c>
      <c r="C17" s="72">
        <f>'10-молодь-ЦЗ'!U7</f>
        <v>1773</v>
      </c>
      <c r="D17" s="15">
        <f t="shared" ref="D17" si="4">C17*100/B17</f>
        <v>66.604057099924873</v>
      </c>
      <c r="E17" s="78">
        <f t="shared" ref="E17" si="5">C17-B17</f>
        <v>-889</v>
      </c>
      <c r="K17" s="11"/>
    </row>
    <row r="18" spans="1:11" ht="30.75" customHeight="1" x14ac:dyDescent="0.2">
      <c r="A18" s="1" t="s">
        <v>26</v>
      </c>
      <c r="B18" s="72">
        <f>'10-молодь-ЦЗ'!W7</f>
        <v>1968</v>
      </c>
      <c r="C18" s="72">
        <f>'10-молодь-ЦЗ'!X7</f>
        <v>1023</v>
      </c>
      <c r="D18" s="15">
        <f t="shared" ref="D18:D19" si="6">C18*100/B18</f>
        <v>51.981707317073173</v>
      </c>
      <c r="E18" s="78">
        <f t="shared" ref="E18:E19" si="7">C18-B18</f>
        <v>-945</v>
      </c>
      <c r="K18" s="11"/>
    </row>
    <row r="19" spans="1:11" ht="30.75" customHeight="1" x14ac:dyDescent="0.2">
      <c r="A19" s="1" t="s">
        <v>31</v>
      </c>
      <c r="B19" s="72">
        <f>'10-молодь-ЦЗ'!Z7</f>
        <v>1571</v>
      </c>
      <c r="C19" s="72">
        <f>'10-молодь-ЦЗ'!AA7</f>
        <v>696</v>
      </c>
      <c r="D19" s="15">
        <f t="shared" si="6"/>
        <v>44.302991725015914</v>
      </c>
      <c r="E19" s="78">
        <f t="shared" si="7"/>
        <v>-875</v>
      </c>
      <c r="K19" s="11"/>
    </row>
    <row r="20" spans="1:11" ht="66.599999999999994" customHeight="1" x14ac:dyDescent="0.25">
      <c r="A20" s="248"/>
      <c r="B20" s="248"/>
      <c r="C20" s="248"/>
      <c r="D20" s="248"/>
      <c r="E20" s="248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33</vt:i4>
      </vt:variant>
    </vt:vector>
  </HeadingPairs>
  <TitlesOfParts>
    <vt:vector size="53" baseType="lpstr">
      <vt:lpstr>1(5%квота)</vt:lpstr>
      <vt:lpstr>2(5%квота-ЦЗ)</vt:lpstr>
      <vt:lpstr>3(неповносправні)</vt:lpstr>
      <vt:lpstr>4(неповносправні-ЦЗ)</vt:lpstr>
      <vt:lpstr>5-УБД</vt:lpstr>
      <vt:lpstr>6-(УБД-ЦЗ)</vt:lpstr>
      <vt:lpstr>7-ВПО</vt:lpstr>
      <vt:lpstr>8-ВПО-ЦЗ</vt:lpstr>
      <vt:lpstr>9-молодь</vt:lpstr>
      <vt:lpstr>10-молодь-ЦЗ</vt:lpstr>
      <vt:lpstr>!!11-ґендер</vt:lpstr>
      <vt:lpstr>!!12-жінки</vt:lpstr>
      <vt:lpstr>!!13-чоловіки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'!!11-ґендер'!Заголовки_для_друку</vt:lpstr>
      <vt:lpstr>'!!12-жінки'!Заголовки_для_друку</vt:lpstr>
      <vt:lpstr>'!!13-чоловіки'!Заголовки_для_друку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'2(5%квота-ЦЗ)'!Заголовки_для_друку</vt:lpstr>
      <vt:lpstr>'4(неповносправні-ЦЗ)'!Заголовки_для_друку</vt:lpstr>
      <vt:lpstr>'6-(УБД-ЦЗ)'!Заголовки_для_друку</vt:lpstr>
      <vt:lpstr>'8-ВПО-ЦЗ'!Заголовки_для_друку</vt:lpstr>
      <vt:lpstr>УСЬОГО!Заголовки_для_друку</vt:lpstr>
      <vt:lpstr>'!!11-ґендер'!Область_друку</vt:lpstr>
      <vt:lpstr>'!!12-жінки'!Область_друку</vt:lpstr>
      <vt:lpstr>'!!13-чоловіки'!Область_друку</vt:lpstr>
      <vt:lpstr>'1(5%квота)'!Область_друку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'2(5%квота-ЦЗ)'!Область_друку</vt:lpstr>
      <vt:lpstr>'3(неповносправні)'!Область_друку</vt:lpstr>
      <vt:lpstr>'4(неповносправні-ЦЗ)'!Область_друку</vt:lpstr>
      <vt:lpstr>'5-УБД'!Область_друку</vt:lpstr>
      <vt:lpstr>'6-(УБД-ЦЗ)'!Область_друку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stat1</cp:lastModifiedBy>
  <cp:lastPrinted>2023-09-12T08:08:14Z</cp:lastPrinted>
  <dcterms:created xsi:type="dcterms:W3CDTF">2020-12-10T10:35:03Z</dcterms:created>
  <dcterms:modified xsi:type="dcterms:W3CDTF">2023-10-12T11:46:23Z</dcterms:modified>
</cp:coreProperties>
</file>