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10" windowWidth="19420" windowHeight="10960" firstSheet="4" activeTab="8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'10-молодь-ЦЗ'!$A$1:$AB$35</definedName>
    <definedName name="_xlnm.Print_Area" localSheetId="13">'11-ґендер'!$A$1:$I$20</definedName>
    <definedName name="_xlnm.Print_Area" localSheetId="14">'12-жінки-ЦЗ'!$A$1:$AB$35</definedName>
    <definedName name="_xlnm.Print_Area" localSheetId="15">'13-чоловіки-ЦЗ'!$A$1:$AB$35</definedName>
    <definedName name="_xlnm.Print_Area" localSheetId="16">'14-місце проживання'!$A$1:$I$20</definedName>
    <definedName name="_xlnm.Print_Area" localSheetId="17">'15-місто-ЦЗ'!$A$1:$AB$35</definedName>
    <definedName name="_xlnm.Print_Area" localSheetId="18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62" l="1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M21" i="4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Y7" i="57"/>
  <c r="P7" i="55"/>
  <c r="S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AB7" i="57" l="1"/>
  <c r="J7" i="57"/>
  <c r="E11" i="40"/>
  <c r="C12" i="45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B11" i="24"/>
  <c r="B17" i="24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D9" i="24" l="1"/>
  <c r="D17" i="24"/>
  <c r="E12" i="45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<sst xmlns="http://schemas.openxmlformats.org/spreadsheetml/2006/main" count="1010" uniqueCount="113">
  <si>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</si>
  <si>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</si>
  <si>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</si>
  <si>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</si>
  <si>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</si>
  <si>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</si>
  <si>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</si>
  <si>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</si>
  <si>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</si>
  <si>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</si>
  <si>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</si>
  <si>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</si>
  <si>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</si>
  <si>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</si>
  <si>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</si>
  <si>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</si>
  <si>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</si>
  <si>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</si>
  <si>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</si>
  <si>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</si>
  <si>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</si>
  <si>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</si>
  <si>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</si>
  <si>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</si>
  <si>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</si>
  <si>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</si>
  <si>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</si>
  <si>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</si>
  <si>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</si>
  <si>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</si>
  <si>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</si>
  <si>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</si>
  <si>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</si>
  <si>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</si>
  <si>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</si>
  <si>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</si>
  <si>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</si>
  <si>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</si>
  <si>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</si>
  <si>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</si>
  <si>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</si>
  <si>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</si>
  <si>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</si>
  <si>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</si>
  <si>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</si>
  <si>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</si>
  <si>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</si>
  <si>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</si>
  <si>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</si>
  <si>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</si>
  <si>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</si>
  <si>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</si>
  <si>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</si>
  <si>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</si>
  <si>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</si>
  <si>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</si>
  <si>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</si>
  <si>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</si>
  <si>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</si>
  <si>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</si>
  <si>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</si>
  <si>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</si>
  <si>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</si>
  <si>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</si>
  <si>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</si>
  <si>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</si>
  <si>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</si>
  <si>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</si>
  <si>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</si>
  <si>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</si>
  <si>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</si>
  <si>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</si>
  <si>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-                     вересень 2020 року</t>
  </si>
  <si>
    <t>січень -                вересень 2021 року</t>
  </si>
  <si>
    <t xml:space="preserve">  1 жовтня             2020 р.</t>
  </si>
  <si>
    <t xml:space="preserve">  1 жовтня            2021 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</si>
  <si>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вересні 2020 - 2021 рр.</t>
    </r>
  </si>
  <si>
    <t>Надання послуг Львівською обласною службою зайнятості чоловікам
у січні - вересні 2020 - 2021 рр.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</si>
  <si>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</si>
  <si>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</si>
  <si>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</si>
  <si>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</si>
  <si>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</si>
  <si>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</si>
  <si>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</si>
  <si>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</si>
  <si>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</si>
  <si>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</si>
  <si>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</si>
  <si>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</si>
  <si>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</si>
  <si>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</si>
  <si>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</si>
  <si>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</si>
  <si>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</si>
  <si>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</si>
  <si>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</si>
  <si>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січень -                     жовтень 2020 року</t>
  </si>
  <si>
    <t>січень -                жовтень 2021 року</t>
  </si>
  <si>
    <t xml:space="preserve">  1 листопада             2020 р.</t>
  </si>
  <si>
    <t xml:space="preserve">  1 листопада            2021 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</si>
  <si>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жовтні 2020 - 2021 рр.</t>
    </r>
  </si>
  <si>
    <t>у січні-жовтні 2021 року</t>
  </si>
  <si>
    <t>Станом на 01.11.2021: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</si>
  <si>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січні-жовтні 2021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</si>
  <si>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січні-жовтні 2021 року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</si>
  <si>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жовтні 2020 - 2021 рр.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</si>
  <si>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жовтні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</si>
  <si>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жовтні 2020-2021 рр.</t>
    </r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</si>
  <si>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жовтні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</si>
  <si>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жовтні 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</si>
  <si>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-жовтні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</si>
  <si>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жовтні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</si>
</sst>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CC"/>
      <name val="Times New Roman Cyr"/>
      <charset val="204"/>
    </font>
    <font>
      <sz val="11"/>
      <color rgb="FF0000CC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  <xf numFmtId="0" fontId="55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8" fillId="16" borderId="21" applyNumberFormat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67" fillId="38" borderId="0" applyNumberFormat="0" applyBorder="0" applyAlignment="0" applyProtection="0"/>
    <xf numFmtId="0" fontId="9" fillId="0" borderId="0"/>
    <xf numFmtId="0" fontId="9" fillId="0" borderId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5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36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1" fillId="0" borderId="0" xfId="7" applyNumberFormat="1" applyFont="1" applyFill="1"/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164" fontId="23" fillId="0" borderId="4" xfId="12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3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5" fillId="0" borderId="1" xfId="6" applyNumberFormat="1" applyFont="1" applyFill="1" applyBorder="1" applyAlignment="1" applyProtection="1">
      <protection locked="0"/>
    </xf>
    <xf numFmtId="1" fontId="76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8" fillId="0" borderId="0" xfId="6" applyNumberFormat="1" applyFont="1" applyFill="1" applyProtection="1">
      <protection locked="0"/>
    </xf>
    <xf numFmtId="1" fontId="78" fillId="0" borderId="0" xfId="6" applyNumberFormat="1" applyFont="1" applyFill="1" applyBorder="1" applyAlignment="1" applyProtection="1">
      <protection locked="0"/>
    </xf>
    <xf numFmtId="1" fontId="79" fillId="0" borderId="6" xfId="6" applyNumberFormat="1" applyFont="1" applyFill="1" applyBorder="1" applyAlignment="1" applyProtection="1">
      <alignment horizontal="center"/>
    </xf>
    <xf numFmtId="1" fontId="79" fillId="0" borderId="0" xfId="6" applyNumberFormat="1" applyFont="1" applyFill="1" applyProtection="1">
      <protection locked="0"/>
    </xf>
    <xf numFmtId="0" fontId="80" fillId="0" borderId="6" xfId="6" applyNumberFormat="1" applyFont="1" applyFill="1" applyBorder="1" applyAlignment="1" applyProtection="1">
      <alignment horizontal="center" vertical="center" wrapText="1" shrinkToFit="1"/>
    </xf>
    <xf numFmtId="1" fontId="81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5" fillId="40" borderId="6" xfId="12" applyNumberFormat="1" applyFont="1" applyFill="1" applyBorder="1" applyAlignment="1">
      <alignment horizontal="center" wrapText="1"/>
    </xf>
    <xf numFmtId="3" fontId="25" fillId="40" borderId="6" xfId="12" applyNumberFormat="1" applyFont="1" applyFill="1" applyBorder="1" applyAlignment="1">
      <alignment horizontal="center" vertical="center"/>
    </xf>
    <xf numFmtId="164" fontId="25" fillId="40" borderId="6" xfId="12" applyNumberFormat="1" applyFont="1" applyFill="1" applyBorder="1" applyAlignment="1">
      <alignment horizontal="center" vertical="center"/>
    </xf>
    <xf numFmtId="164" fontId="23" fillId="40" borderId="6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3" fontId="83" fillId="0" borderId="6" xfId="13" applyNumberFormat="1" applyFont="1" applyFill="1" applyBorder="1" applyAlignment="1">
      <alignment horizontal="center" vertical="center"/>
    </xf>
    <xf numFmtId="3" fontId="82" fillId="2" borderId="6" xfId="12" applyNumberFormat="1" applyFont="1" applyFill="1" applyBorder="1" applyAlignment="1">
      <alignment horizontal="center" vertical="center"/>
    </xf>
    <xf numFmtId="3" fontId="82" fillId="40" borderId="6" xfId="12" applyNumberFormat="1" applyFont="1" applyFill="1" applyBorder="1" applyAlignment="1">
      <alignment horizontal="center" vertical="center"/>
    </xf>
    <xf numFmtId="3" fontId="83" fillId="2" borderId="5" xfId="18" applyNumberFormat="1" applyFont="1" applyFill="1" applyBorder="1" applyAlignment="1" applyProtection="1">
      <alignment horizontal="center" vertical="center"/>
      <protection locked="0"/>
    </xf>
    <xf numFmtId="3" fontId="83" fillId="2" borderId="12" xfId="18" applyNumberFormat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25" fillId="2" borderId="6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4" fillId="0" borderId="0" xfId="8" applyFont="1" applyFill="1" applyAlignment="1">
      <alignment horizontal="center" vertical="top" wrapText="1"/>
    </xf>
    <xf numFmtId="0" fontId="17" fillId="0" borderId="1" xfId="8" applyFont="1" applyFill="1" applyBorder="1" applyAlignment="1">
      <alignment horizontal="center" vertical="top" wrapText="1"/>
    </xf>
    <xf numFmtId="0" fontId="25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54" fillId="0" borderId="9" xfId="9" applyFont="1" applyFill="1" applyBorder="1" applyAlignment="1">
      <alignment horizontal="center" vertical="center" wrapText="1"/>
    </xf>
    <xf numFmtId="0" fontId="54" fillId="0" borderId="10" xfId="9" applyFont="1" applyFill="1" applyBorder="1" applyAlignment="1">
      <alignment horizontal="center" vertical="center" wrapText="1"/>
    </xf>
    <xf numFmtId="0" fontId="54" fillId="0" borderId="8" xfId="9" applyFont="1" applyFill="1" applyBorder="1" applyAlignment="1">
      <alignment horizontal="center" vertical="center" wrapText="1"/>
    </xf>
    <xf numFmtId="0" fontId="54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top" wrapText="1"/>
    </xf>
    <xf numFmtId="1" fontId="80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2" fillId="0" borderId="0" xfId="6" applyNumberFormat="1" applyFont="1" applyFill="1" applyAlignment="1" applyProtection="1">
      <alignment horizontal="center" vertical="center" wrapText="1"/>
      <protection locked="0"/>
    </xf>
    <xf numFmtId="1" fontId="77" fillId="0" borderId="2" xfId="6" applyNumberFormat="1" applyFont="1" applyFill="1" applyBorder="1" applyAlignment="1" applyProtection="1">
      <alignment horizontal="center"/>
      <protection locked="0"/>
    </xf>
    <xf numFmtId="1" fontId="77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40" borderId="3" xfId="12" applyFont="1" applyFill="1" applyBorder="1" applyAlignment="1">
      <alignment horizontal="center" vertical="center" wrapText="1"/>
    </xf>
    <xf numFmtId="0" fontId="25" fillId="40" borderId="11" xfId="12" applyFont="1" applyFill="1" applyBorder="1" applyAlignment="1">
      <alignment horizontal="center" vertical="center" wrapText="1"/>
    </xf>
    <xf numFmtId="0" fontId="25" fillId="40" borderId="4" xfId="12" applyFont="1" applyFill="1" applyBorder="1" applyAlignment="1">
      <alignment horizontal="center" vertical="center" wrapText="1"/>
    </xf>
    <xf numFmtId="0" fontId="31" fillId="40" borderId="2" xfId="12" applyFont="1" applyFill="1" applyBorder="1" applyAlignment="1">
      <alignment horizontal="center" vertical="center" wrapText="1"/>
    </xf>
    <xf numFmtId="0" fontId="31" fillId="40" borderId="5" xfId="12" applyFont="1" applyFill="1" applyBorder="1" applyAlignment="1">
      <alignment horizontal="center" vertical="center" wrapText="1"/>
    </xf>
  </cellXfs>
  <cellStyles count="115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" xfId="0" builtinId="0"/>
    <cellStyle name="Звичайний 2" xfId="16"/>
    <cellStyle name="Звичайний 2 3" xfId="11"/>
    <cellStyle name="Звичайний 3 2" xfId="4"/>
    <cellStyle name="Итог 2" xfId="104"/>
    <cellStyle name="Нейтральный 2" xfId="105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="85" zoomScaleNormal="70" zoomScaleSheetLayoutView="85" workbookViewId="0">
      <selection activeCell="C18" sqref="C18"/>
    </sheetView>
  </sheetViews>
  <sheetFormatPr defaultColWidth="8" defaultRowHeight="13" x14ac:dyDescent="0.3"/>
  <cols>
    <col min="1" max="1" width="61.08984375" style="3" customWidth="1"/>
    <col min="2" max="3" width="24.36328125" style="52" customWidth="1"/>
    <col min="4" max="5" width="11.6328125" style="3" customWidth="1"/>
    <col min="6" max="16384" width="8" style="3"/>
  </cols>
  <sheetData>
    <row r="1" spans="1:11" ht="78" customHeight="1" x14ac:dyDescent="0.3">
      <c r="A1" s="171" t="s">
        <v>25</v>
      </c>
      <c r="B1" s="171"/>
      <c r="C1" s="171"/>
      <c r="D1" s="171"/>
      <c r="E1" s="171"/>
    </row>
    <row r="2" spans="1:11" ht="17.399999999999999" customHeight="1" x14ac:dyDescent="0.3">
      <c r="A2" s="171"/>
      <c r="B2" s="171"/>
      <c r="C2" s="171"/>
      <c r="D2" s="171"/>
      <c r="E2" s="171"/>
    </row>
    <row r="3" spans="1:11" s="4" customFormat="1" ht="23.25" customHeight="1" x14ac:dyDescent="0.35">
      <c r="A3" s="166" t="s">
        <v>0</v>
      </c>
      <c r="B3" s="172" t="s">
        <v>97</v>
      </c>
      <c r="C3" s="172" t="s">
        <v>98</v>
      </c>
      <c r="D3" s="169" t="s">
        <v>1</v>
      </c>
      <c r="E3" s="170"/>
    </row>
    <row r="4" spans="1:11" s="4" customFormat="1" ht="27.75" customHeight="1" x14ac:dyDescent="0.35">
      <c r="A4" s="167"/>
      <c r="B4" s="173"/>
      <c r="C4" s="173"/>
      <c r="D4" s="5" t="s">
        <v>2</v>
      </c>
      <c r="E4" s="6" t="s">
        <v>26</v>
      </c>
    </row>
    <row r="5" spans="1:11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5">
      <c r="A6" s="10" t="s">
        <v>27</v>
      </c>
      <c r="B6" s="74">
        <f>'2(5%квота-ЦЗ)'!B7</f>
        <v>26312</v>
      </c>
      <c r="C6" s="74">
        <f>'2(5%квота-ЦЗ)'!C7</f>
        <v>25977</v>
      </c>
      <c r="D6" s="16">
        <f>C6*100/B6</f>
        <v>98.726816661599273</v>
      </c>
      <c r="E6" s="98">
        <f>C6-B6</f>
        <v>-335</v>
      </c>
      <c r="K6" s="13"/>
    </row>
    <row r="7" spans="1:11" s="4" customFormat="1" ht="31.65" customHeight="1" x14ac:dyDescent="0.35">
      <c r="A7" s="10" t="s">
        <v>28</v>
      </c>
      <c r="B7" s="74">
        <f>'2(5%квота-ЦЗ)'!E7</f>
        <v>14497</v>
      </c>
      <c r="C7" s="74">
        <f>'2(5%квота-ЦЗ)'!F7</f>
        <v>15641</v>
      </c>
      <c r="D7" s="16">
        <f t="shared" ref="D7:D11" si="0">C7*100/B7</f>
        <v>107.89128785265918</v>
      </c>
      <c r="E7" s="90">
        <f t="shared" ref="E7:E11" si="1">C7-B7</f>
        <v>1144</v>
      </c>
      <c r="K7" s="13"/>
    </row>
    <row r="8" spans="1:11" s="4" customFormat="1" ht="45" customHeight="1" x14ac:dyDescent="0.35">
      <c r="A8" s="14" t="s">
        <v>29</v>
      </c>
      <c r="B8" s="74">
        <f>'2(5%квота-ЦЗ)'!H7</f>
        <v>2439</v>
      </c>
      <c r="C8" s="74">
        <f>'2(5%квота-ЦЗ)'!I7</f>
        <v>2605</v>
      </c>
      <c r="D8" s="16">
        <f t="shared" si="0"/>
        <v>106.8060680606806</v>
      </c>
      <c r="E8" s="98">
        <f t="shared" si="1"/>
        <v>166</v>
      </c>
      <c r="K8" s="13"/>
    </row>
    <row r="9" spans="1:11" s="4" customFormat="1" ht="35.4" customHeight="1" x14ac:dyDescent="0.35">
      <c r="A9" s="15" t="s">
        <v>30</v>
      </c>
      <c r="B9" s="74">
        <f>'2(5%квота-ЦЗ)'!K7</f>
        <v>989</v>
      </c>
      <c r="C9" s="74">
        <f>'2(5%квота-ЦЗ)'!L7</f>
        <v>805</v>
      </c>
      <c r="D9" s="16">
        <f t="shared" si="0"/>
        <v>81.395348837209298</v>
      </c>
      <c r="E9" s="98">
        <f t="shared" si="1"/>
        <v>-184</v>
      </c>
      <c r="K9" s="13"/>
    </row>
    <row r="10" spans="1:11" s="4" customFormat="1" ht="45.75" customHeight="1" x14ac:dyDescent="0.35">
      <c r="A10" s="15" t="s">
        <v>20</v>
      </c>
      <c r="B10" s="74">
        <f>'2(5%квота-ЦЗ)'!N7</f>
        <v>214</v>
      </c>
      <c r="C10" s="74">
        <f>'2(5%квота-ЦЗ)'!O7</f>
        <v>156</v>
      </c>
      <c r="D10" s="16">
        <f t="shared" si="0"/>
        <v>72.89719626168224</v>
      </c>
      <c r="E10" s="98">
        <f t="shared" si="1"/>
        <v>-58</v>
      </c>
      <c r="K10" s="13"/>
    </row>
    <row r="11" spans="1:11" s="4" customFormat="1" ht="55.5" customHeight="1" x14ac:dyDescent="0.35">
      <c r="A11" s="15" t="s">
        <v>31</v>
      </c>
      <c r="B11" s="74">
        <f>'2(5%квота-ЦЗ)'!Q7</f>
        <v>12381</v>
      </c>
      <c r="C11" s="74">
        <f>'2(5%квота-ЦЗ)'!R7</f>
        <v>12674</v>
      </c>
      <c r="D11" s="16">
        <f t="shared" si="0"/>
        <v>102.36652935950247</v>
      </c>
      <c r="E11" s="90">
        <f t="shared" si="1"/>
        <v>293</v>
      </c>
      <c r="K11" s="13"/>
    </row>
    <row r="12" spans="1:11" s="4" customFormat="1" ht="12.75" customHeight="1" x14ac:dyDescent="0.35">
      <c r="A12" s="162" t="s">
        <v>4</v>
      </c>
      <c r="B12" s="163"/>
      <c r="C12" s="163"/>
      <c r="D12" s="163"/>
      <c r="E12" s="163"/>
      <c r="K12" s="13"/>
    </row>
    <row r="13" spans="1:11" s="4" customFormat="1" ht="15" customHeight="1" x14ac:dyDescent="0.35">
      <c r="A13" s="164"/>
      <c r="B13" s="165"/>
      <c r="C13" s="165"/>
      <c r="D13" s="165"/>
      <c r="E13" s="165"/>
      <c r="K13" s="13"/>
    </row>
    <row r="14" spans="1:11" s="4" customFormat="1" ht="24" customHeight="1" x14ac:dyDescent="0.35">
      <c r="A14" s="166" t="s">
        <v>0</v>
      </c>
      <c r="B14" s="168" t="s">
        <v>99</v>
      </c>
      <c r="C14" s="168" t="s">
        <v>100</v>
      </c>
      <c r="D14" s="169" t="s">
        <v>1</v>
      </c>
      <c r="E14" s="170"/>
      <c r="K14" s="13" t="s">
        <v>69</v>
      </c>
    </row>
    <row r="15" spans="1:11" ht="35.4" customHeight="1" x14ac:dyDescent="0.3">
      <c r="A15" s="167"/>
      <c r="B15" s="168"/>
      <c r="C15" s="168"/>
      <c r="D15" s="5" t="s">
        <v>2</v>
      </c>
      <c r="E15" s="6" t="s">
        <v>26</v>
      </c>
      <c r="K15" s="13"/>
    </row>
    <row r="16" spans="1:11" ht="31.25" customHeight="1" x14ac:dyDescent="0.3">
      <c r="A16" s="10" t="s">
        <v>32</v>
      </c>
      <c r="B16" s="74">
        <f>'2(5%квота-ЦЗ)'!T7</f>
        <v>15960</v>
      </c>
      <c r="C16" s="74">
        <f>'2(5%квота-ЦЗ)'!U7</f>
        <v>4340</v>
      </c>
      <c r="D16" s="16">
        <f t="shared" ref="D16:D18" si="2">C16*100/B16</f>
        <v>27.192982456140349</v>
      </c>
      <c r="E16" s="98">
        <f t="shared" ref="E16:E18" si="3">C16-B16</f>
        <v>-11620</v>
      </c>
      <c r="K16" s="13"/>
    </row>
    <row r="17" spans="1:11" ht="31.25" customHeight="1" x14ac:dyDescent="0.3">
      <c r="A17" s="1" t="s">
        <v>28</v>
      </c>
      <c r="B17" s="74">
        <f>'2(5%квота-ЦЗ)'!W7</f>
        <v>5728</v>
      </c>
      <c r="C17" s="74">
        <f>'2(5%квота-ЦЗ)'!X7</f>
        <v>4197</v>
      </c>
      <c r="D17" s="16">
        <f t="shared" si="2"/>
        <v>73.271648044692739</v>
      </c>
      <c r="E17" s="98">
        <f t="shared" si="3"/>
        <v>-1531</v>
      </c>
      <c r="K17" s="13"/>
    </row>
    <row r="18" spans="1:11" ht="31.25" customHeight="1" x14ac:dyDescent="0.3">
      <c r="A18" s="1" t="s">
        <v>33</v>
      </c>
      <c r="B18" s="74">
        <f>'2(5%квота-ЦЗ)'!Z7</f>
        <v>5072</v>
      </c>
      <c r="C18" s="74">
        <f>'2(5%квота-ЦЗ)'!AA7</f>
        <v>3647</v>
      </c>
      <c r="D18" s="16">
        <f t="shared" si="2"/>
        <v>71.904574132492115</v>
      </c>
      <c r="E18" s="98">
        <f t="shared" si="3"/>
        <v>-1425</v>
      </c>
      <c r="K18" s="13"/>
    </row>
    <row r="19" spans="1:11" x14ac:dyDescent="0.3">
      <c r="C19" s="10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61" zoomScaleNormal="75" zoomScaleSheetLayoutView="61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8" sqref="F8:F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101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193" t="s">
        <v>9</v>
      </c>
      <c r="L3" s="193"/>
      <c r="M3" s="193"/>
      <c r="N3" s="193" t="s">
        <v>10</v>
      </c>
      <c r="O3" s="193"/>
      <c r="P3" s="193"/>
      <c r="Q3" s="194" t="s">
        <v>8</v>
      </c>
      <c r="R3" s="195"/>
      <c r="S3" s="196"/>
      <c r="T3" s="193" t="s">
        <v>16</v>
      </c>
      <c r="U3" s="193"/>
      <c r="V3" s="193"/>
      <c r="W3" s="193" t="s">
        <v>11</v>
      </c>
      <c r="X3" s="193"/>
      <c r="Y3" s="193"/>
      <c r="Z3" s="193" t="s">
        <v>12</v>
      </c>
      <c r="AA3" s="193"/>
      <c r="AB3" s="193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54436</v>
      </c>
      <c r="C7" s="35">
        <f>SUM(C8:C35)</f>
        <v>51407</v>
      </c>
      <c r="D7" s="36">
        <f>C7*100/B7</f>
        <v>94.435667572929674</v>
      </c>
      <c r="E7" s="35">
        <f>SUM(E8:E35)</f>
        <v>22460</v>
      </c>
      <c r="F7" s="35">
        <f>SUM(F8:F35)</f>
        <v>23024</v>
      </c>
      <c r="G7" s="36">
        <f>F7*100/E7</f>
        <v>102.51113089937667</v>
      </c>
      <c r="H7" s="35">
        <f>SUM(H8:H35)</f>
        <v>8045</v>
      </c>
      <c r="I7" s="35">
        <f>SUM(I8:I35)</f>
        <v>7637</v>
      </c>
      <c r="J7" s="36">
        <f>I7*100/H7</f>
        <v>94.928527035425731</v>
      </c>
      <c r="K7" s="35">
        <f>SUM(K8:K35)</f>
        <v>1551</v>
      </c>
      <c r="L7" s="35">
        <f>SUM(L8:L35)</f>
        <v>1297</v>
      </c>
      <c r="M7" s="36">
        <f>L7*100/K7</f>
        <v>83.623468729851709</v>
      </c>
      <c r="N7" s="35">
        <f>SUM(N8:N35)</f>
        <v>255</v>
      </c>
      <c r="O7" s="35">
        <f>SUM(O8:O35)</f>
        <v>135</v>
      </c>
      <c r="P7" s="36">
        <f>IF(ISERROR(O7*100/N7),"-",(O7*100/N7))</f>
        <v>52.941176470588232</v>
      </c>
      <c r="Q7" s="35">
        <f>SUM(Q8:Q35)</f>
        <v>18595</v>
      </c>
      <c r="R7" s="35">
        <f>SUM(R8:R35)</f>
        <v>17284</v>
      </c>
      <c r="S7" s="36">
        <f>R7*100/Q7</f>
        <v>92.949717666039263</v>
      </c>
      <c r="T7" s="35">
        <f>SUM(T8:T35)</f>
        <v>36389</v>
      </c>
      <c r="U7" s="35">
        <f>SUM(U8:U35)</f>
        <v>5354</v>
      </c>
      <c r="V7" s="36">
        <f>U7*100/T7</f>
        <v>14.71323751683201</v>
      </c>
      <c r="W7" s="35">
        <f>SUM(W8:W35)</f>
        <v>9829</v>
      </c>
      <c r="X7" s="35">
        <f>SUM(X8:X35)</f>
        <v>4588</v>
      </c>
      <c r="Y7" s="36">
        <f>X7*100/W7</f>
        <v>46.678197171634956</v>
      </c>
      <c r="Z7" s="35">
        <f>SUM(Z8:Z35)</f>
        <v>8335</v>
      </c>
      <c r="AA7" s="35">
        <f>SUM(AA8:AA35)</f>
        <v>3651</v>
      </c>
      <c r="AB7" s="36">
        <f>AA7*100/Z7</f>
        <v>43.803239352129573</v>
      </c>
      <c r="AC7" s="37"/>
      <c r="AF7" s="42"/>
    </row>
    <row r="8" spans="1:32" s="42" customFormat="1" ht="17" customHeight="1" x14ac:dyDescent="0.3">
      <c r="A8" s="61" t="s">
        <v>35</v>
      </c>
      <c r="B8" s="39">
        <v>12069</v>
      </c>
      <c r="C8" s="39">
        <v>12201</v>
      </c>
      <c r="D8" s="40">
        <f t="shared" ref="D8:D35" si="0">C8*100/B8</f>
        <v>101.09371116082525</v>
      </c>
      <c r="E8" s="39">
        <v>6019</v>
      </c>
      <c r="F8" s="39">
        <v>6516</v>
      </c>
      <c r="G8" s="40">
        <f t="shared" ref="G8:G35" si="1">F8*100/E8</f>
        <v>108.25718557899984</v>
      </c>
      <c r="H8" s="39">
        <v>445</v>
      </c>
      <c r="I8" s="39">
        <v>612</v>
      </c>
      <c r="J8" s="36">
        <f t="shared" ref="J8:J35" si="2">I8*100/H8</f>
        <v>137.52808988764045</v>
      </c>
      <c r="K8" s="39">
        <v>197</v>
      </c>
      <c r="L8" s="39">
        <v>297</v>
      </c>
      <c r="M8" s="40">
        <f t="shared" ref="M8:M35" si="3">L8*100/K8</f>
        <v>150.76142131979697</v>
      </c>
      <c r="N8" s="39">
        <v>30</v>
      </c>
      <c r="O8" s="39">
        <v>40</v>
      </c>
      <c r="P8" s="40">
        <f>IF(ISERROR(O8*100/N8),"-",(O8*100/N8))</f>
        <v>133.33333333333334</v>
      </c>
      <c r="Q8" s="39">
        <v>4379</v>
      </c>
      <c r="R8" s="60">
        <v>3889</v>
      </c>
      <c r="S8" s="40">
        <f t="shared" ref="S8:S35" si="4">R8*100/Q8</f>
        <v>88.810230646266277</v>
      </c>
      <c r="T8" s="39">
        <v>8898</v>
      </c>
      <c r="U8" s="60">
        <v>1676</v>
      </c>
      <c r="V8" s="40">
        <f t="shared" ref="V8:V35" si="5">U8*100/T8</f>
        <v>18.835693414250393</v>
      </c>
      <c r="W8" s="39">
        <v>3064</v>
      </c>
      <c r="X8" s="60">
        <v>1585</v>
      </c>
      <c r="Y8" s="40">
        <f t="shared" ref="Y8:Y35" si="6">X8*100/W8</f>
        <v>51.729765013054831</v>
      </c>
      <c r="Z8" s="39">
        <v>2581</v>
      </c>
      <c r="AA8" s="60">
        <v>1287</v>
      </c>
      <c r="AB8" s="40">
        <f t="shared" ref="AB8:AB35" si="7">AA8*100/Z8</f>
        <v>49.86439364587369</v>
      </c>
      <c r="AC8" s="92"/>
      <c r="AD8" s="41"/>
    </row>
    <row r="9" spans="1:32" s="43" customFormat="1" ht="17" customHeight="1" x14ac:dyDescent="0.3">
      <c r="A9" s="61" t="s">
        <v>36</v>
      </c>
      <c r="B9" s="39">
        <v>2102</v>
      </c>
      <c r="C9" s="39">
        <v>1964</v>
      </c>
      <c r="D9" s="40">
        <f t="shared" si="0"/>
        <v>93.434823977164612</v>
      </c>
      <c r="E9" s="39">
        <v>969</v>
      </c>
      <c r="F9" s="39">
        <v>969</v>
      </c>
      <c r="G9" s="40">
        <f t="shared" si="1"/>
        <v>100</v>
      </c>
      <c r="H9" s="39">
        <v>378</v>
      </c>
      <c r="I9" s="39">
        <v>271</v>
      </c>
      <c r="J9" s="36">
        <f t="shared" si="2"/>
        <v>71.693121693121697</v>
      </c>
      <c r="K9" s="39">
        <v>44</v>
      </c>
      <c r="L9" s="39">
        <v>31</v>
      </c>
      <c r="M9" s="40">
        <f t="shared" si="3"/>
        <v>70.454545454545453</v>
      </c>
      <c r="N9" s="39">
        <v>2</v>
      </c>
      <c r="O9" s="39">
        <v>4</v>
      </c>
      <c r="P9" s="91">
        <f t="shared" ref="P9:P35" si="8">IF(ISERROR(O9*100/N9),"-",(O9*100/N9))</f>
        <v>200</v>
      </c>
      <c r="Q9" s="39">
        <v>744</v>
      </c>
      <c r="R9" s="60">
        <v>754</v>
      </c>
      <c r="S9" s="40">
        <f t="shared" si="4"/>
        <v>101.34408602150538</v>
      </c>
      <c r="T9" s="39">
        <v>1441</v>
      </c>
      <c r="U9" s="60">
        <v>188</v>
      </c>
      <c r="V9" s="40">
        <f t="shared" si="5"/>
        <v>13.046495489243581</v>
      </c>
      <c r="W9" s="39">
        <v>460</v>
      </c>
      <c r="X9" s="60">
        <v>157</v>
      </c>
      <c r="Y9" s="40">
        <f t="shared" si="6"/>
        <v>34.130434782608695</v>
      </c>
      <c r="Z9" s="39">
        <v>344</v>
      </c>
      <c r="AA9" s="60">
        <v>87</v>
      </c>
      <c r="AB9" s="40">
        <f t="shared" si="7"/>
        <v>25.290697674418606</v>
      </c>
      <c r="AC9" s="92"/>
      <c r="AD9" s="41"/>
    </row>
    <row r="10" spans="1:32" s="42" customFormat="1" ht="17" customHeight="1" x14ac:dyDescent="0.3">
      <c r="A10" s="61" t="s">
        <v>37</v>
      </c>
      <c r="B10" s="39">
        <v>236</v>
      </c>
      <c r="C10" s="39">
        <v>191</v>
      </c>
      <c r="D10" s="40">
        <f t="shared" si="0"/>
        <v>80.932203389830505</v>
      </c>
      <c r="E10" s="39">
        <v>164</v>
      </c>
      <c r="F10" s="39">
        <v>135</v>
      </c>
      <c r="G10" s="40">
        <f t="shared" si="1"/>
        <v>82.317073170731703</v>
      </c>
      <c r="H10" s="39">
        <v>48</v>
      </c>
      <c r="I10" s="39">
        <v>29</v>
      </c>
      <c r="J10" s="36">
        <f t="shared" si="2"/>
        <v>60.416666666666664</v>
      </c>
      <c r="K10" s="39">
        <v>4</v>
      </c>
      <c r="L10" s="39">
        <v>5</v>
      </c>
      <c r="M10" s="40">
        <f t="shared" si="3"/>
        <v>125</v>
      </c>
      <c r="N10" s="39">
        <v>2</v>
      </c>
      <c r="O10" s="39">
        <v>9</v>
      </c>
      <c r="P10" s="91">
        <f t="shared" si="8"/>
        <v>450</v>
      </c>
      <c r="Q10" s="39">
        <v>161</v>
      </c>
      <c r="R10" s="60">
        <v>112</v>
      </c>
      <c r="S10" s="40">
        <f t="shared" si="4"/>
        <v>69.565217391304344</v>
      </c>
      <c r="T10" s="39">
        <v>124</v>
      </c>
      <c r="U10" s="60">
        <v>18</v>
      </c>
      <c r="V10" s="40">
        <f t="shared" si="5"/>
        <v>14.516129032258064</v>
      </c>
      <c r="W10" s="39">
        <v>80</v>
      </c>
      <c r="X10" s="60">
        <v>18</v>
      </c>
      <c r="Y10" s="40">
        <f t="shared" si="6"/>
        <v>22.5</v>
      </c>
      <c r="Z10" s="39">
        <v>66</v>
      </c>
      <c r="AA10" s="60">
        <v>12</v>
      </c>
      <c r="AB10" s="40">
        <f t="shared" si="7"/>
        <v>18.181818181818183</v>
      </c>
      <c r="AC10" s="92"/>
      <c r="AD10" s="41"/>
    </row>
    <row r="11" spans="1:32" s="42" customFormat="1" ht="17" customHeight="1" x14ac:dyDescent="0.3">
      <c r="A11" s="61" t="s">
        <v>38</v>
      </c>
      <c r="B11" s="39">
        <v>1180</v>
      </c>
      <c r="C11" s="39">
        <v>1047</v>
      </c>
      <c r="D11" s="40">
        <f t="shared" si="0"/>
        <v>88.728813559322035</v>
      </c>
      <c r="E11" s="39">
        <v>575</v>
      </c>
      <c r="F11" s="39">
        <v>503</v>
      </c>
      <c r="G11" s="40">
        <f t="shared" si="1"/>
        <v>87.478260869565219</v>
      </c>
      <c r="H11" s="39">
        <v>199</v>
      </c>
      <c r="I11" s="39">
        <v>126</v>
      </c>
      <c r="J11" s="36">
        <f t="shared" si="2"/>
        <v>63.316582914572862</v>
      </c>
      <c r="K11" s="39">
        <v>24</v>
      </c>
      <c r="L11" s="39">
        <v>17</v>
      </c>
      <c r="M11" s="40">
        <f t="shared" si="3"/>
        <v>70.833333333333329</v>
      </c>
      <c r="N11" s="39">
        <v>1</v>
      </c>
      <c r="O11" s="39">
        <v>1</v>
      </c>
      <c r="P11" s="40">
        <f t="shared" si="8"/>
        <v>100</v>
      </c>
      <c r="Q11" s="39">
        <v>550</v>
      </c>
      <c r="R11" s="60">
        <v>439</v>
      </c>
      <c r="S11" s="40">
        <f t="shared" si="4"/>
        <v>79.818181818181813</v>
      </c>
      <c r="T11" s="39">
        <v>711</v>
      </c>
      <c r="U11" s="60">
        <v>118</v>
      </c>
      <c r="V11" s="40">
        <f t="shared" si="5"/>
        <v>16.596343178621659</v>
      </c>
      <c r="W11" s="39">
        <v>221</v>
      </c>
      <c r="X11" s="60">
        <v>95</v>
      </c>
      <c r="Y11" s="40">
        <f t="shared" si="6"/>
        <v>42.986425339366512</v>
      </c>
      <c r="Z11" s="39">
        <v>183</v>
      </c>
      <c r="AA11" s="60">
        <v>74</v>
      </c>
      <c r="AB11" s="40">
        <f t="shared" si="7"/>
        <v>40.437158469945352</v>
      </c>
      <c r="AC11" s="92"/>
      <c r="AD11" s="41"/>
    </row>
    <row r="12" spans="1:32" s="42" customFormat="1" ht="17" customHeight="1" x14ac:dyDescent="0.3">
      <c r="A12" s="61" t="s">
        <v>39</v>
      </c>
      <c r="B12" s="39">
        <v>1928</v>
      </c>
      <c r="C12" s="39">
        <v>1866</v>
      </c>
      <c r="D12" s="40">
        <f t="shared" si="0"/>
        <v>96.784232365145229</v>
      </c>
      <c r="E12" s="39">
        <v>642</v>
      </c>
      <c r="F12" s="39">
        <v>651</v>
      </c>
      <c r="G12" s="40">
        <f t="shared" si="1"/>
        <v>101.40186915887851</v>
      </c>
      <c r="H12" s="39">
        <v>297</v>
      </c>
      <c r="I12" s="39">
        <v>259</v>
      </c>
      <c r="J12" s="36">
        <f t="shared" si="2"/>
        <v>87.205387205387211</v>
      </c>
      <c r="K12" s="39">
        <v>109</v>
      </c>
      <c r="L12" s="39">
        <v>55</v>
      </c>
      <c r="M12" s="40">
        <f t="shared" si="3"/>
        <v>50.458715596330272</v>
      </c>
      <c r="N12" s="39">
        <v>34</v>
      </c>
      <c r="O12" s="39">
        <v>6</v>
      </c>
      <c r="P12" s="40">
        <f t="shared" si="8"/>
        <v>17.647058823529413</v>
      </c>
      <c r="Q12" s="39">
        <v>556</v>
      </c>
      <c r="R12" s="60">
        <v>574</v>
      </c>
      <c r="S12" s="40">
        <f t="shared" si="4"/>
        <v>103.23741007194245</v>
      </c>
      <c r="T12" s="39">
        <v>1472</v>
      </c>
      <c r="U12" s="60">
        <v>138</v>
      </c>
      <c r="V12" s="40">
        <f t="shared" si="5"/>
        <v>9.375</v>
      </c>
      <c r="W12" s="39">
        <v>271</v>
      </c>
      <c r="X12" s="60">
        <v>107</v>
      </c>
      <c r="Y12" s="40">
        <f t="shared" si="6"/>
        <v>39.483394833948338</v>
      </c>
      <c r="Z12" s="39">
        <v>223</v>
      </c>
      <c r="AA12" s="60">
        <v>73</v>
      </c>
      <c r="AB12" s="40">
        <f t="shared" si="7"/>
        <v>32.735426008968609</v>
      </c>
      <c r="AC12" s="92"/>
      <c r="AD12" s="41"/>
    </row>
    <row r="13" spans="1:32" s="42" customFormat="1" ht="17" customHeight="1" x14ac:dyDescent="0.3">
      <c r="A13" s="61" t="s">
        <v>40</v>
      </c>
      <c r="B13" s="39">
        <v>867</v>
      </c>
      <c r="C13" s="39">
        <v>726</v>
      </c>
      <c r="D13" s="40">
        <f t="shared" si="0"/>
        <v>83.737024221453282</v>
      </c>
      <c r="E13" s="39">
        <v>461</v>
      </c>
      <c r="F13" s="39">
        <v>393</v>
      </c>
      <c r="G13" s="40">
        <f t="shared" si="1"/>
        <v>85.249457700650765</v>
      </c>
      <c r="H13" s="39">
        <v>184</v>
      </c>
      <c r="I13" s="39">
        <v>141</v>
      </c>
      <c r="J13" s="36">
        <f t="shared" si="2"/>
        <v>76.630434782608702</v>
      </c>
      <c r="K13" s="39">
        <v>29</v>
      </c>
      <c r="L13" s="39">
        <v>21</v>
      </c>
      <c r="M13" s="40">
        <f t="shared" si="3"/>
        <v>72.41379310344827</v>
      </c>
      <c r="N13" s="39">
        <v>1</v>
      </c>
      <c r="O13" s="39">
        <v>0</v>
      </c>
      <c r="P13" s="91">
        <f t="shared" si="8"/>
        <v>0</v>
      </c>
      <c r="Q13" s="39">
        <v>388</v>
      </c>
      <c r="R13" s="60">
        <v>338</v>
      </c>
      <c r="S13" s="40">
        <f t="shared" si="4"/>
        <v>87.113402061855666</v>
      </c>
      <c r="T13" s="39">
        <v>505</v>
      </c>
      <c r="U13" s="60">
        <v>59</v>
      </c>
      <c r="V13" s="40">
        <f t="shared" si="5"/>
        <v>11.683168316831683</v>
      </c>
      <c r="W13" s="39">
        <v>182</v>
      </c>
      <c r="X13" s="60">
        <v>55</v>
      </c>
      <c r="Y13" s="40">
        <f t="shared" si="6"/>
        <v>30.219780219780219</v>
      </c>
      <c r="Z13" s="39">
        <v>150</v>
      </c>
      <c r="AA13" s="60">
        <v>46</v>
      </c>
      <c r="AB13" s="40">
        <f t="shared" si="7"/>
        <v>30.666666666666668</v>
      </c>
      <c r="AC13" s="92"/>
      <c r="AD13" s="41"/>
    </row>
    <row r="14" spans="1:32" s="42" customFormat="1" ht="17" customHeight="1" x14ac:dyDescent="0.3">
      <c r="A14" s="61" t="s">
        <v>41</v>
      </c>
      <c r="B14" s="39">
        <v>654</v>
      </c>
      <c r="C14" s="39">
        <v>531</v>
      </c>
      <c r="D14" s="40">
        <f t="shared" si="0"/>
        <v>81.192660550458712</v>
      </c>
      <c r="E14" s="39">
        <v>404</v>
      </c>
      <c r="F14" s="39">
        <v>312</v>
      </c>
      <c r="G14" s="40">
        <f t="shared" si="1"/>
        <v>77.227722772277232</v>
      </c>
      <c r="H14" s="39">
        <v>158</v>
      </c>
      <c r="I14" s="39">
        <v>98</v>
      </c>
      <c r="J14" s="36">
        <f t="shared" si="2"/>
        <v>62.025316455696199</v>
      </c>
      <c r="K14" s="39">
        <v>17</v>
      </c>
      <c r="L14" s="39">
        <v>7</v>
      </c>
      <c r="M14" s="40">
        <f t="shared" si="3"/>
        <v>41.176470588235297</v>
      </c>
      <c r="N14" s="39">
        <v>0</v>
      </c>
      <c r="O14" s="39">
        <v>1</v>
      </c>
      <c r="P14" s="91" t="str">
        <f t="shared" si="8"/>
        <v>-</v>
      </c>
      <c r="Q14" s="39">
        <v>386</v>
      </c>
      <c r="R14" s="60">
        <v>270</v>
      </c>
      <c r="S14" s="40">
        <f t="shared" si="4"/>
        <v>69.948186528497416</v>
      </c>
      <c r="T14" s="39">
        <v>331</v>
      </c>
      <c r="U14" s="60">
        <v>46</v>
      </c>
      <c r="V14" s="40">
        <f t="shared" si="5"/>
        <v>13.897280966767372</v>
      </c>
      <c r="W14" s="39">
        <v>173</v>
      </c>
      <c r="X14" s="60">
        <v>41</v>
      </c>
      <c r="Y14" s="40">
        <f t="shared" si="6"/>
        <v>23.699421965317921</v>
      </c>
      <c r="Z14" s="39">
        <v>138</v>
      </c>
      <c r="AA14" s="60">
        <v>27</v>
      </c>
      <c r="AB14" s="40">
        <f t="shared" si="7"/>
        <v>19.565217391304348</v>
      </c>
      <c r="AC14" s="92"/>
      <c r="AD14" s="41"/>
    </row>
    <row r="15" spans="1:32" s="42" customFormat="1" ht="17" customHeight="1" x14ac:dyDescent="0.3">
      <c r="A15" s="61" t="s">
        <v>42</v>
      </c>
      <c r="B15" s="39">
        <v>4226</v>
      </c>
      <c r="C15" s="39">
        <v>3903</v>
      </c>
      <c r="D15" s="40">
        <f t="shared" si="0"/>
        <v>92.356838618078555</v>
      </c>
      <c r="E15" s="39">
        <v>949</v>
      </c>
      <c r="F15" s="39">
        <v>938</v>
      </c>
      <c r="G15" s="40">
        <f t="shared" si="1"/>
        <v>98.840885142255004</v>
      </c>
      <c r="H15" s="39">
        <v>650</v>
      </c>
      <c r="I15" s="39">
        <v>525</v>
      </c>
      <c r="J15" s="36">
        <f t="shared" si="2"/>
        <v>80.769230769230774</v>
      </c>
      <c r="K15" s="39">
        <v>94</v>
      </c>
      <c r="L15" s="39">
        <v>58</v>
      </c>
      <c r="M15" s="40">
        <f t="shared" si="3"/>
        <v>61.702127659574465</v>
      </c>
      <c r="N15" s="39">
        <v>12</v>
      </c>
      <c r="O15" s="39">
        <v>1</v>
      </c>
      <c r="P15" s="91">
        <f t="shared" si="8"/>
        <v>8.3333333333333339</v>
      </c>
      <c r="Q15" s="39">
        <v>812</v>
      </c>
      <c r="R15" s="60">
        <v>714</v>
      </c>
      <c r="S15" s="40">
        <f t="shared" si="4"/>
        <v>87.931034482758619</v>
      </c>
      <c r="T15" s="39">
        <v>3269</v>
      </c>
      <c r="U15" s="60">
        <v>229</v>
      </c>
      <c r="V15" s="40">
        <f t="shared" si="5"/>
        <v>7.0052003670847354</v>
      </c>
      <c r="W15" s="39">
        <v>376</v>
      </c>
      <c r="X15" s="60">
        <v>180</v>
      </c>
      <c r="Y15" s="40">
        <f t="shared" si="6"/>
        <v>47.872340425531917</v>
      </c>
      <c r="Z15" s="39">
        <v>321</v>
      </c>
      <c r="AA15" s="60">
        <v>138</v>
      </c>
      <c r="AB15" s="40">
        <f t="shared" si="7"/>
        <v>42.990654205607477</v>
      </c>
      <c r="AC15" s="92"/>
      <c r="AD15" s="41"/>
    </row>
    <row r="16" spans="1:32" s="42" customFormat="1" ht="17" customHeight="1" x14ac:dyDescent="0.3">
      <c r="A16" s="61" t="s">
        <v>43</v>
      </c>
      <c r="B16" s="39">
        <v>2414</v>
      </c>
      <c r="C16" s="39">
        <v>2162</v>
      </c>
      <c r="D16" s="40">
        <f t="shared" si="0"/>
        <v>89.560894780447384</v>
      </c>
      <c r="E16" s="39">
        <v>1206</v>
      </c>
      <c r="F16" s="39">
        <v>1176</v>
      </c>
      <c r="G16" s="40">
        <f t="shared" si="1"/>
        <v>97.512437810945272</v>
      </c>
      <c r="H16" s="39">
        <v>618</v>
      </c>
      <c r="I16" s="39">
        <v>632</v>
      </c>
      <c r="J16" s="36">
        <f t="shared" si="2"/>
        <v>102.26537216828478</v>
      </c>
      <c r="K16" s="39">
        <v>137</v>
      </c>
      <c r="L16" s="39">
        <v>100</v>
      </c>
      <c r="M16" s="40">
        <f t="shared" si="3"/>
        <v>72.992700729927009</v>
      </c>
      <c r="N16" s="39">
        <v>50</v>
      </c>
      <c r="O16" s="39">
        <v>36</v>
      </c>
      <c r="P16" s="40">
        <f t="shared" si="8"/>
        <v>72</v>
      </c>
      <c r="Q16" s="39">
        <v>1113</v>
      </c>
      <c r="R16" s="60">
        <v>996</v>
      </c>
      <c r="S16" s="40">
        <f t="shared" si="4"/>
        <v>89.487870619946094</v>
      </c>
      <c r="T16" s="39">
        <v>1224</v>
      </c>
      <c r="U16" s="60">
        <v>175</v>
      </c>
      <c r="V16" s="40">
        <f t="shared" si="5"/>
        <v>14.297385620915033</v>
      </c>
      <c r="W16" s="39">
        <v>461</v>
      </c>
      <c r="X16" s="60">
        <v>128</v>
      </c>
      <c r="Y16" s="40">
        <f t="shared" si="6"/>
        <v>27.765726681127983</v>
      </c>
      <c r="Z16" s="39">
        <v>353</v>
      </c>
      <c r="AA16" s="60">
        <v>90</v>
      </c>
      <c r="AB16" s="40">
        <f t="shared" si="7"/>
        <v>25.495750708215297</v>
      </c>
      <c r="AC16" s="92"/>
      <c r="AD16" s="41"/>
    </row>
    <row r="17" spans="1:30" s="42" customFormat="1" ht="17" customHeight="1" x14ac:dyDescent="0.3">
      <c r="A17" s="61" t="s">
        <v>44</v>
      </c>
      <c r="B17" s="39">
        <v>3425</v>
      </c>
      <c r="C17" s="39">
        <v>3357</v>
      </c>
      <c r="D17" s="40">
        <f t="shared" si="0"/>
        <v>98.014598540145982</v>
      </c>
      <c r="E17" s="39">
        <v>1100</v>
      </c>
      <c r="F17" s="39">
        <v>1183</v>
      </c>
      <c r="G17" s="40">
        <f t="shared" si="1"/>
        <v>107.54545454545455</v>
      </c>
      <c r="H17" s="39">
        <v>497</v>
      </c>
      <c r="I17" s="39">
        <v>377</v>
      </c>
      <c r="J17" s="36">
        <f t="shared" si="2"/>
        <v>75.855130784708251</v>
      </c>
      <c r="K17" s="39">
        <v>108</v>
      </c>
      <c r="L17" s="39">
        <v>59</v>
      </c>
      <c r="M17" s="40">
        <f t="shared" si="3"/>
        <v>54.629629629629626</v>
      </c>
      <c r="N17" s="39">
        <v>4</v>
      </c>
      <c r="O17" s="39">
        <v>2</v>
      </c>
      <c r="P17" s="91">
        <f t="shared" si="8"/>
        <v>50</v>
      </c>
      <c r="Q17" s="39">
        <v>847</v>
      </c>
      <c r="R17" s="60">
        <v>736</v>
      </c>
      <c r="S17" s="40">
        <f t="shared" si="4"/>
        <v>86.894923258559629</v>
      </c>
      <c r="T17" s="39">
        <v>2509</v>
      </c>
      <c r="U17" s="60">
        <v>296</v>
      </c>
      <c r="V17" s="40">
        <f t="shared" si="5"/>
        <v>11.797528895974493</v>
      </c>
      <c r="W17" s="39">
        <v>463</v>
      </c>
      <c r="X17" s="60">
        <v>255</v>
      </c>
      <c r="Y17" s="40">
        <f t="shared" si="6"/>
        <v>55.0755939524838</v>
      </c>
      <c r="Z17" s="39">
        <v>411</v>
      </c>
      <c r="AA17" s="60">
        <v>216</v>
      </c>
      <c r="AB17" s="40">
        <f t="shared" si="7"/>
        <v>52.554744525547449</v>
      </c>
      <c r="AC17" s="92"/>
      <c r="AD17" s="41"/>
    </row>
    <row r="18" spans="1:30" s="42" customFormat="1" ht="17" customHeight="1" x14ac:dyDescent="0.3">
      <c r="A18" s="61" t="s">
        <v>45</v>
      </c>
      <c r="B18" s="39">
        <v>2841</v>
      </c>
      <c r="C18" s="39">
        <v>1587</v>
      </c>
      <c r="D18" s="40">
        <f t="shared" si="0"/>
        <v>55.860612460401271</v>
      </c>
      <c r="E18" s="39">
        <v>1223</v>
      </c>
      <c r="F18" s="39">
        <v>979</v>
      </c>
      <c r="G18" s="40">
        <f t="shared" si="1"/>
        <v>80.04905968928864</v>
      </c>
      <c r="H18" s="39">
        <v>505</v>
      </c>
      <c r="I18" s="39">
        <v>445</v>
      </c>
      <c r="J18" s="36">
        <f t="shared" si="2"/>
        <v>88.118811881188122</v>
      </c>
      <c r="K18" s="39">
        <v>97</v>
      </c>
      <c r="L18" s="39">
        <v>50</v>
      </c>
      <c r="M18" s="40">
        <f t="shared" si="3"/>
        <v>51.546391752577321</v>
      </c>
      <c r="N18" s="39">
        <v>11</v>
      </c>
      <c r="O18" s="39">
        <v>4</v>
      </c>
      <c r="P18" s="40">
        <f t="shared" si="8"/>
        <v>36.363636363636367</v>
      </c>
      <c r="Q18" s="39">
        <v>1026</v>
      </c>
      <c r="R18" s="60">
        <v>696</v>
      </c>
      <c r="S18" s="40">
        <f t="shared" si="4"/>
        <v>67.836257309941516</v>
      </c>
      <c r="T18" s="39">
        <v>847</v>
      </c>
      <c r="U18" s="60">
        <v>212</v>
      </c>
      <c r="V18" s="40">
        <f t="shared" si="5"/>
        <v>25.029515938606849</v>
      </c>
      <c r="W18" s="39">
        <v>473</v>
      </c>
      <c r="X18" s="60">
        <v>149</v>
      </c>
      <c r="Y18" s="40">
        <f t="shared" si="6"/>
        <v>31.50105708245243</v>
      </c>
      <c r="Z18" s="39">
        <v>407</v>
      </c>
      <c r="AA18" s="60">
        <v>134</v>
      </c>
      <c r="AB18" s="40">
        <f t="shared" si="7"/>
        <v>32.923832923832926</v>
      </c>
      <c r="AC18" s="92"/>
      <c r="AD18" s="41"/>
    </row>
    <row r="19" spans="1:30" s="42" customFormat="1" ht="17" customHeight="1" x14ac:dyDescent="0.3">
      <c r="A19" s="61" t="s">
        <v>46</v>
      </c>
      <c r="B19" s="39">
        <v>1856</v>
      </c>
      <c r="C19" s="39">
        <v>1907</v>
      </c>
      <c r="D19" s="40">
        <f t="shared" si="0"/>
        <v>102.74784482758621</v>
      </c>
      <c r="E19" s="39">
        <v>661</v>
      </c>
      <c r="F19" s="39">
        <v>716</v>
      </c>
      <c r="G19" s="40">
        <f t="shared" si="1"/>
        <v>108.32072617246597</v>
      </c>
      <c r="H19" s="39">
        <v>281</v>
      </c>
      <c r="I19" s="39">
        <v>480</v>
      </c>
      <c r="J19" s="36">
        <f t="shared" si="2"/>
        <v>170.8185053380783</v>
      </c>
      <c r="K19" s="39">
        <v>93</v>
      </c>
      <c r="L19" s="39">
        <v>116</v>
      </c>
      <c r="M19" s="40">
        <f t="shared" si="3"/>
        <v>124.73118279569893</v>
      </c>
      <c r="N19" s="39">
        <v>11</v>
      </c>
      <c r="O19" s="39">
        <v>8</v>
      </c>
      <c r="P19" s="40">
        <f t="shared" si="8"/>
        <v>72.727272727272734</v>
      </c>
      <c r="Q19" s="39">
        <v>551</v>
      </c>
      <c r="R19" s="60">
        <v>630</v>
      </c>
      <c r="S19" s="40">
        <f t="shared" si="4"/>
        <v>114.33756805807623</v>
      </c>
      <c r="T19" s="39">
        <v>1404</v>
      </c>
      <c r="U19" s="60">
        <v>139</v>
      </c>
      <c r="V19" s="40">
        <f t="shared" si="5"/>
        <v>9.9002849002849</v>
      </c>
      <c r="W19" s="39">
        <v>232</v>
      </c>
      <c r="X19" s="60">
        <v>112</v>
      </c>
      <c r="Y19" s="40">
        <f t="shared" si="6"/>
        <v>48.275862068965516</v>
      </c>
      <c r="Z19" s="39">
        <v>201</v>
      </c>
      <c r="AA19" s="60">
        <v>92</v>
      </c>
      <c r="AB19" s="40">
        <f t="shared" si="7"/>
        <v>45.771144278606968</v>
      </c>
      <c r="AC19" s="92"/>
      <c r="AD19" s="41"/>
    </row>
    <row r="20" spans="1:30" s="42" customFormat="1" ht="17" customHeight="1" x14ac:dyDescent="0.3">
      <c r="A20" s="61" t="s">
        <v>47</v>
      </c>
      <c r="B20" s="39">
        <v>1068</v>
      </c>
      <c r="C20" s="39">
        <v>1140</v>
      </c>
      <c r="D20" s="40">
        <f t="shared" si="0"/>
        <v>106.74157303370787</v>
      </c>
      <c r="E20" s="39">
        <v>309</v>
      </c>
      <c r="F20" s="39">
        <v>379</v>
      </c>
      <c r="G20" s="40">
        <f t="shared" si="1"/>
        <v>122.6537216828479</v>
      </c>
      <c r="H20" s="39">
        <v>104</v>
      </c>
      <c r="I20" s="39">
        <v>171</v>
      </c>
      <c r="J20" s="36">
        <f t="shared" si="2"/>
        <v>164.42307692307693</v>
      </c>
      <c r="K20" s="39">
        <v>13</v>
      </c>
      <c r="L20" s="39">
        <v>22</v>
      </c>
      <c r="M20" s="40">
        <f t="shared" si="3"/>
        <v>169.23076923076923</v>
      </c>
      <c r="N20" s="39">
        <v>8</v>
      </c>
      <c r="O20" s="39">
        <v>2</v>
      </c>
      <c r="P20" s="40">
        <f t="shared" si="8"/>
        <v>25</v>
      </c>
      <c r="Q20" s="39">
        <v>244</v>
      </c>
      <c r="R20" s="60">
        <v>284</v>
      </c>
      <c r="S20" s="40">
        <f t="shared" si="4"/>
        <v>116.39344262295081</v>
      </c>
      <c r="T20" s="39">
        <v>890</v>
      </c>
      <c r="U20" s="60">
        <v>112</v>
      </c>
      <c r="V20" s="40">
        <f t="shared" si="5"/>
        <v>12.584269662921349</v>
      </c>
      <c r="W20" s="39">
        <v>145</v>
      </c>
      <c r="X20" s="60">
        <v>89</v>
      </c>
      <c r="Y20" s="40">
        <f t="shared" si="6"/>
        <v>61.379310344827587</v>
      </c>
      <c r="Z20" s="39">
        <v>125</v>
      </c>
      <c r="AA20" s="60">
        <v>71</v>
      </c>
      <c r="AB20" s="40">
        <f t="shared" si="7"/>
        <v>56.8</v>
      </c>
      <c r="AC20" s="92"/>
      <c r="AD20" s="41"/>
    </row>
    <row r="21" spans="1:30" s="42" customFormat="1" ht="17" customHeight="1" x14ac:dyDescent="0.3">
      <c r="A21" s="61" t="s">
        <v>48</v>
      </c>
      <c r="B21" s="39">
        <v>692</v>
      </c>
      <c r="C21" s="39">
        <v>754</v>
      </c>
      <c r="D21" s="40">
        <f t="shared" si="0"/>
        <v>108.95953757225433</v>
      </c>
      <c r="E21" s="39">
        <v>286</v>
      </c>
      <c r="F21" s="39">
        <v>368</v>
      </c>
      <c r="G21" s="40">
        <f t="shared" si="1"/>
        <v>128.67132867132867</v>
      </c>
      <c r="H21" s="39">
        <v>160</v>
      </c>
      <c r="I21" s="39">
        <v>147</v>
      </c>
      <c r="J21" s="36">
        <f t="shared" si="2"/>
        <v>91.875</v>
      </c>
      <c r="K21" s="39">
        <v>7</v>
      </c>
      <c r="L21" s="39">
        <v>5</v>
      </c>
      <c r="M21" s="40">
        <f t="shared" si="3"/>
        <v>71.428571428571431</v>
      </c>
      <c r="N21" s="39">
        <v>2</v>
      </c>
      <c r="O21" s="39">
        <v>0</v>
      </c>
      <c r="P21" s="91">
        <f t="shared" si="8"/>
        <v>0</v>
      </c>
      <c r="Q21" s="39">
        <v>262</v>
      </c>
      <c r="R21" s="60">
        <v>317</v>
      </c>
      <c r="S21" s="40">
        <f t="shared" si="4"/>
        <v>120.99236641221374</v>
      </c>
      <c r="T21" s="39">
        <v>408</v>
      </c>
      <c r="U21" s="60">
        <v>75</v>
      </c>
      <c r="V21" s="40">
        <f t="shared" si="5"/>
        <v>18.382352941176471</v>
      </c>
      <c r="W21" s="39">
        <v>127</v>
      </c>
      <c r="X21" s="60">
        <v>70</v>
      </c>
      <c r="Y21" s="40">
        <f t="shared" si="6"/>
        <v>55.118110236220474</v>
      </c>
      <c r="Z21" s="39">
        <v>118</v>
      </c>
      <c r="AA21" s="60">
        <v>59</v>
      </c>
      <c r="AB21" s="40">
        <f t="shared" si="7"/>
        <v>50</v>
      </c>
      <c r="AC21" s="92"/>
      <c r="AD21" s="41"/>
    </row>
    <row r="22" spans="1:30" s="42" customFormat="1" ht="17" customHeight="1" x14ac:dyDescent="0.3">
      <c r="A22" s="61" t="s">
        <v>49</v>
      </c>
      <c r="B22" s="39">
        <v>1907</v>
      </c>
      <c r="C22" s="39">
        <v>1934</v>
      </c>
      <c r="D22" s="40">
        <f t="shared" si="0"/>
        <v>101.41583639223911</v>
      </c>
      <c r="E22" s="39">
        <v>785</v>
      </c>
      <c r="F22" s="39">
        <v>812</v>
      </c>
      <c r="G22" s="40">
        <f t="shared" si="1"/>
        <v>103.43949044585987</v>
      </c>
      <c r="H22" s="39">
        <v>442</v>
      </c>
      <c r="I22" s="39">
        <v>395</v>
      </c>
      <c r="J22" s="36">
        <f t="shared" si="2"/>
        <v>89.366515837104075</v>
      </c>
      <c r="K22" s="39">
        <v>77</v>
      </c>
      <c r="L22" s="39">
        <v>38</v>
      </c>
      <c r="M22" s="40">
        <f t="shared" si="3"/>
        <v>49.350649350649348</v>
      </c>
      <c r="N22" s="39">
        <v>3</v>
      </c>
      <c r="O22" s="39">
        <v>0</v>
      </c>
      <c r="P22" s="91">
        <f t="shared" si="8"/>
        <v>0</v>
      </c>
      <c r="Q22" s="39">
        <v>747</v>
      </c>
      <c r="R22" s="60">
        <v>693</v>
      </c>
      <c r="S22" s="40">
        <f t="shared" si="4"/>
        <v>92.771084337349393</v>
      </c>
      <c r="T22" s="39">
        <v>1275</v>
      </c>
      <c r="U22" s="60">
        <v>248</v>
      </c>
      <c r="V22" s="40">
        <f t="shared" si="5"/>
        <v>19.450980392156861</v>
      </c>
      <c r="W22" s="39">
        <v>312</v>
      </c>
      <c r="X22" s="60">
        <v>191</v>
      </c>
      <c r="Y22" s="40">
        <f t="shared" si="6"/>
        <v>61.217948717948715</v>
      </c>
      <c r="Z22" s="39">
        <v>255</v>
      </c>
      <c r="AA22" s="60">
        <v>151</v>
      </c>
      <c r="AB22" s="40">
        <f t="shared" si="7"/>
        <v>59.215686274509807</v>
      </c>
      <c r="AC22" s="92"/>
      <c r="AD22" s="41"/>
    </row>
    <row r="23" spans="1:30" s="42" customFormat="1" ht="17" customHeight="1" x14ac:dyDescent="0.3">
      <c r="A23" s="61" t="s">
        <v>50</v>
      </c>
      <c r="B23" s="39">
        <v>1134</v>
      </c>
      <c r="C23" s="39">
        <v>1182</v>
      </c>
      <c r="D23" s="40">
        <f t="shared" si="0"/>
        <v>104.23280423280423</v>
      </c>
      <c r="E23" s="39">
        <v>795</v>
      </c>
      <c r="F23" s="39">
        <v>897</v>
      </c>
      <c r="G23" s="40">
        <f t="shared" si="1"/>
        <v>112.83018867924528</v>
      </c>
      <c r="H23" s="39">
        <v>207</v>
      </c>
      <c r="I23" s="39">
        <v>218</v>
      </c>
      <c r="J23" s="36">
        <f t="shared" si="2"/>
        <v>105.31400966183575</v>
      </c>
      <c r="K23" s="39">
        <v>28</v>
      </c>
      <c r="L23" s="39">
        <v>41</v>
      </c>
      <c r="M23" s="40">
        <f t="shared" si="3"/>
        <v>146.42857142857142</v>
      </c>
      <c r="N23" s="39">
        <v>2</v>
      </c>
      <c r="O23" s="39">
        <v>0</v>
      </c>
      <c r="P23" s="40">
        <f t="shared" si="8"/>
        <v>0</v>
      </c>
      <c r="Q23" s="39">
        <v>753</v>
      </c>
      <c r="R23" s="60">
        <v>761</v>
      </c>
      <c r="S23" s="40">
        <f t="shared" si="4"/>
        <v>101.06241699867198</v>
      </c>
      <c r="T23" s="39">
        <v>664</v>
      </c>
      <c r="U23" s="60">
        <v>201</v>
      </c>
      <c r="V23" s="40">
        <f t="shared" si="5"/>
        <v>30.271084337349397</v>
      </c>
      <c r="W23" s="39">
        <v>381</v>
      </c>
      <c r="X23" s="60">
        <v>190</v>
      </c>
      <c r="Y23" s="40">
        <f t="shared" si="6"/>
        <v>49.868766404199476</v>
      </c>
      <c r="Z23" s="39">
        <v>323</v>
      </c>
      <c r="AA23" s="60">
        <v>138</v>
      </c>
      <c r="AB23" s="40">
        <f t="shared" si="7"/>
        <v>42.724458204334368</v>
      </c>
      <c r="AC23" s="92"/>
      <c r="AD23" s="41"/>
    </row>
    <row r="24" spans="1:30" s="42" customFormat="1" ht="17" customHeight="1" x14ac:dyDescent="0.3">
      <c r="A24" s="61" t="s">
        <v>51</v>
      </c>
      <c r="B24" s="39">
        <v>1454</v>
      </c>
      <c r="C24" s="39">
        <v>1138</v>
      </c>
      <c r="D24" s="40">
        <f t="shared" si="0"/>
        <v>78.266850068775796</v>
      </c>
      <c r="E24" s="39">
        <v>666</v>
      </c>
      <c r="F24" s="39">
        <v>722</v>
      </c>
      <c r="G24" s="40">
        <f t="shared" si="1"/>
        <v>108.40840840840841</v>
      </c>
      <c r="H24" s="39">
        <v>305</v>
      </c>
      <c r="I24" s="39">
        <v>289</v>
      </c>
      <c r="J24" s="36">
        <f t="shared" si="2"/>
        <v>94.754098360655732</v>
      </c>
      <c r="K24" s="39">
        <v>43</v>
      </c>
      <c r="L24" s="39">
        <v>34</v>
      </c>
      <c r="M24" s="40">
        <f t="shared" si="3"/>
        <v>79.069767441860463</v>
      </c>
      <c r="N24" s="39">
        <v>1</v>
      </c>
      <c r="O24" s="39">
        <v>0</v>
      </c>
      <c r="P24" s="91">
        <f t="shared" si="8"/>
        <v>0</v>
      </c>
      <c r="Q24" s="39">
        <v>481</v>
      </c>
      <c r="R24" s="60">
        <v>629</v>
      </c>
      <c r="S24" s="40">
        <f t="shared" si="4"/>
        <v>130.76923076923077</v>
      </c>
      <c r="T24" s="39">
        <v>530</v>
      </c>
      <c r="U24" s="60">
        <v>196</v>
      </c>
      <c r="V24" s="40">
        <f t="shared" si="5"/>
        <v>36.981132075471699</v>
      </c>
      <c r="W24" s="39">
        <v>271</v>
      </c>
      <c r="X24" s="60">
        <v>133</v>
      </c>
      <c r="Y24" s="40">
        <f t="shared" si="6"/>
        <v>49.077490774907751</v>
      </c>
      <c r="Z24" s="39">
        <v>249</v>
      </c>
      <c r="AA24" s="60">
        <v>123</v>
      </c>
      <c r="AB24" s="40">
        <f t="shared" si="7"/>
        <v>49.397590361445786</v>
      </c>
      <c r="AC24" s="92"/>
      <c r="AD24" s="41"/>
    </row>
    <row r="25" spans="1:30" s="42" customFormat="1" ht="17" customHeight="1" x14ac:dyDescent="0.3">
      <c r="A25" s="61" t="s">
        <v>52</v>
      </c>
      <c r="B25" s="39">
        <v>2453</v>
      </c>
      <c r="C25" s="39">
        <v>2292</v>
      </c>
      <c r="D25" s="40">
        <f t="shared" si="0"/>
        <v>93.436608234814514</v>
      </c>
      <c r="E25" s="39">
        <v>310</v>
      </c>
      <c r="F25" s="39">
        <v>373</v>
      </c>
      <c r="G25" s="40">
        <f t="shared" si="1"/>
        <v>120.3225806451613</v>
      </c>
      <c r="H25" s="39">
        <v>264</v>
      </c>
      <c r="I25" s="39">
        <v>286</v>
      </c>
      <c r="J25" s="36">
        <f t="shared" si="2"/>
        <v>108.33333333333333</v>
      </c>
      <c r="K25" s="39">
        <v>36</v>
      </c>
      <c r="L25" s="39">
        <v>28</v>
      </c>
      <c r="M25" s="40">
        <f t="shared" si="3"/>
        <v>77.777777777777771</v>
      </c>
      <c r="N25" s="39">
        <v>2</v>
      </c>
      <c r="O25" s="39">
        <v>5</v>
      </c>
      <c r="P25" s="91">
        <f t="shared" si="8"/>
        <v>250</v>
      </c>
      <c r="Q25" s="39">
        <v>251</v>
      </c>
      <c r="R25" s="60">
        <v>302</v>
      </c>
      <c r="S25" s="40">
        <f t="shared" si="4"/>
        <v>120.31872509960159</v>
      </c>
      <c r="T25" s="39">
        <v>2032</v>
      </c>
      <c r="U25" s="60">
        <v>55</v>
      </c>
      <c r="V25" s="40">
        <f t="shared" si="5"/>
        <v>2.7066929133858268</v>
      </c>
      <c r="W25" s="39">
        <v>137</v>
      </c>
      <c r="X25" s="60">
        <v>53</v>
      </c>
      <c r="Y25" s="40">
        <f t="shared" si="6"/>
        <v>38.686131386861312</v>
      </c>
      <c r="Z25" s="39">
        <v>115</v>
      </c>
      <c r="AA25" s="60">
        <v>37</v>
      </c>
      <c r="AB25" s="40">
        <f t="shared" si="7"/>
        <v>32.173913043478258</v>
      </c>
      <c r="AC25" s="92"/>
      <c r="AD25" s="41"/>
    </row>
    <row r="26" spans="1:30" s="42" customFormat="1" ht="17" customHeight="1" x14ac:dyDescent="0.3">
      <c r="A26" s="61" t="s">
        <v>53</v>
      </c>
      <c r="B26" s="39">
        <v>1278</v>
      </c>
      <c r="C26" s="39">
        <v>1251</v>
      </c>
      <c r="D26" s="40">
        <f t="shared" si="0"/>
        <v>97.887323943661968</v>
      </c>
      <c r="E26" s="39">
        <v>678</v>
      </c>
      <c r="F26" s="39">
        <v>672</v>
      </c>
      <c r="G26" s="40">
        <f t="shared" si="1"/>
        <v>99.115044247787608</v>
      </c>
      <c r="H26" s="39">
        <v>223</v>
      </c>
      <c r="I26" s="39">
        <v>215</v>
      </c>
      <c r="J26" s="36">
        <f t="shared" si="2"/>
        <v>96.412556053811656</v>
      </c>
      <c r="K26" s="39">
        <v>42</v>
      </c>
      <c r="L26" s="39">
        <v>26</v>
      </c>
      <c r="M26" s="40">
        <f t="shared" si="3"/>
        <v>61.904761904761905</v>
      </c>
      <c r="N26" s="39">
        <v>10</v>
      </c>
      <c r="O26" s="39">
        <v>0</v>
      </c>
      <c r="P26" s="91">
        <f t="shared" si="8"/>
        <v>0</v>
      </c>
      <c r="Q26" s="39">
        <v>611</v>
      </c>
      <c r="R26" s="60">
        <v>543</v>
      </c>
      <c r="S26" s="40">
        <f t="shared" si="4"/>
        <v>88.87070376432078</v>
      </c>
      <c r="T26" s="39">
        <v>850</v>
      </c>
      <c r="U26" s="60">
        <v>206</v>
      </c>
      <c r="V26" s="40">
        <f t="shared" si="5"/>
        <v>24.235294117647058</v>
      </c>
      <c r="W26" s="39">
        <v>303</v>
      </c>
      <c r="X26" s="60">
        <v>171</v>
      </c>
      <c r="Y26" s="40">
        <f t="shared" si="6"/>
        <v>56.435643564356432</v>
      </c>
      <c r="Z26" s="39">
        <v>254</v>
      </c>
      <c r="AA26" s="60">
        <v>137</v>
      </c>
      <c r="AB26" s="40">
        <f t="shared" si="7"/>
        <v>53.937007874015748</v>
      </c>
      <c r="AC26" s="92"/>
      <c r="AD26" s="41"/>
    </row>
    <row r="27" spans="1:30" s="42" customFormat="1" ht="17" customHeight="1" x14ac:dyDescent="0.3">
      <c r="A27" s="61" t="s">
        <v>54</v>
      </c>
      <c r="B27" s="39">
        <v>822</v>
      </c>
      <c r="C27" s="39">
        <v>902</v>
      </c>
      <c r="D27" s="40">
        <f t="shared" si="0"/>
        <v>109.73236009732361</v>
      </c>
      <c r="E27" s="39">
        <v>327</v>
      </c>
      <c r="F27" s="39">
        <v>364</v>
      </c>
      <c r="G27" s="40">
        <f t="shared" si="1"/>
        <v>111.31498470948013</v>
      </c>
      <c r="H27" s="39">
        <v>121</v>
      </c>
      <c r="I27" s="39">
        <v>162</v>
      </c>
      <c r="J27" s="36">
        <f t="shared" si="2"/>
        <v>133.88429752066116</v>
      </c>
      <c r="K27" s="39">
        <v>29</v>
      </c>
      <c r="L27" s="39">
        <v>51</v>
      </c>
      <c r="M27" s="40">
        <f t="shared" si="3"/>
        <v>175.86206896551724</v>
      </c>
      <c r="N27" s="39">
        <v>0</v>
      </c>
      <c r="O27" s="39">
        <v>0</v>
      </c>
      <c r="P27" s="91" t="str">
        <f t="shared" si="8"/>
        <v>-</v>
      </c>
      <c r="Q27" s="39">
        <v>293</v>
      </c>
      <c r="R27" s="60">
        <v>282</v>
      </c>
      <c r="S27" s="40">
        <f t="shared" si="4"/>
        <v>96.24573378839591</v>
      </c>
      <c r="T27" s="39">
        <v>622</v>
      </c>
      <c r="U27" s="60">
        <v>68</v>
      </c>
      <c r="V27" s="40">
        <f t="shared" si="5"/>
        <v>10.932475884244372</v>
      </c>
      <c r="W27" s="39">
        <v>151</v>
      </c>
      <c r="X27" s="60">
        <v>64</v>
      </c>
      <c r="Y27" s="40">
        <f t="shared" si="6"/>
        <v>42.384105960264904</v>
      </c>
      <c r="Z27" s="39">
        <v>144</v>
      </c>
      <c r="AA27" s="60">
        <v>53</v>
      </c>
      <c r="AB27" s="40">
        <f t="shared" si="7"/>
        <v>36.805555555555557</v>
      </c>
      <c r="AC27" s="92"/>
      <c r="AD27" s="41"/>
    </row>
    <row r="28" spans="1:30" s="42" customFormat="1" ht="17" customHeight="1" x14ac:dyDescent="0.3">
      <c r="A28" s="61" t="s">
        <v>55</v>
      </c>
      <c r="B28" s="39">
        <v>914</v>
      </c>
      <c r="C28" s="39">
        <v>794</v>
      </c>
      <c r="D28" s="40">
        <f t="shared" si="0"/>
        <v>86.87089715536105</v>
      </c>
      <c r="E28" s="39">
        <v>293</v>
      </c>
      <c r="F28" s="39">
        <v>284</v>
      </c>
      <c r="G28" s="40">
        <f t="shared" si="1"/>
        <v>96.928327645051198</v>
      </c>
      <c r="H28" s="39">
        <v>217</v>
      </c>
      <c r="I28" s="39">
        <v>168</v>
      </c>
      <c r="J28" s="36">
        <f t="shared" si="2"/>
        <v>77.41935483870968</v>
      </c>
      <c r="K28" s="39">
        <v>22</v>
      </c>
      <c r="L28" s="39">
        <v>11</v>
      </c>
      <c r="M28" s="40">
        <f t="shared" si="3"/>
        <v>50</v>
      </c>
      <c r="N28" s="39">
        <v>5</v>
      </c>
      <c r="O28" s="39">
        <v>0</v>
      </c>
      <c r="P28" s="40">
        <f t="shared" si="8"/>
        <v>0</v>
      </c>
      <c r="Q28" s="39">
        <v>273</v>
      </c>
      <c r="R28" s="60">
        <v>262</v>
      </c>
      <c r="S28" s="40">
        <f t="shared" si="4"/>
        <v>95.970695970695971</v>
      </c>
      <c r="T28" s="39">
        <v>546</v>
      </c>
      <c r="U28" s="60">
        <v>67</v>
      </c>
      <c r="V28" s="40">
        <f t="shared" si="5"/>
        <v>12.271062271062272</v>
      </c>
      <c r="W28" s="39">
        <v>113</v>
      </c>
      <c r="X28" s="60">
        <v>58</v>
      </c>
      <c r="Y28" s="40">
        <f t="shared" si="6"/>
        <v>51.327433628318587</v>
      </c>
      <c r="Z28" s="39">
        <v>101</v>
      </c>
      <c r="AA28" s="60">
        <v>49</v>
      </c>
      <c r="AB28" s="40">
        <f t="shared" si="7"/>
        <v>48.514851485148512</v>
      </c>
      <c r="AC28" s="92"/>
      <c r="AD28" s="41"/>
    </row>
    <row r="29" spans="1:30" s="42" customFormat="1" ht="17" customHeight="1" x14ac:dyDescent="0.3">
      <c r="A29" s="61" t="s">
        <v>56</v>
      </c>
      <c r="B29" s="39">
        <v>976</v>
      </c>
      <c r="C29" s="39">
        <v>969</v>
      </c>
      <c r="D29" s="40">
        <f t="shared" si="0"/>
        <v>99.282786885245898</v>
      </c>
      <c r="E29" s="39">
        <v>623</v>
      </c>
      <c r="F29" s="39">
        <v>574</v>
      </c>
      <c r="G29" s="40">
        <f t="shared" si="1"/>
        <v>92.134831460674164</v>
      </c>
      <c r="H29" s="39">
        <v>103</v>
      </c>
      <c r="I29" s="39">
        <v>114</v>
      </c>
      <c r="J29" s="36">
        <f t="shared" si="2"/>
        <v>110.67961165048544</v>
      </c>
      <c r="K29" s="39">
        <v>76</v>
      </c>
      <c r="L29" s="39">
        <v>45</v>
      </c>
      <c r="M29" s="40">
        <f t="shared" si="3"/>
        <v>59.210526315789473</v>
      </c>
      <c r="N29" s="39">
        <v>16</v>
      </c>
      <c r="O29" s="39">
        <v>0</v>
      </c>
      <c r="P29" s="40">
        <f t="shared" si="8"/>
        <v>0</v>
      </c>
      <c r="Q29" s="39">
        <v>474</v>
      </c>
      <c r="R29" s="60">
        <v>455</v>
      </c>
      <c r="S29" s="40">
        <f t="shared" si="4"/>
        <v>95.991561181434605</v>
      </c>
      <c r="T29" s="39">
        <v>598</v>
      </c>
      <c r="U29" s="60">
        <v>110</v>
      </c>
      <c r="V29" s="40">
        <f t="shared" si="5"/>
        <v>18.394648829431439</v>
      </c>
      <c r="W29" s="39">
        <v>300</v>
      </c>
      <c r="X29" s="60">
        <v>101</v>
      </c>
      <c r="Y29" s="40">
        <f t="shared" si="6"/>
        <v>33.666666666666664</v>
      </c>
      <c r="Z29" s="39">
        <v>267</v>
      </c>
      <c r="AA29" s="60">
        <v>75</v>
      </c>
      <c r="AB29" s="40">
        <f t="shared" si="7"/>
        <v>28.089887640449437</v>
      </c>
      <c r="AC29" s="92"/>
      <c r="AD29" s="41"/>
    </row>
    <row r="30" spans="1:30" s="42" customFormat="1" ht="17" customHeight="1" x14ac:dyDescent="0.3">
      <c r="A30" s="61" t="s">
        <v>57</v>
      </c>
      <c r="B30" s="39">
        <v>1147</v>
      </c>
      <c r="C30" s="39">
        <v>1196</v>
      </c>
      <c r="D30" s="40">
        <f t="shared" si="0"/>
        <v>104.2720139494333</v>
      </c>
      <c r="E30" s="39">
        <v>231</v>
      </c>
      <c r="F30" s="39">
        <v>295</v>
      </c>
      <c r="G30" s="40">
        <f t="shared" si="1"/>
        <v>127.70562770562771</v>
      </c>
      <c r="H30" s="39">
        <v>151</v>
      </c>
      <c r="I30" s="39">
        <v>133</v>
      </c>
      <c r="J30" s="36">
        <f t="shared" si="2"/>
        <v>88.079470198675494</v>
      </c>
      <c r="K30" s="39">
        <v>32</v>
      </c>
      <c r="L30" s="39">
        <v>22</v>
      </c>
      <c r="M30" s="40">
        <f t="shared" si="3"/>
        <v>68.75</v>
      </c>
      <c r="N30" s="39">
        <v>3</v>
      </c>
      <c r="O30" s="39">
        <v>4</v>
      </c>
      <c r="P30" s="91">
        <f t="shared" si="8"/>
        <v>133.33333333333334</v>
      </c>
      <c r="Q30" s="39">
        <v>222</v>
      </c>
      <c r="R30" s="60">
        <v>274</v>
      </c>
      <c r="S30" s="40">
        <f t="shared" si="4"/>
        <v>123.42342342342343</v>
      </c>
      <c r="T30" s="39">
        <v>1009</v>
      </c>
      <c r="U30" s="60">
        <v>85</v>
      </c>
      <c r="V30" s="40">
        <f t="shared" si="5"/>
        <v>8.4241823587710609</v>
      </c>
      <c r="W30" s="39">
        <v>96</v>
      </c>
      <c r="X30" s="60">
        <v>66</v>
      </c>
      <c r="Y30" s="40">
        <f t="shared" si="6"/>
        <v>68.75</v>
      </c>
      <c r="Z30" s="39">
        <v>81</v>
      </c>
      <c r="AA30" s="60">
        <v>62</v>
      </c>
      <c r="AB30" s="40">
        <f t="shared" si="7"/>
        <v>76.543209876543216</v>
      </c>
      <c r="AC30" s="92"/>
      <c r="AD30" s="41"/>
    </row>
    <row r="31" spans="1:30" s="42" customFormat="1" ht="17" customHeight="1" x14ac:dyDescent="0.3">
      <c r="A31" s="61" t="s">
        <v>58</v>
      </c>
      <c r="B31" s="39">
        <v>1459</v>
      </c>
      <c r="C31" s="39">
        <v>1359</v>
      </c>
      <c r="D31" s="40">
        <f t="shared" si="0"/>
        <v>93.145990404386566</v>
      </c>
      <c r="E31" s="39">
        <v>363</v>
      </c>
      <c r="F31" s="39">
        <v>384</v>
      </c>
      <c r="G31" s="40">
        <f t="shared" si="1"/>
        <v>105.78512396694215</v>
      </c>
      <c r="H31" s="39">
        <v>287</v>
      </c>
      <c r="I31" s="39">
        <v>320</v>
      </c>
      <c r="J31" s="36">
        <f t="shared" si="2"/>
        <v>111.49825783972125</v>
      </c>
      <c r="K31" s="39">
        <v>32</v>
      </c>
      <c r="L31" s="39">
        <v>26</v>
      </c>
      <c r="M31" s="40">
        <f t="shared" si="3"/>
        <v>81.25</v>
      </c>
      <c r="N31" s="39">
        <v>1</v>
      </c>
      <c r="O31" s="39">
        <v>6</v>
      </c>
      <c r="P31" s="91">
        <f t="shared" si="8"/>
        <v>600</v>
      </c>
      <c r="Q31" s="39">
        <v>308</v>
      </c>
      <c r="R31" s="60">
        <v>342</v>
      </c>
      <c r="S31" s="40">
        <f t="shared" si="4"/>
        <v>111.03896103896103</v>
      </c>
      <c r="T31" s="39">
        <v>971</v>
      </c>
      <c r="U31" s="60">
        <v>106</v>
      </c>
      <c r="V31" s="40">
        <f t="shared" si="5"/>
        <v>10.916580844490216</v>
      </c>
      <c r="W31" s="39">
        <v>150</v>
      </c>
      <c r="X31" s="60">
        <v>62</v>
      </c>
      <c r="Y31" s="40">
        <f t="shared" si="6"/>
        <v>41.333333333333336</v>
      </c>
      <c r="Z31" s="39">
        <v>130</v>
      </c>
      <c r="AA31" s="60">
        <v>46</v>
      </c>
      <c r="AB31" s="40">
        <f t="shared" si="7"/>
        <v>35.384615384615387</v>
      </c>
      <c r="AC31" s="92"/>
      <c r="AD31" s="41"/>
    </row>
    <row r="32" spans="1:30" s="42" customFormat="1" ht="17" customHeight="1" x14ac:dyDescent="0.3">
      <c r="A32" s="61" t="s">
        <v>59</v>
      </c>
      <c r="B32" s="39">
        <v>1933</v>
      </c>
      <c r="C32" s="39">
        <v>1718</v>
      </c>
      <c r="D32" s="40">
        <f t="shared" si="0"/>
        <v>88.877392653905844</v>
      </c>
      <c r="E32" s="39">
        <v>518</v>
      </c>
      <c r="F32" s="39">
        <v>488</v>
      </c>
      <c r="G32" s="40">
        <f t="shared" si="1"/>
        <v>94.208494208494201</v>
      </c>
      <c r="H32" s="39">
        <v>408</v>
      </c>
      <c r="I32" s="39">
        <v>280</v>
      </c>
      <c r="J32" s="36">
        <f t="shared" si="2"/>
        <v>68.627450980392155</v>
      </c>
      <c r="K32" s="39">
        <v>46</v>
      </c>
      <c r="L32" s="39">
        <v>45</v>
      </c>
      <c r="M32" s="40">
        <f t="shared" si="3"/>
        <v>97.826086956521735</v>
      </c>
      <c r="N32" s="39">
        <v>6</v>
      </c>
      <c r="O32" s="39">
        <v>4</v>
      </c>
      <c r="P32" s="91">
        <f t="shared" si="8"/>
        <v>66.666666666666671</v>
      </c>
      <c r="Q32" s="39">
        <v>496</v>
      </c>
      <c r="R32" s="60">
        <v>387</v>
      </c>
      <c r="S32" s="40">
        <f t="shared" si="4"/>
        <v>78.024193548387103</v>
      </c>
      <c r="T32" s="39">
        <v>1440</v>
      </c>
      <c r="U32" s="60">
        <v>66</v>
      </c>
      <c r="V32" s="40">
        <f t="shared" si="5"/>
        <v>4.583333333333333</v>
      </c>
      <c r="W32" s="39">
        <v>190</v>
      </c>
      <c r="X32" s="60">
        <v>46</v>
      </c>
      <c r="Y32" s="40">
        <f t="shared" si="6"/>
        <v>24.210526315789473</v>
      </c>
      <c r="Z32" s="39">
        <v>159</v>
      </c>
      <c r="AA32" s="60">
        <v>39</v>
      </c>
      <c r="AB32" s="40">
        <f t="shared" si="7"/>
        <v>24.528301886792452</v>
      </c>
      <c r="AC32" s="92"/>
      <c r="AD32" s="41"/>
    </row>
    <row r="33" spans="1:30" s="42" customFormat="1" ht="17" customHeight="1" x14ac:dyDescent="0.3">
      <c r="A33" s="61" t="s">
        <v>60</v>
      </c>
      <c r="B33" s="39">
        <v>1306</v>
      </c>
      <c r="C33" s="39">
        <v>1339</v>
      </c>
      <c r="D33" s="40">
        <f t="shared" si="0"/>
        <v>102.52679938744258</v>
      </c>
      <c r="E33" s="39">
        <v>791</v>
      </c>
      <c r="F33" s="39">
        <v>851</v>
      </c>
      <c r="G33" s="40">
        <f t="shared" si="1"/>
        <v>107.58533501896333</v>
      </c>
      <c r="H33" s="39">
        <v>233</v>
      </c>
      <c r="I33" s="39">
        <v>279</v>
      </c>
      <c r="J33" s="36">
        <f t="shared" si="2"/>
        <v>119.74248927038627</v>
      </c>
      <c r="K33" s="39">
        <v>54</v>
      </c>
      <c r="L33" s="39">
        <v>39</v>
      </c>
      <c r="M33" s="40">
        <f t="shared" si="3"/>
        <v>72.222222222222229</v>
      </c>
      <c r="N33" s="39">
        <v>2</v>
      </c>
      <c r="O33" s="39">
        <v>1</v>
      </c>
      <c r="P33" s="40">
        <f t="shared" si="8"/>
        <v>50</v>
      </c>
      <c r="Q33" s="39">
        <v>731</v>
      </c>
      <c r="R33" s="60">
        <v>763</v>
      </c>
      <c r="S33" s="40">
        <f t="shared" si="4"/>
        <v>104.37756497948017</v>
      </c>
      <c r="T33" s="39">
        <v>718</v>
      </c>
      <c r="U33" s="60">
        <v>191</v>
      </c>
      <c r="V33" s="40">
        <f t="shared" si="5"/>
        <v>26.601671309192202</v>
      </c>
      <c r="W33" s="39">
        <v>307</v>
      </c>
      <c r="X33" s="60">
        <v>187</v>
      </c>
      <c r="Y33" s="40">
        <f t="shared" si="6"/>
        <v>60.912052117263841</v>
      </c>
      <c r="Z33" s="39">
        <v>287</v>
      </c>
      <c r="AA33" s="60">
        <v>160</v>
      </c>
      <c r="AB33" s="40">
        <f t="shared" si="7"/>
        <v>55.749128919860624</v>
      </c>
      <c r="AC33" s="92"/>
      <c r="AD33" s="41"/>
    </row>
    <row r="34" spans="1:30" s="42" customFormat="1" ht="17" customHeight="1" x14ac:dyDescent="0.3">
      <c r="A34" s="61" t="s">
        <v>61</v>
      </c>
      <c r="B34" s="39">
        <v>1313</v>
      </c>
      <c r="C34" s="39">
        <v>1247</v>
      </c>
      <c r="D34" s="40">
        <f t="shared" si="0"/>
        <v>94.973343488194971</v>
      </c>
      <c r="E34" s="39">
        <v>720</v>
      </c>
      <c r="F34" s="39">
        <v>718</v>
      </c>
      <c r="G34" s="40">
        <f t="shared" si="1"/>
        <v>99.722222222222229</v>
      </c>
      <c r="H34" s="39">
        <v>328</v>
      </c>
      <c r="I34" s="39">
        <v>321</v>
      </c>
      <c r="J34" s="36">
        <f t="shared" si="2"/>
        <v>97.865853658536579</v>
      </c>
      <c r="K34" s="39">
        <v>22</v>
      </c>
      <c r="L34" s="39">
        <v>13</v>
      </c>
      <c r="M34" s="40">
        <f t="shared" si="3"/>
        <v>59.090909090909093</v>
      </c>
      <c r="N34" s="39">
        <v>31</v>
      </c>
      <c r="O34" s="39">
        <v>1</v>
      </c>
      <c r="P34" s="91">
        <f t="shared" si="8"/>
        <v>3.225806451612903</v>
      </c>
      <c r="Q34" s="39">
        <v>635</v>
      </c>
      <c r="R34" s="60">
        <v>592</v>
      </c>
      <c r="S34" s="40">
        <f t="shared" si="4"/>
        <v>93.228346456692918</v>
      </c>
      <c r="T34" s="39">
        <v>668</v>
      </c>
      <c r="U34" s="60">
        <v>210</v>
      </c>
      <c r="V34" s="40">
        <f t="shared" si="5"/>
        <v>31.437125748502993</v>
      </c>
      <c r="W34" s="39">
        <v>255</v>
      </c>
      <c r="X34" s="60">
        <v>164</v>
      </c>
      <c r="Y34" s="40">
        <f t="shared" si="6"/>
        <v>64.313725490196077</v>
      </c>
      <c r="Z34" s="39">
        <v>233</v>
      </c>
      <c r="AA34" s="60">
        <v>131</v>
      </c>
      <c r="AB34" s="40">
        <f t="shared" si="7"/>
        <v>56.223175965665234</v>
      </c>
      <c r="AC34" s="92"/>
      <c r="AD34" s="41"/>
    </row>
    <row r="35" spans="1:30" s="42" customFormat="1" ht="17" customHeight="1" x14ac:dyDescent="0.3">
      <c r="A35" s="61" t="s">
        <v>62</v>
      </c>
      <c r="B35" s="39">
        <v>782</v>
      </c>
      <c r="C35" s="39">
        <v>750</v>
      </c>
      <c r="D35" s="40">
        <f t="shared" si="0"/>
        <v>95.907928388746797</v>
      </c>
      <c r="E35" s="39">
        <v>392</v>
      </c>
      <c r="F35" s="39">
        <v>372</v>
      </c>
      <c r="G35" s="40">
        <f t="shared" si="1"/>
        <v>94.897959183673464</v>
      </c>
      <c r="H35" s="39">
        <v>232</v>
      </c>
      <c r="I35" s="39">
        <v>144</v>
      </c>
      <c r="J35" s="36">
        <f t="shared" si="2"/>
        <v>62.068965517241381</v>
      </c>
      <c r="K35" s="39">
        <v>39</v>
      </c>
      <c r="L35" s="39">
        <v>35</v>
      </c>
      <c r="M35" s="40">
        <f t="shared" si="3"/>
        <v>89.743589743589737</v>
      </c>
      <c r="N35" s="39">
        <v>5</v>
      </c>
      <c r="O35" s="39">
        <v>0</v>
      </c>
      <c r="P35" s="40">
        <f t="shared" si="8"/>
        <v>0</v>
      </c>
      <c r="Q35" s="39">
        <v>301</v>
      </c>
      <c r="R35" s="60">
        <v>250</v>
      </c>
      <c r="S35" s="40">
        <f t="shared" si="4"/>
        <v>83.056478405315616</v>
      </c>
      <c r="T35" s="39">
        <v>433</v>
      </c>
      <c r="U35" s="60">
        <v>64</v>
      </c>
      <c r="V35" s="40">
        <f t="shared" si="5"/>
        <v>14.780600461893764</v>
      </c>
      <c r="W35" s="39">
        <v>135</v>
      </c>
      <c r="X35" s="60">
        <v>61</v>
      </c>
      <c r="Y35" s="40">
        <f t="shared" si="6"/>
        <v>45.185185185185183</v>
      </c>
      <c r="Z35" s="39">
        <v>116</v>
      </c>
      <c r="AA35" s="60">
        <v>44</v>
      </c>
      <c r="AB35" s="40">
        <f t="shared" si="7"/>
        <v>37.931034482758619</v>
      </c>
      <c r="AC35" s="92"/>
      <c r="AD35" s="41"/>
    </row>
    <row r="36" spans="1:30" s="94" customFormat="1" ht="13.75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7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7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7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7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7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7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7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3.7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3.7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3.7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3.7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3.7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ht="13.7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ht="13.7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ht="13.7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ht="13.7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ht="13.7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ht="13.7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ht="13.7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75" zoomScaleNormal="75" zoomScaleSheetLayoutView="75" workbookViewId="0">
      <selection activeCell="A18" sqref="A18"/>
    </sheetView>
  </sheetViews>
  <sheetFormatPr defaultColWidth="8" defaultRowHeight="13" x14ac:dyDescent="0.3"/>
  <cols>
    <col min="1" max="1" width="69.6328125" style="3" customWidth="1"/>
    <col min="2" max="4" width="23.36328125" style="18" customWidth="1"/>
    <col min="5" max="255" width="8" style="3"/>
    <col min="256" max="256" width="69.6328125" style="3" customWidth="1"/>
    <col min="257" max="259" width="23.36328125" style="3" customWidth="1"/>
    <col min="260" max="260" width="8" style="3"/>
    <col min="261" max="261" width="0" style="3" hidden="1" customWidth="1"/>
    <col min="262" max="511" width="8" style="3"/>
    <col min="512" max="512" width="69.6328125" style="3" customWidth="1"/>
    <col min="513" max="515" width="23.36328125" style="3" customWidth="1"/>
    <col min="516" max="516" width="8" style="3"/>
    <col min="517" max="517" width="0" style="3" hidden="1" customWidth="1"/>
    <col min="518" max="767" width="8" style="3"/>
    <col min="768" max="768" width="69.6328125" style="3" customWidth="1"/>
    <col min="769" max="771" width="23.36328125" style="3" customWidth="1"/>
    <col min="772" max="772" width="8" style="3"/>
    <col min="773" max="773" width="0" style="3" hidden="1" customWidth="1"/>
    <col min="774" max="1023" width="8" style="3"/>
    <col min="1024" max="1024" width="69.6328125" style="3" customWidth="1"/>
    <col min="1025" max="1027" width="23.36328125" style="3" customWidth="1"/>
    <col min="1028" max="1028" width="8" style="3"/>
    <col min="1029" max="1029" width="0" style="3" hidden="1" customWidth="1"/>
    <col min="1030" max="1279" width="8" style="3"/>
    <col min="1280" max="1280" width="69.6328125" style="3" customWidth="1"/>
    <col min="1281" max="1283" width="23.36328125" style="3" customWidth="1"/>
    <col min="1284" max="1284" width="8" style="3"/>
    <col min="1285" max="1285" width="0" style="3" hidden="1" customWidth="1"/>
    <col min="1286" max="1535" width="8" style="3"/>
    <col min="1536" max="1536" width="69.6328125" style="3" customWidth="1"/>
    <col min="1537" max="1539" width="23.36328125" style="3" customWidth="1"/>
    <col min="1540" max="1540" width="8" style="3"/>
    <col min="1541" max="1541" width="0" style="3" hidden="1" customWidth="1"/>
    <col min="1542" max="1791" width="8" style="3"/>
    <col min="1792" max="1792" width="69.6328125" style="3" customWidth="1"/>
    <col min="1793" max="1795" width="23.36328125" style="3" customWidth="1"/>
    <col min="1796" max="1796" width="8" style="3"/>
    <col min="1797" max="1797" width="0" style="3" hidden="1" customWidth="1"/>
    <col min="1798" max="2047" width="8" style="3"/>
    <col min="2048" max="2048" width="69.6328125" style="3" customWidth="1"/>
    <col min="2049" max="2051" width="23.36328125" style="3" customWidth="1"/>
    <col min="2052" max="2052" width="8" style="3"/>
    <col min="2053" max="2053" width="0" style="3" hidden="1" customWidth="1"/>
    <col min="2054" max="2303" width="8" style="3"/>
    <col min="2304" max="2304" width="69.6328125" style="3" customWidth="1"/>
    <col min="2305" max="2307" width="23.36328125" style="3" customWidth="1"/>
    <col min="2308" max="2308" width="8" style="3"/>
    <col min="2309" max="2309" width="0" style="3" hidden="1" customWidth="1"/>
    <col min="2310" max="2559" width="8" style="3"/>
    <col min="2560" max="2560" width="69.6328125" style="3" customWidth="1"/>
    <col min="2561" max="2563" width="23.36328125" style="3" customWidth="1"/>
    <col min="2564" max="2564" width="8" style="3"/>
    <col min="2565" max="2565" width="0" style="3" hidden="1" customWidth="1"/>
    <col min="2566" max="2815" width="8" style="3"/>
    <col min="2816" max="2816" width="69.6328125" style="3" customWidth="1"/>
    <col min="2817" max="2819" width="23.36328125" style="3" customWidth="1"/>
    <col min="2820" max="2820" width="8" style="3"/>
    <col min="2821" max="2821" width="0" style="3" hidden="1" customWidth="1"/>
    <col min="2822" max="3071" width="8" style="3"/>
    <col min="3072" max="3072" width="69.6328125" style="3" customWidth="1"/>
    <col min="3073" max="3075" width="23.36328125" style="3" customWidth="1"/>
    <col min="3076" max="3076" width="8" style="3"/>
    <col min="3077" max="3077" width="0" style="3" hidden="1" customWidth="1"/>
    <col min="3078" max="3327" width="8" style="3"/>
    <col min="3328" max="3328" width="69.6328125" style="3" customWidth="1"/>
    <col min="3329" max="3331" width="23.36328125" style="3" customWidth="1"/>
    <col min="3332" max="3332" width="8" style="3"/>
    <col min="3333" max="3333" width="0" style="3" hidden="1" customWidth="1"/>
    <col min="3334" max="3583" width="8" style="3"/>
    <col min="3584" max="3584" width="69.6328125" style="3" customWidth="1"/>
    <col min="3585" max="3587" width="23.36328125" style="3" customWidth="1"/>
    <col min="3588" max="3588" width="8" style="3"/>
    <col min="3589" max="3589" width="0" style="3" hidden="1" customWidth="1"/>
    <col min="3590" max="3839" width="8" style="3"/>
    <col min="3840" max="3840" width="69.6328125" style="3" customWidth="1"/>
    <col min="3841" max="3843" width="23.36328125" style="3" customWidth="1"/>
    <col min="3844" max="3844" width="8" style="3"/>
    <col min="3845" max="3845" width="0" style="3" hidden="1" customWidth="1"/>
    <col min="3846" max="4095" width="8" style="3"/>
    <col min="4096" max="4096" width="69.6328125" style="3" customWidth="1"/>
    <col min="4097" max="4099" width="23.36328125" style="3" customWidth="1"/>
    <col min="4100" max="4100" width="8" style="3"/>
    <col min="4101" max="4101" width="0" style="3" hidden="1" customWidth="1"/>
    <col min="4102" max="4351" width="8" style="3"/>
    <col min="4352" max="4352" width="69.6328125" style="3" customWidth="1"/>
    <col min="4353" max="4355" width="23.36328125" style="3" customWidth="1"/>
    <col min="4356" max="4356" width="8" style="3"/>
    <col min="4357" max="4357" width="0" style="3" hidden="1" customWidth="1"/>
    <col min="4358" max="4607" width="8" style="3"/>
    <col min="4608" max="4608" width="69.6328125" style="3" customWidth="1"/>
    <col min="4609" max="4611" width="23.36328125" style="3" customWidth="1"/>
    <col min="4612" max="4612" width="8" style="3"/>
    <col min="4613" max="4613" width="0" style="3" hidden="1" customWidth="1"/>
    <col min="4614" max="4863" width="8" style="3"/>
    <col min="4864" max="4864" width="69.6328125" style="3" customWidth="1"/>
    <col min="4865" max="4867" width="23.36328125" style="3" customWidth="1"/>
    <col min="4868" max="4868" width="8" style="3"/>
    <col min="4869" max="4869" width="0" style="3" hidden="1" customWidth="1"/>
    <col min="4870" max="5119" width="8" style="3"/>
    <col min="5120" max="5120" width="69.6328125" style="3" customWidth="1"/>
    <col min="5121" max="5123" width="23.36328125" style="3" customWidth="1"/>
    <col min="5124" max="5124" width="8" style="3"/>
    <col min="5125" max="5125" width="0" style="3" hidden="1" customWidth="1"/>
    <col min="5126" max="5375" width="8" style="3"/>
    <col min="5376" max="5376" width="69.6328125" style="3" customWidth="1"/>
    <col min="5377" max="5379" width="23.36328125" style="3" customWidth="1"/>
    <col min="5380" max="5380" width="8" style="3"/>
    <col min="5381" max="5381" width="0" style="3" hidden="1" customWidth="1"/>
    <col min="5382" max="5631" width="8" style="3"/>
    <col min="5632" max="5632" width="69.6328125" style="3" customWidth="1"/>
    <col min="5633" max="5635" width="23.36328125" style="3" customWidth="1"/>
    <col min="5636" max="5636" width="8" style="3"/>
    <col min="5637" max="5637" width="0" style="3" hidden="1" customWidth="1"/>
    <col min="5638" max="5887" width="8" style="3"/>
    <col min="5888" max="5888" width="69.6328125" style="3" customWidth="1"/>
    <col min="5889" max="5891" width="23.36328125" style="3" customWidth="1"/>
    <col min="5892" max="5892" width="8" style="3"/>
    <col min="5893" max="5893" width="0" style="3" hidden="1" customWidth="1"/>
    <col min="5894" max="6143" width="8" style="3"/>
    <col min="6144" max="6144" width="69.6328125" style="3" customWidth="1"/>
    <col min="6145" max="6147" width="23.36328125" style="3" customWidth="1"/>
    <col min="6148" max="6148" width="8" style="3"/>
    <col min="6149" max="6149" width="0" style="3" hidden="1" customWidth="1"/>
    <col min="6150" max="6399" width="8" style="3"/>
    <col min="6400" max="6400" width="69.6328125" style="3" customWidth="1"/>
    <col min="6401" max="6403" width="23.36328125" style="3" customWidth="1"/>
    <col min="6404" max="6404" width="8" style="3"/>
    <col min="6405" max="6405" width="0" style="3" hidden="1" customWidth="1"/>
    <col min="6406" max="6655" width="8" style="3"/>
    <col min="6656" max="6656" width="69.6328125" style="3" customWidth="1"/>
    <col min="6657" max="6659" width="23.36328125" style="3" customWidth="1"/>
    <col min="6660" max="6660" width="8" style="3"/>
    <col min="6661" max="6661" width="0" style="3" hidden="1" customWidth="1"/>
    <col min="6662" max="6911" width="8" style="3"/>
    <col min="6912" max="6912" width="69.6328125" style="3" customWidth="1"/>
    <col min="6913" max="6915" width="23.36328125" style="3" customWidth="1"/>
    <col min="6916" max="6916" width="8" style="3"/>
    <col min="6917" max="6917" width="0" style="3" hidden="1" customWidth="1"/>
    <col min="6918" max="7167" width="8" style="3"/>
    <col min="7168" max="7168" width="69.6328125" style="3" customWidth="1"/>
    <col min="7169" max="7171" width="23.36328125" style="3" customWidth="1"/>
    <col min="7172" max="7172" width="8" style="3"/>
    <col min="7173" max="7173" width="0" style="3" hidden="1" customWidth="1"/>
    <col min="7174" max="7423" width="8" style="3"/>
    <col min="7424" max="7424" width="69.6328125" style="3" customWidth="1"/>
    <col min="7425" max="7427" width="23.36328125" style="3" customWidth="1"/>
    <col min="7428" max="7428" width="8" style="3"/>
    <col min="7429" max="7429" width="0" style="3" hidden="1" customWidth="1"/>
    <col min="7430" max="7679" width="8" style="3"/>
    <col min="7680" max="7680" width="69.6328125" style="3" customWidth="1"/>
    <col min="7681" max="7683" width="23.36328125" style="3" customWidth="1"/>
    <col min="7684" max="7684" width="8" style="3"/>
    <col min="7685" max="7685" width="0" style="3" hidden="1" customWidth="1"/>
    <col min="7686" max="7935" width="8" style="3"/>
    <col min="7936" max="7936" width="69.6328125" style="3" customWidth="1"/>
    <col min="7937" max="7939" width="23.36328125" style="3" customWidth="1"/>
    <col min="7940" max="7940" width="8" style="3"/>
    <col min="7941" max="7941" width="0" style="3" hidden="1" customWidth="1"/>
    <col min="7942" max="8191" width="8" style="3"/>
    <col min="8192" max="8192" width="69.6328125" style="3" customWidth="1"/>
    <col min="8193" max="8195" width="23.36328125" style="3" customWidth="1"/>
    <col min="8196" max="8196" width="8" style="3"/>
    <col min="8197" max="8197" width="0" style="3" hidden="1" customWidth="1"/>
    <col min="8198" max="8447" width="8" style="3"/>
    <col min="8448" max="8448" width="69.6328125" style="3" customWidth="1"/>
    <col min="8449" max="8451" width="23.36328125" style="3" customWidth="1"/>
    <col min="8452" max="8452" width="8" style="3"/>
    <col min="8453" max="8453" width="0" style="3" hidden="1" customWidth="1"/>
    <col min="8454" max="8703" width="8" style="3"/>
    <col min="8704" max="8704" width="69.6328125" style="3" customWidth="1"/>
    <col min="8705" max="8707" width="23.36328125" style="3" customWidth="1"/>
    <col min="8708" max="8708" width="8" style="3"/>
    <col min="8709" max="8709" width="0" style="3" hidden="1" customWidth="1"/>
    <col min="8710" max="8959" width="8" style="3"/>
    <col min="8960" max="8960" width="69.6328125" style="3" customWidth="1"/>
    <col min="8961" max="8963" width="23.36328125" style="3" customWidth="1"/>
    <col min="8964" max="8964" width="8" style="3"/>
    <col min="8965" max="8965" width="0" style="3" hidden="1" customWidth="1"/>
    <col min="8966" max="9215" width="8" style="3"/>
    <col min="9216" max="9216" width="69.6328125" style="3" customWidth="1"/>
    <col min="9217" max="9219" width="23.36328125" style="3" customWidth="1"/>
    <col min="9220" max="9220" width="8" style="3"/>
    <col min="9221" max="9221" width="0" style="3" hidden="1" customWidth="1"/>
    <col min="9222" max="9471" width="8" style="3"/>
    <col min="9472" max="9472" width="69.6328125" style="3" customWidth="1"/>
    <col min="9473" max="9475" width="23.36328125" style="3" customWidth="1"/>
    <col min="9476" max="9476" width="8" style="3"/>
    <col min="9477" max="9477" width="0" style="3" hidden="1" customWidth="1"/>
    <col min="9478" max="9727" width="8" style="3"/>
    <col min="9728" max="9728" width="69.6328125" style="3" customWidth="1"/>
    <col min="9729" max="9731" width="23.36328125" style="3" customWidth="1"/>
    <col min="9732" max="9732" width="8" style="3"/>
    <col min="9733" max="9733" width="0" style="3" hidden="1" customWidth="1"/>
    <col min="9734" max="9983" width="8" style="3"/>
    <col min="9984" max="9984" width="69.6328125" style="3" customWidth="1"/>
    <col min="9985" max="9987" width="23.36328125" style="3" customWidth="1"/>
    <col min="9988" max="9988" width="8" style="3"/>
    <col min="9989" max="9989" width="0" style="3" hidden="1" customWidth="1"/>
    <col min="9990" max="10239" width="8" style="3"/>
    <col min="10240" max="10240" width="69.6328125" style="3" customWidth="1"/>
    <col min="10241" max="10243" width="23.36328125" style="3" customWidth="1"/>
    <col min="10244" max="10244" width="8" style="3"/>
    <col min="10245" max="10245" width="0" style="3" hidden="1" customWidth="1"/>
    <col min="10246" max="10495" width="8" style="3"/>
    <col min="10496" max="10496" width="69.6328125" style="3" customWidth="1"/>
    <col min="10497" max="10499" width="23.36328125" style="3" customWidth="1"/>
    <col min="10500" max="10500" width="8" style="3"/>
    <col min="10501" max="10501" width="0" style="3" hidden="1" customWidth="1"/>
    <col min="10502" max="10751" width="8" style="3"/>
    <col min="10752" max="10752" width="69.6328125" style="3" customWidth="1"/>
    <col min="10753" max="10755" width="23.36328125" style="3" customWidth="1"/>
    <col min="10756" max="10756" width="8" style="3"/>
    <col min="10757" max="10757" width="0" style="3" hidden="1" customWidth="1"/>
    <col min="10758" max="11007" width="8" style="3"/>
    <col min="11008" max="11008" width="69.6328125" style="3" customWidth="1"/>
    <col min="11009" max="11011" width="23.36328125" style="3" customWidth="1"/>
    <col min="11012" max="11012" width="8" style="3"/>
    <col min="11013" max="11013" width="0" style="3" hidden="1" customWidth="1"/>
    <col min="11014" max="11263" width="8" style="3"/>
    <col min="11264" max="11264" width="69.6328125" style="3" customWidth="1"/>
    <col min="11265" max="11267" width="23.36328125" style="3" customWidth="1"/>
    <col min="11268" max="11268" width="8" style="3"/>
    <col min="11269" max="11269" width="0" style="3" hidden="1" customWidth="1"/>
    <col min="11270" max="11519" width="8" style="3"/>
    <col min="11520" max="11520" width="69.6328125" style="3" customWidth="1"/>
    <col min="11521" max="11523" width="23.36328125" style="3" customWidth="1"/>
    <col min="11524" max="11524" width="8" style="3"/>
    <col min="11525" max="11525" width="0" style="3" hidden="1" customWidth="1"/>
    <col min="11526" max="11775" width="8" style="3"/>
    <col min="11776" max="11776" width="69.6328125" style="3" customWidth="1"/>
    <col min="11777" max="11779" width="23.36328125" style="3" customWidth="1"/>
    <col min="11780" max="11780" width="8" style="3"/>
    <col min="11781" max="11781" width="0" style="3" hidden="1" customWidth="1"/>
    <col min="11782" max="12031" width="8" style="3"/>
    <col min="12032" max="12032" width="69.6328125" style="3" customWidth="1"/>
    <col min="12033" max="12035" width="23.36328125" style="3" customWidth="1"/>
    <col min="12036" max="12036" width="8" style="3"/>
    <col min="12037" max="12037" width="0" style="3" hidden="1" customWidth="1"/>
    <col min="12038" max="12287" width="8" style="3"/>
    <col min="12288" max="12288" width="69.6328125" style="3" customWidth="1"/>
    <col min="12289" max="12291" width="23.36328125" style="3" customWidth="1"/>
    <col min="12292" max="12292" width="8" style="3"/>
    <col min="12293" max="12293" width="0" style="3" hidden="1" customWidth="1"/>
    <col min="12294" max="12543" width="8" style="3"/>
    <col min="12544" max="12544" width="69.6328125" style="3" customWidth="1"/>
    <col min="12545" max="12547" width="23.36328125" style="3" customWidth="1"/>
    <col min="12548" max="12548" width="8" style="3"/>
    <col min="12549" max="12549" width="0" style="3" hidden="1" customWidth="1"/>
    <col min="12550" max="12799" width="8" style="3"/>
    <col min="12800" max="12800" width="69.6328125" style="3" customWidth="1"/>
    <col min="12801" max="12803" width="23.36328125" style="3" customWidth="1"/>
    <col min="12804" max="12804" width="8" style="3"/>
    <col min="12805" max="12805" width="0" style="3" hidden="1" customWidth="1"/>
    <col min="12806" max="13055" width="8" style="3"/>
    <col min="13056" max="13056" width="69.6328125" style="3" customWidth="1"/>
    <col min="13057" max="13059" width="23.36328125" style="3" customWidth="1"/>
    <col min="13060" max="13060" width="8" style="3"/>
    <col min="13061" max="13061" width="0" style="3" hidden="1" customWidth="1"/>
    <col min="13062" max="13311" width="8" style="3"/>
    <col min="13312" max="13312" width="69.6328125" style="3" customWidth="1"/>
    <col min="13313" max="13315" width="23.36328125" style="3" customWidth="1"/>
    <col min="13316" max="13316" width="8" style="3"/>
    <col min="13317" max="13317" width="0" style="3" hidden="1" customWidth="1"/>
    <col min="13318" max="13567" width="8" style="3"/>
    <col min="13568" max="13568" width="69.6328125" style="3" customWidth="1"/>
    <col min="13569" max="13571" width="23.36328125" style="3" customWidth="1"/>
    <col min="13572" max="13572" width="8" style="3"/>
    <col min="13573" max="13573" width="0" style="3" hidden="1" customWidth="1"/>
    <col min="13574" max="13823" width="8" style="3"/>
    <col min="13824" max="13824" width="69.6328125" style="3" customWidth="1"/>
    <col min="13825" max="13827" width="23.36328125" style="3" customWidth="1"/>
    <col min="13828" max="13828" width="8" style="3"/>
    <col min="13829" max="13829" width="0" style="3" hidden="1" customWidth="1"/>
    <col min="13830" max="14079" width="8" style="3"/>
    <col min="14080" max="14080" width="69.6328125" style="3" customWidth="1"/>
    <col min="14081" max="14083" width="23.36328125" style="3" customWidth="1"/>
    <col min="14084" max="14084" width="8" style="3"/>
    <col min="14085" max="14085" width="0" style="3" hidden="1" customWidth="1"/>
    <col min="14086" max="14335" width="8" style="3"/>
    <col min="14336" max="14336" width="69.6328125" style="3" customWidth="1"/>
    <col min="14337" max="14339" width="23.36328125" style="3" customWidth="1"/>
    <col min="14340" max="14340" width="8" style="3"/>
    <col min="14341" max="14341" width="0" style="3" hidden="1" customWidth="1"/>
    <col min="14342" max="14591" width="8" style="3"/>
    <col min="14592" max="14592" width="69.6328125" style="3" customWidth="1"/>
    <col min="14593" max="14595" width="23.36328125" style="3" customWidth="1"/>
    <col min="14596" max="14596" width="8" style="3"/>
    <col min="14597" max="14597" width="0" style="3" hidden="1" customWidth="1"/>
    <col min="14598" max="14847" width="8" style="3"/>
    <col min="14848" max="14848" width="69.6328125" style="3" customWidth="1"/>
    <col min="14849" max="14851" width="23.36328125" style="3" customWidth="1"/>
    <col min="14852" max="14852" width="8" style="3"/>
    <col min="14853" max="14853" width="0" style="3" hidden="1" customWidth="1"/>
    <col min="14854" max="15103" width="8" style="3"/>
    <col min="15104" max="15104" width="69.6328125" style="3" customWidth="1"/>
    <col min="15105" max="15107" width="23.36328125" style="3" customWidth="1"/>
    <col min="15108" max="15108" width="8" style="3"/>
    <col min="15109" max="15109" width="0" style="3" hidden="1" customWidth="1"/>
    <col min="15110" max="15359" width="8" style="3"/>
    <col min="15360" max="15360" width="69.6328125" style="3" customWidth="1"/>
    <col min="15361" max="15363" width="23.36328125" style="3" customWidth="1"/>
    <col min="15364" max="15364" width="8" style="3"/>
    <col min="15365" max="15365" width="0" style="3" hidden="1" customWidth="1"/>
    <col min="15366" max="15615" width="8" style="3"/>
    <col min="15616" max="15616" width="69.6328125" style="3" customWidth="1"/>
    <col min="15617" max="15619" width="23.36328125" style="3" customWidth="1"/>
    <col min="15620" max="15620" width="8" style="3"/>
    <col min="15621" max="15621" width="0" style="3" hidden="1" customWidth="1"/>
    <col min="15622" max="15871" width="8" style="3"/>
    <col min="15872" max="15872" width="69.6328125" style="3" customWidth="1"/>
    <col min="15873" max="15875" width="23.36328125" style="3" customWidth="1"/>
    <col min="15876" max="15876" width="8" style="3"/>
    <col min="15877" max="15877" width="0" style="3" hidden="1" customWidth="1"/>
    <col min="15878" max="16127" width="8" style="3"/>
    <col min="16128" max="16128" width="69.6328125" style="3" customWidth="1"/>
    <col min="16129" max="16131" width="23.36328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3">
      <c r="A1" s="171" t="s">
        <v>66</v>
      </c>
      <c r="B1" s="171"/>
      <c r="C1" s="171"/>
      <c r="D1" s="171"/>
      <c r="E1" s="119"/>
      <c r="F1" s="119"/>
      <c r="G1" s="119"/>
      <c r="H1" s="119"/>
    </row>
    <row r="2" spans="1:11" s="4" customFormat="1" ht="25.5" customHeight="1" x14ac:dyDescent="0.35">
      <c r="A2" s="171" t="s">
        <v>78</v>
      </c>
      <c r="B2" s="171"/>
      <c r="C2" s="171"/>
      <c r="D2" s="171"/>
      <c r="E2" s="119"/>
      <c r="F2" s="119"/>
      <c r="G2" s="119"/>
      <c r="H2" s="119"/>
    </row>
    <row r="3" spans="1:11" s="4" customFormat="1" ht="23.25" customHeight="1" x14ac:dyDescent="0.3">
      <c r="A3" s="206" t="s">
        <v>102</v>
      </c>
      <c r="B3" s="206"/>
      <c r="C3" s="206"/>
      <c r="D3" s="206"/>
      <c r="E3" s="3"/>
      <c r="F3" s="3"/>
      <c r="G3" s="3"/>
      <c r="H3" s="3"/>
    </row>
    <row r="4" spans="1:11" s="4" customFormat="1" ht="23.25" customHeight="1" x14ac:dyDescent="0.35">
      <c r="A4" s="120"/>
      <c r="B4" s="121"/>
      <c r="C4" s="121"/>
      <c r="D4" s="122" t="s">
        <v>90</v>
      </c>
    </row>
    <row r="5" spans="1:11" s="123" customFormat="1" ht="21.15" customHeight="1" x14ac:dyDescent="0.35">
      <c r="A5" s="201" t="s">
        <v>0</v>
      </c>
      <c r="B5" s="202" t="s">
        <v>79</v>
      </c>
      <c r="C5" s="204" t="s">
        <v>80</v>
      </c>
      <c r="D5" s="205"/>
      <c r="E5" s="4"/>
      <c r="F5" s="4"/>
      <c r="G5" s="4"/>
      <c r="H5" s="4"/>
    </row>
    <row r="6" spans="1:11" s="123" customFormat="1" ht="27.75" customHeight="1" x14ac:dyDescent="0.35">
      <c r="A6" s="201"/>
      <c r="B6" s="203"/>
      <c r="C6" s="124" t="s">
        <v>81</v>
      </c>
      <c r="D6" s="125" t="s">
        <v>82</v>
      </c>
      <c r="E6" s="4"/>
      <c r="F6" s="4"/>
      <c r="G6" s="4"/>
      <c r="H6" s="4"/>
    </row>
    <row r="7" spans="1:11" s="4" customFormat="1" ht="14.25" customHeight="1" x14ac:dyDescent="0.35">
      <c r="A7" s="7" t="s">
        <v>3</v>
      </c>
      <c r="B7" s="8">
        <v>1</v>
      </c>
      <c r="C7" s="8">
        <v>2</v>
      </c>
      <c r="D7" s="8">
        <v>3</v>
      </c>
      <c r="E7" s="123"/>
      <c r="F7" s="123"/>
      <c r="G7" s="123"/>
      <c r="H7" s="123"/>
      <c r="I7" s="126"/>
      <c r="K7" s="126"/>
    </row>
    <row r="8" spans="1:11" s="4" customFormat="1" ht="30.15" customHeight="1" x14ac:dyDescent="0.35">
      <c r="A8" s="146" t="s">
        <v>91</v>
      </c>
      <c r="B8" s="145">
        <f>SUM(C8:D8)</f>
        <v>141568</v>
      </c>
      <c r="C8" s="145">
        <f>'!!12-жінки'!B7</f>
        <v>74987</v>
      </c>
      <c r="D8" s="145">
        <f>'!!13-чоловіки'!B7</f>
        <v>66581</v>
      </c>
      <c r="E8" s="123"/>
      <c r="F8" s="123"/>
      <c r="G8" s="123"/>
      <c r="H8" s="123"/>
      <c r="I8" s="126"/>
      <c r="K8" s="126"/>
    </row>
    <row r="9" spans="1:11" s="47" customFormat="1" ht="30.15" customHeight="1" x14ac:dyDescent="0.35">
      <c r="A9" s="146" t="s">
        <v>92</v>
      </c>
      <c r="B9" s="145">
        <f>SUM(C9:D9)</f>
        <v>64531</v>
      </c>
      <c r="C9" s="145">
        <f>'!!12-жінки'!C7</f>
        <v>39121</v>
      </c>
      <c r="D9" s="145">
        <f>'!!13-чоловіки'!C7</f>
        <v>25410</v>
      </c>
      <c r="E9" s="4"/>
      <c r="F9" s="4"/>
      <c r="G9" s="4"/>
      <c r="H9" s="4"/>
    </row>
    <row r="10" spans="1:11" s="4" customFormat="1" ht="30.15" customHeight="1" x14ac:dyDescent="0.35">
      <c r="A10" s="147" t="s">
        <v>93</v>
      </c>
      <c r="B10" s="145">
        <f t="shared" ref="B10:B13" si="0">SUM(C10:D10)</f>
        <v>25255</v>
      </c>
      <c r="C10" s="145">
        <f>'!!12-жінки'!D7</f>
        <v>13754</v>
      </c>
      <c r="D10" s="145">
        <f>'!!13-чоловіки'!D7</f>
        <v>11501</v>
      </c>
    </row>
    <row r="11" spans="1:11" s="4" customFormat="1" ht="30.15" customHeight="1" x14ac:dyDescent="0.35">
      <c r="A11" s="148" t="s">
        <v>94</v>
      </c>
      <c r="B11" s="145">
        <f t="shared" si="0"/>
        <v>4604</v>
      </c>
      <c r="C11" s="145">
        <f>'!!12-жінки'!F7</f>
        <v>2608</v>
      </c>
      <c r="D11" s="145">
        <f>'!!13-чоловіки'!F7</f>
        <v>1996</v>
      </c>
      <c r="G11" s="127"/>
    </row>
    <row r="12" spans="1:11" s="4" customFormat="1" ht="56.25" customHeight="1" x14ac:dyDescent="0.35">
      <c r="A12" s="148" t="s">
        <v>95</v>
      </c>
      <c r="B12" s="145">
        <f t="shared" si="0"/>
        <v>631</v>
      </c>
      <c r="C12" s="145">
        <f>'!!12-жінки'!G7</f>
        <v>295</v>
      </c>
      <c r="D12" s="145">
        <f>'!!13-чоловіки'!G7</f>
        <v>336</v>
      </c>
    </row>
    <row r="13" spans="1:11" s="4" customFormat="1" ht="54.75" customHeight="1" x14ac:dyDescent="0.35">
      <c r="A13" s="148" t="s">
        <v>8</v>
      </c>
      <c r="B13" s="145">
        <f t="shared" si="0"/>
        <v>49781</v>
      </c>
      <c r="C13" s="145">
        <f>'!!12-жінки'!H7</f>
        <v>30124</v>
      </c>
      <c r="D13" s="145">
        <f>'!!13-чоловіки'!H7</f>
        <v>19657</v>
      </c>
      <c r="E13" s="127"/>
    </row>
    <row r="14" spans="1:11" s="4" customFormat="1" ht="23" customHeight="1" x14ac:dyDescent="0.35">
      <c r="A14" s="197" t="s">
        <v>103</v>
      </c>
      <c r="B14" s="198"/>
      <c r="C14" s="198"/>
      <c r="D14" s="198"/>
      <c r="E14" s="127"/>
    </row>
    <row r="15" spans="1:11" ht="25.5" customHeight="1" x14ac:dyDescent="0.3">
      <c r="A15" s="199"/>
      <c r="B15" s="200"/>
      <c r="C15" s="200"/>
      <c r="D15" s="200"/>
      <c r="E15" s="127"/>
      <c r="F15" s="4"/>
      <c r="G15" s="4"/>
      <c r="H15" s="4"/>
    </row>
    <row r="16" spans="1:11" ht="21.15" customHeight="1" x14ac:dyDescent="0.3">
      <c r="A16" s="201" t="s">
        <v>0</v>
      </c>
      <c r="B16" s="202" t="s">
        <v>79</v>
      </c>
      <c r="C16" s="204" t="s">
        <v>80</v>
      </c>
      <c r="D16" s="205"/>
      <c r="E16" s="4"/>
      <c r="F16" s="4"/>
      <c r="G16" s="4"/>
      <c r="H16" s="4"/>
    </row>
    <row r="17" spans="1:4" ht="27" customHeight="1" x14ac:dyDescent="0.3">
      <c r="A17" s="201"/>
      <c r="B17" s="203"/>
      <c r="C17" s="124" t="s">
        <v>81</v>
      </c>
      <c r="D17" s="125" t="s">
        <v>82</v>
      </c>
    </row>
    <row r="18" spans="1:4" ht="30.15" customHeight="1" x14ac:dyDescent="0.3">
      <c r="A18" s="146" t="s">
        <v>91</v>
      </c>
      <c r="B18" s="145">
        <f>C18+D18</f>
        <v>16828</v>
      </c>
      <c r="C18" s="149">
        <f>'!!12-жінки'!I7</f>
        <v>10468</v>
      </c>
      <c r="D18" s="150">
        <f>'!!13-чоловіки'!I7</f>
        <v>6360</v>
      </c>
    </row>
    <row r="19" spans="1:4" ht="30.15" customHeight="1" x14ac:dyDescent="0.3">
      <c r="A19" s="128" t="s">
        <v>92</v>
      </c>
      <c r="B19" s="145">
        <f t="shared" ref="B19:B20" si="1">C19+D19</f>
        <v>14821</v>
      </c>
      <c r="C19" s="151">
        <f>'!!12-жінки'!J7</f>
        <v>9478</v>
      </c>
      <c r="D19" s="151">
        <f>'!!13-чоловіки'!J7</f>
        <v>5343</v>
      </c>
    </row>
    <row r="20" spans="1:4" ht="30.15" customHeight="1" x14ac:dyDescent="0.3">
      <c r="A20" s="128" t="s">
        <v>96</v>
      </c>
      <c r="B20" s="145">
        <f t="shared" si="1"/>
        <v>12459</v>
      </c>
      <c r="C20" s="151">
        <f>'!!12-жінки'!K7</f>
        <v>7904</v>
      </c>
      <c r="D20" s="151">
        <f>'!!13-чоловіки'!K7</f>
        <v>4555</v>
      </c>
    </row>
    <row r="21" spans="1:4" ht="13.25" x14ac:dyDescent="0.25">
      <c r="B21" s="19"/>
      <c r="C21" s="19"/>
      <c r="D21" s="19"/>
    </row>
    <row r="22" spans="1:4" ht="13.25" x14ac:dyDescent="0.25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C9" sqref="C9"/>
    </sheetView>
  </sheetViews>
  <sheetFormatPr defaultRowHeight="15.5" x14ac:dyDescent="0.35"/>
  <cols>
    <col min="1" max="1" width="28.1796875" style="144" customWidth="1"/>
    <col min="2" max="2" width="17" style="144" customWidth="1"/>
    <col min="3" max="3" width="12.453125" style="143" customWidth="1"/>
    <col min="4" max="4" width="13.6328125" style="143" customWidth="1"/>
    <col min="5" max="5" width="11.6328125" style="143" customWidth="1"/>
    <col min="6" max="6" width="10.08984375" style="143" customWidth="1"/>
    <col min="7" max="7" width="16.453125" style="143" customWidth="1"/>
    <col min="8" max="8" width="14.453125" style="143" customWidth="1"/>
    <col min="9" max="9" width="13.6328125" style="143" customWidth="1"/>
    <col min="10" max="10" width="12.08984375" style="143" customWidth="1"/>
    <col min="11" max="11" width="11.36328125" style="143" customWidth="1"/>
    <col min="12" max="256" width="9" style="140"/>
    <col min="257" max="257" width="18" style="140" customWidth="1"/>
    <col min="258" max="258" width="10.453125" style="140" customWidth="1"/>
    <col min="259" max="259" width="11.453125" style="140" customWidth="1"/>
    <col min="260" max="260" width="15.6328125" style="140" customWidth="1"/>
    <col min="261" max="261" width="11.6328125" style="140" customWidth="1"/>
    <col min="262" max="262" width="10.08984375" style="140" customWidth="1"/>
    <col min="263" max="263" width="17.90625" style="140" customWidth="1"/>
    <col min="264" max="264" width="14.453125" style="140" customWidth="1"/>
    <col min="265" max="265" width="11.36328125" style="140" customWidth="1"/>
    <col min="266" max="266" width="11.453125" style="140" customWidth="1"/>
    <col min="267" max="267" width="11.36328125" style="140" customWidth="1"/>
    <col min="268" max="512" width="9" style="140"/>
    <col min="513" max="513" width="18" style="140" customWidth="1"/>
    <col min="514" max="514" width="10.453125" style="140" customWidth="1"/>
    <col min="515" max="515" width="11.453125" style="140" customWidth="1"/>
    <col min="516" max="516" width="15.6328125" style="140" customWidth="1"/>
    <col min="517" max="517" width="11.6328125" style="140" customWidth="1"/>
    <col min="518" max="518" width="10.08984375" style="140" customWidth="1"/>
    <col min="519" max="519" width="17.90625" style="140" customWidth="1"/>
    <col min="520" max="520" width="14.453125" style="140" customWidth="1"/>
    <col min="521" max="521" width="11.36328125" style="140" customWidth="1"/>
    <col min="522" max="522" width="11.453125" style="140" customWidth="1"/>
    <col min="523" max="523" width="11.36328125" style="140" customWidth="1"/>
    <col min="524" max="768" width="9" style="140"/>
    <col min="769" max="769" width="18" style="140" customWidth="1"/>
    <col min="770" max="770" width="10.453125" style="140" customWidth="1"/>
    <col min="771" max="771" width="11.453125" style="140" customWidth="1"/>
    <col min="772" max="772" width="15.6328125" style="140" customWidth="1"/>
    <col min="773" max="773" width="11.6328125" style="140" customWidth="1"/>
    <col min="774" max="774" width="10.08984375" style="140" customWidth="1"/>
    <col min="775" max="775" width="17.90625" style="140" customWidth="1"/>
    <col min="776" max="776" width="14.453125" style="140" customWidth="1"/>
    <col min="777" max="777" width="11.36328125" style="140" customWidth="1"/>
    <col min="778" max="778" width="11.453125" style="140" customWidth="1"/>
    <col min="779" max="779" width="11.36328125" style="140" customWidth="1"/>
    <col min="780" max="1024" width="9" style="140"/>
    <col min="1025" max="1025" width="18" style="140" customWidth="1"/>
    <col min="1026" max="1026" width="10.453125" style="140" customWidth="1"/>
    <col min="1027" max="1027" width="11.453125" style="140" customWidth="1"/>
    <col min="1028" max="1028" width="15.6328125" style="140" customWidth="1"/>
    <col min="1029" max="1029" width="11.6328125" style="140" customWidth="1"/>
    <col min="1030" max="1030" width="10.08984375" style="140" customWidth="1"/>
    <col min="1031" max="1031" width="17.90625" style="140" customWidth="1"/>
    <col min="1032" max="1032" width="14.453125" style="140" customWidth="1"/>
    <col min="1033" max="1033" width="11.36328125" style="140" customWidth="1"/>
    <col min="1034" max="1034" width="11.453125" style="140" customWidth="1"/>
    <col min="1035" max="1035" width="11.36328125" style="140" customWidth="1"/>
    <col min="1036" max="1280" width="9" style="140"/>
    <col min="1281" max="1281" width="18" style="140" customWidth="1"/>
    <col min="1282" max="1282" width="10.453125" style="140" customWidth="1"/>
    <col min="1283" max="1283" width="11.453125" style="140" customWidth="1"/>
    <col min="1284" max="1284" width="15.6328125" style="140" customWidth="1"/>
    <col min="1285" max="1285" width="11.6328125" style="140" customWidth="1"/>
    <col min="1286" max="1286" width="10.08984375" style="140" customWidth="1"/>
    <col min="1287" max="1287" width="17.90625" style="140" customWidth="1"/>
    <col min="1288" max="1288" width="14.453125" style="140" customWidth="1"/>
    <col min="1289" max="1289" width="11.36328125" style="140" customWidth="1"/>
    <col min="1290" max="1290" width="11.453125" style="140" customWidth="1"/>
    <col min="1291" max="1291" width="11.36328125" style="140" customWidth="1"/>
    <col min="1292" max="1536" width="9" style="140"/>
    <col min="1537" max="1537" width="18" style="140" customWidth="1"/>
    <col min="1538" max="1538" width="10.453125" style="140" customWidth="1"/>
    <col min="1539" max="1539" width="11.453125" style="140" customWidth="1"/>
    <col min="1540" max="1540" width="15.6328125" style="140" customWidth="1"/>
    <col min="1541" max="1541" width="11.6328125" style="140" customWidth="1"/>
    <col min="1542" max="1542" width="10.08984375" style="140" customWidth="1"/>
    <col min="1543" max="1543" width="17.90625" style="140" customWidth="1"/>
    <col min="1544" max="1544" width="14.453125" style="140" customWidth="1"/>
    <col min="1545" max="1545" width="11.36328125" style="140" customWidth="1"/>
    <col min="1546" max="1546" width="11.453125" style="140" customWidth="1"/>
    <col min="1547" max="1547" width="11.36328125" style="140" customWidth="1"/>
    <col min="1548" max="1792" width="9" style="140"/>
    <col min="1793" max="1793" width="18" style="140" customWidth="1"/>
    <col min="1794" max="1794" width="10.453125" style="140" customWidth="1"/>
    <col min="1795" max="1795" width="11.453125" style="140" customWidth="1"/>
    <col min="1796" max="1796" width="15.6328125" style="140" customWidth="1"/>
    <col min="1797" max="1797" width="11.6328125" style="140" customWidth="1"/>
    <col min="1798" max="1798" width="10.08984375" style="140" customWidth="1"/>
    <col min="1799" max="1799" width="17.90625" style="140" customWidth="1"/>
    <col min="1800" max="1800" width="14.453125" style="140" customWidth="1"/>
    <col min="1801" max="1801" width="11.36328125" style="140" customWidth="1"/>
    <col min="1802" max="1802" width="11.453125" style="140" customWidth="1"/>
    <col min="1803" max="1803" width="11.36328125" style="140" customWidth="1"/>
    <col min="1804" max="2048" width="9" style="140"/>
    <col min="2049" max="2049" width="18" style="140" customWidth="1"/>
    <col min="2050" max="2050" width="10.453125" style="140" customWidth="1"/>
    <col min="2051" max="2051" width="11.453125" style="140" customWidth="1"/>
    <col min="2052" max="2052" width="15.6328125" style="140" customWidth="1"/>
    <col min="2053" max="2053" width="11.6328125" style="140" customWidth="1"/>
    <col min="2054" max="2054" width="10.08984375" style="140" customWidth="1"/>
    <col min="2055" max="2055" width="17.90625" style="140" customWidth="1"/>
    <col min="2056" max="2056" width="14.453125" style="140" customWidth="1"/>
    <col min="2057" max="2057" width="11.36328125" style="140" customWidth="1"/>
    <col min="2058" max="2058" width="11.453125" style="140" customWidth="1"/>
    <col min="2059" max="2059" width="11.36328125" style="140" customWidth="1"/>
    <col min="2060" max="2304" width="9" style="140"/>
    <col min="2305" max="2305" width="18" style="140" customWidth="1"/>
    <col min="2306" max="2306" width="10.453125" style="140" customWidth="1"/>
    <col min="2307" max="2307" width="11.453125" style="140" customWidth="1"/>
    <col min="2308" max="2308" width="15.6328125" style="140" customWidth="1"/>
    <col min="2309" max="2309" width="11.6328125" style="140" customWidth="1"/>
    <col min="2310" max="2310" width="10.08984375" style="140" customWidth="1"/>
    <col min="2311" max="2311" width="17.90625" style="140" customWidth="1"/>
    <col min="2312" max="2312" width="14.453125" style="140" customWidth="1"/>
    <col min="2313" max="2313" width="11.36328125" style="140" customWidth="1"/>
    <col min="2314" max="2314" width="11.453125" style="140" customWidth="1"/>
    <col min="2315" max="2315" width="11.36328125" style="140" customWidth="1"/>
    <col min="2316" max="2560" width="9" style="140"/>
    <col min="2561" max="2561" width="18" style="140" customWidth="1"/>
    <col min="2562" max="2562" width="10.453125" style="140" customWidth="1"/>
    <col min="2563" max="2563" width="11.453125" style="140" customWidth="1"/>
    <col min="2564" max="2564" width="15.6328125" style="140" customWidth="1"/>
    <col min="2565" max="2565" width="11.6328125" style="140" customWidth="1"/>
    <col min="2566" max="2566" width="10.08984375" style="140" customWidth="1"/>
    <col min="2567" max="2567" width="17.90625" style="140" customWidth="1"/>
    <col min="2568" max="2568" width="14.453125" style="140" customWidth="1"/>
    <col min="2569" max="2569" width="11.36328125" style="140" customWidth="1"/>
    <col min="2570" max="2570" width="11.453125" style="140" customWidth="1"/>
    <col min="2571" max="2571" width="11.36328125" style="140" customWidth="1"/>
    <col min="2572" max="2816" width="9" style="140"/>
    <col min="2817" max="2817" width="18" style="140" customWidth="1"/>
    <col min="2818" max="2818" width="10.453125" style="140" customWidth="1"/>
    <col min="2819" max="2819" width="11.453125" style="140" customWidth="1"/>
    <col min="2820" max="2820" width="15.6328125" style="140" customWidth="1"/>
    <col min="2821" max="2821" width="11.6328125" style="140" customWidth="1"/>
    <col min="2822" max="2822" width="10.08984375" style="140" customWidth="1"/>
    <col min="2823" max="2823" width="17.90625" style="140" customWidth="1"/>
    <col min="2824" max="2824" width="14.453125" style="140" customWidth="1"/>
    <col min="2825" max="2825" width="11.36328125" style="140" customWidth="1"/>
    <col min="2826" max="2826" width="11.453125" style="140" customWidth="1"/>
    <col min="2827" max="2827" width="11.36328125" style="140" customWidth="1"/>
    <col min="2828" max="3072" width="9" style="140"/>
    <col min="3073" max="3073" width="18" style="140" customWidth="1"/>
    <col min="3074" max="3074" width="10.453125" style="140" customWidth="1"/>
    <col min="3075" max="3075" width="11.453125" style="140" customWidth="1"/>
    <col min="3076" max="3076" width="15.6328125" style="140" customWidth="1"/>
    <col min="3077" max="3077" width="11.6328125" style="140" customWidth="1"/>
    <col min="3078" max="3078" width="10.08984375" style="140" customWidth="1"/>
    <col min="3079" max="3079" width="17.90625" style="140" customWidth="1"/>
    <col min="3080" max="3080" width="14.453125" style="140" customWidth="1"/>
    <col min="3081" max="3081" width="11.36328125" style="140" customWidth="1"/>
    <col min="3082" max="3082" width="11.453125" style="140" customWidth="1"/>
    <col min="3083" max="3083" width="11.36328125" style="140" customWidth="1"/>
    <col min="3084" max="3328" width="9" style="140"/>
    <col min="3329" max="3329" width="18" style="140" customWidth="1"/>
    <col min="3330" max="3330" width="10.453125" style="140" customWidth="1"/>
    <col min="3331" max="3331" width="11.453125" style="140" customWidth="1"/>
    <col min="3332" max="3332" width="15.6328125" style="140" customWidth="1"/>
    <col min="3333" max="3333" width="11.6328125" style="140" customWidth="1"/>
    <col min="3334" max="3334" width="10.08984375" style="140" customWidth="1"/>
    <col min="3335" max="3335" width="17.90625" style="140" customWidth="1"/>
    <col min="3336" max="3336" width="14.453125" style="140" customWidth="1"/>
    <col min="3337" max="3337" width="11.36328125" style="140" customWidth="1"/>
    <col min="3338" max="3338" width="11.453125" style="140" customWidth="1"/>
    <col min="3339" max="3339" width="11.36328125" style="140" customWidth="1"/>
    <col min="3340" max="3584" width="9" style="140"/>
    <col min="3585" max="3585" width="18" style="140" customWidth="1"/>
    <col min="3586" max="3586" width="10.453125" style="140" customWidth="1"/>
    <col min="3587" max="3587" width="11.453125" style="140" customWidth="1"/>
    <col min="3588" max="3588" width="15.6328125" style="140" customWidth="1"/>
    <col min="3589" max="3589" width="11.6328125" style="140" customWidth="1"/>
    <col min="3590" max="3590" width="10.08984375" style="140" customWidth="1"/>
    <col min="3591" max="3591" width="17.90625" style="140" customWidth="1"/>
    <col min="3592" max="3592" width="14.453125" style="140" customWidth="1"/>
    <col min="3593" max="3593" width="11.36328125" style="140" customWidth="1"/>
    <col min="3594" max="3594" width="11.453125" style="140" customWidth="1"/>
    <col min="3595" max="3595" width="11.36328125" style="140" customWidth="1"/>
    <col min="3596" max="3840" width="9" style="140"/>
    <col min="3841" max="3841" width="18" style="140" customWidth="1"/>
    <col min="3842" max="3842" width="10.453125" style="140" customWidth="1"/>
    <col min="3843" max="3843" width="11.453125" style="140" customWidth="1"/>
    <col min="3844" max="3844" width="15.6328125" style="140" customWidth="1"/>
    <col min="3845" max="3845" width="11.6328125" style="140" customWidth="1"/>
    <col min="3846" max="3846" width="10.08984375" style="140" customWidth="1"/>
    <col min="3847" max="3847" width="17.90625" style="140" customWidth="1"/>
    <col min="3848" max="3848" width="14.453125" style="140" customWidth="1"/>
    <col min="3849" max="3849" width="11.36328125" style="140" customWidth="1"/>
    <col min="3850" max="3850" width="11.453125" style="140" customWidth="1"/>
    <col min="3851" max="3851" width="11.36328125" style="140" customWidth="1"/>
    <col min="3852" max="4096" width="9" style="140"/>
    <col min="4097" max="4097" width="18" style="140" customWidth="1"/>
    <col min="4098" max="4098" width="10.453125" style="140" customWidth="1"/>
    <col min="4099" max="4099" width="11.453125" style="140" customWidth="1"/>
    <col min="4100" max="4100" width="15.6328125" style="140" customWidth="1"/>
    <col min="4101" max="4101" width="11.6328125" style="140" customWidth="1"/>
    <col min="4102" max="4102" width="10.08984375" style="140" customWidth="1"/>
    <col min="4103" max="4103" width="17.90625" style="140" customWidth="1"/>
    <col min="4104" max="4104" width="14.453125" style="140" customWidth="1"/>
    <col min="4105" max="4105" width="11.36328125" style="140" customWidth="1"/>
    <col min="4106" max="4106" width="11.453125" style="140" customWidth="1"/>
    <col min="4107" max="4107" width="11.36328125" style="140" customWidth="1"/>
    <col min="4108" max="4352" width="9" style="140"/>
    <col min="4353" max="4353" width="18" style="140" customWidth="1"/>
    <col min="4354" max="4354" width="10.453125" style="140" customWidth="1"/>
    <col min="4355" max="4355" width="11.453125" style="140" customWidth="1"/>
    <col min="4356" max="4356" width="15.6328125" style="140" customWidth="1"/>
    <col min="4357" max="4357" width="11.6328125" style="140" customWidth="1"/>
    <col min="4358" max="4358" width="10.08984375" style="140" customWidth="1"/>
    <col min="4359" max="4359" width="17.90625" style="140" customWidth="1"/>
    <col min="4360" max="4360" width="14.453125" style="140" customWidth="1"/>
    <col min="4361" max="4361" width="11.36328125" style="140" customWidth="1"/>
    <col min="4362" max="4362" width="11.453125" style="140" customWidth="1"/>
    <col min="4363" max="4363" width="11.36328125" style="140" customWidth="1"/>
    <col min="4364" max="4608" width="9" style="140"/>
    <col min="4609" max="4609" width="18" style="140" customWidth="1"/>
    <col min="4610" max="4610" width="10.453125" style="140" customWidth="1"/>
    <col min="4611" max="4611" width="11.453125" style="140" customWidth="1"/>
    <col min="4612" max="4612" width="15.6328125" style="140" customWidth="1"/>
    <col min="4613" max="4613" width="11.6328125" style="140" customWidth="1"/>
    <col min="4614" max="4614" width="10.08984375" style="140" customWidth="1"/>
    <col min="4615" max="4615" width="17.90625" style="140" customWidth="1"/>
    <col min="4616" max="4616" width="14.453125" style="140" customWidth="1"/>
    <col min="4617" max="4617" width="11.36328125" style="140" customWidth="1"/>
    <col min="4618" max="4618" width="11.453125" style="140" customWidth="1"/>
    <col min="4619" max="4619" width="11.36328125" style="140" customWidth="1"/>
    <col min="4620" max="4864" width="9" style="140"/>
    <col min="4865" max="4865" width="18" style="140" customWidth="1"/>
    <col min="4866" max="4866" width="10.453125" style="140" customWidth="1"/>
    <col min="4867" max="4867" width="11.453125" style="140" customWidth="1"/>
    <col min="4868" max="4868" width="15.6328125" style="140" customWidth="1"/>
    <col min="4869" max="4869" width="11.6328125" style="140" customWidth="1"/>
    <col min="4870" max="4870" width="10.08984375" style="140" customWidth="1"/>
    <col min="4871" max="4871" width="17.90625" style="140" customWidth="1"/>
    <col min="4872" max="4872" width="14.453125" style="140" customWidth="1"/>
    <col min="4873" max="4873" width="11.36328125" style="140" customWidth="1"/>
    <col min="4874" max="4874" width="11.453125" style="140" customWidth="1"/>
    <col min="4875" max="4875" width="11.36328125" style="140" customWidth="1"/>
    <col min="4876" max="5120" width="9" style="140"/>
    <col min="5121" max="5121" width="18" style="140" customWidth="1"/>
    <col min="5122" max="5122" width="10.453125" style="140" customWidth="1"/>
    <col min="5123" max="5123" width="11.453125" style="140" customWidth="1"/>
    <col min="5124" max="5124" width="15.6328125" style="140" customWidth="1"/>
    <col min="5125" max="5125" width="11.6328125" style="140" customWidth="1"/>
    <col min="5126" max="5126" width="10.08984375" style="140" customWidth="1"/>
    <col min="5127" max="5127" width="17.90625" style="140" customWidth="1"/>
    <col min="5128" max="5128" width="14.453125" style="140" customWidth="1"/>
    <col min="5129" max="5129" width="11.36328125" style="140" customWidth="1"/>
    <col min="5130" max="5130" width="11.453125" style="140" customWidth="1"/>
    <col min="5131" max="5131" width="11.36328125" style="140" customWidth="1"/>
    <col min="5132" max="5376" width="9" style="140"/>
    <col min="5377" max="5377" width="18" style="140" customWidth="1"/>
    <col min="5378" max="5378" width="10.453125" style="140" customWidth="1"/>
    <col min="5379" max="5379" width="11.453125" style="140" customWidth="1"/>
    <col min="5380" max="5380" width="15.6328125" style="140" customWidth="1"/>
    <col min="5381" max="5381" width="11.6328125" style="140" customWidth="1"/>
    <col min="5382" max="5382" width="10.08984375" style="140" customWidth="1"/>
    <col min="5383" max="5383" width="17.90625" style="140" customWidth="1"/>
    <col min="5384" max="5384" width="14.453125" style="140" customWidth="1"/>
    <col min="5385" max="5385" width="11.36328125" style="140" customWidth="1"/>
    <col min="5386" max="5386" width="11.453125" style="140" customWidth="1"/>
    <col min="5387" max="5387" width="11.36328125" style="140" customWidth="1"/>
    <col min="5388" max="5632" width="9" style="140"/>
    <col min="5633" max="5633" width="18" style="140" customWidth="1"/>
    <col min="5634" max="5634" width="10.453125" style="140" customWidth="1"/>
    <col min="5635" max="5635" width="11.453125" style="140" customWidth="1"/>
    <col min="5636" max="5636" width="15.6328125" style="140" customWidth="1"/>
    <col min="5637" max="5637" width="11.6328125" style="140" customWidth="1"/>
    <col min="5638" max="5638" width="10.08984375" style="140" customWidth="1"/>
    <col min="5639" max="5639" width="17.90625" style="140" customWidth="1"/>
    <col min="5640" max="5640" width="14.453125" style="140" customWidth="1"/>
    <col min="5641" max="5641" width="11.36328125" style="140" customWidth="1"/>
    <col min="5642" max="5642" width="11.453125" style="140" customWidth="1"/>
    <col min="5643" max="5643" width="11.36328125" style="140" customWidth="1"/>
    <col min="5644" max="5888" width="9" style="140"/>
    <col min="5889" max="5889" width="18" style="140" customWidth="1"/>
    <col min="5890" max="5890" width="10.453125" style="140" customWidth="1"/>
    <col min="5891" max="5891" width="11.453125" style="140" customWidth="1"/>
    <col min="5892" max="5892" width="15.6328125" style="140" customWidth="1"/>
    <col min="5893" max="5893" width="11.6328125" style="140" customWidth="1"/>
    <col min="5894" max="5894" width="10.08984375" style="140" customWidth="1"/>
    <col min="5895" max="5895" width="17.90625" style="140" customWidth="1"/>
    <col min="5896" max="5896" width="14.453125" style="140" customWidth="1"/>
    <col min="5897" max="5897" width="11.36328125" style="140" customWidth="1"/>
    <col min="5898" max="5898" width="11.453125" style="140" customWidth="1"/>
    <col min="5899" max="5899" width="11.36328125" style="140" customWidth="1"/>
    <col min="5900" max="6144" width="9" style="140"/>
    <col min="6145" max="6145" width="18" style="140" customWidth="1"/>
    <col min="6146" max="6146" width="10.453125" style="140" customWidth="1"/>
    <col min="6147" max="6147" width="11.453125" style="140" customWidth="1"/>
    <col min="6148" max="6148" width="15.6328125" style="140" customWidth="1"/>
    <col min="6149" max="6149" width="11.6328125" style="140" customWidth="1"/>
    <col min="6150" max="6150" width="10.08984375" style="140" customWidth="1"/>
    <col min="6151" max="6151" width="17.90625" style="140" customWidth="1"/>
    <col min="6152" max="6152" width="14.453125" style="140" customWidth="1"/>
    <col min="6153" max="6153" width="11.36328125" style="140" customWidth="1"/>
    <col min="6154" max="6154" width="11.453125" style="140" customWidth="1"/>
    <col min="6155" max="6155" width="11.36328125" style="140" customWidth="1"/>
    <col min="6156" max="6400" width="9" style="140"/>
    <col min="6401" max="6401" width="18" style="140" customWidth="1"/>
    <col min="6402" max="6402" width="10.453125" style="140" customWidth="1"/>
    <col min="6403" max="6403" width="11.453125" style="140" customWidth="1"/>
    <col min="6404" max="6404" width="15.6328125" style="140" customWidth="1"/>
    <col min="6405" max="6405" width="11.6328125" style="140" customWidth="1"/>
    <col min="6406" max="6406" width="10.08984375" style="140" customWidth="1"/>
    <col min="6407" max="6407" width="17.90625" style="140" customWidth="1"/>
    <col min="6408" max="6408" width="14.453125" style="140" customWidth="1"/>
    <col min="6409" max="6409" width="11.36328125" style="140" customWidth="1"/>
    <col min="6410" max="6410" width="11.453125" style="140" customWidth="1"/>
    <col min="6411" max="6411" width="11.36328125" style="140" customWidth="1"/>
    <col min="6412" max="6656" width="9" style="140"/>
    <col min="6657" max="6657" width="18" style="140" customWidth="1"/>
    <col min="6658" max="6658" width="10.453125" style="140" customWidth="1"/>
    <col min="6659" max="6659" width="11.453125" style="140" customWidth="1"/>
    <col min="6660" max="6660" width="15.6328125" style="140" customWidth="1"/>
    <col min="6661" max="6661" width="11.6328125" style="140" customWidth="1"/>
    <col min="6662" max="6662" width="10.08984375" style="140" customWidth="1"/>
    <col min="6663" max="6663" width="17.90625" style="140" customWidth="1"/>
    <col min="6664" max="6664" width="14.453125" style="140" customWidth="1"/>
    <col min="6665" max="6665" width="11.36328125" style="140" customWidth="1"/>
    <col min="6666" max="6666" width="11.453125" style="140" customWidth="1"/>
    <col min="6667" max="6667" width="11.36328125" style="140" customWidth="1"/>
    <col min="6668" max="6912" width="9" style="140"/>
    <col min="6913" max="6913" width="18" style="140" customWidth="1"/>
    <col min="6914" max="6914" width="10.453125" style="140" customWidth="1"/>
    <col min="6915" max="6915" width="11.453125" style="140" customWidth="1"/>
    <col min="6916" max="6916" width="15.6328125" style="140" customWidth="1"/>
    <col min="6917" max="6917" width="11.6328125" style="140" customWidth="1"/>
    <col min="6918" max="6918" width="10.08984375" style="140" customWidth="1"/>
    <col min="6919" max="6919" width="17.90625" style="140" customWidth="1"/>
    <col min="6920" max="6920" width="14.453125" style="140" customWidth="1"/>
    <col min="6921" max="6921" width="11.36328125" style="140" customWidth="1"/>
    <col min="6922" max="6922" width="11.453125" style="140" customWidth="1"/>
    <col min="6923" max="6923" width="11.36328125" style="140" customWidth="1"/>
    <col min="6924" max="7168" width="9" style="140"/>
    <col min="7169" max="7169" width="18" style="140" customWidth="1"/>
    <col min="7170" max="7170" width="10.453125" style="140" customWidth="1"/>
    <col min="7171" max="7171" width="11.453125" style="140" customWidth="1"/>
    <col min="7172" max="7172" width="15.6328125" style="140" customWidth="1"/>
    <col min="7173" max="7173" width="11.6328125" style="140" customWidth="1"/>
    <col min="7174" max="7174" width="10.08984375" style="140" customWidth="1"/>
    <col min="7175" max="7175" width="17.90625" style="140" customWidth="1"/>
    <col min="7176" max="7176" width="14.453125" style="140" customWidth="1"/>
    <col min="7177" max="7177" width="11.36328125" style="140" customWidth="1"/>
    <col min="7178" max="7178" width="11.453125" style="140" customWidth="1"/>
    <col min="7179" max="7179" width="11.36328125" style="140" customWidth="1"/>
    <col min="7180" max="7424" width="9" style="140"/>
    <col min="7425" max="7425" width="18" style="140" customWidth="1"/>
    <col min="7426" max="7426" width="10.453125" style="140" customWidth="1"/>
    <col min="7427" max="7427" width="11.453125" style="140" customWidth="1"/>
    <col min="7428" max="7428" width="15.6328125" style="140" customWidth="1"/>
    <col min="7429" max="7429" width="11.6328125" style="140" customWidth="1"/>
    <col min="7430" max="7430" width="10.08984375" style="140" customWidth="1"/>
    <col min="7431" max="7431" width="17.90625" style="140" customWidth="1"/>
    <col min="7432" max="7432" width="14.453125" style="140" customWidth="1"/>
    <col min="7433" max="7433" width="11.36328125" style="140" customWidth="1"/>
    <col min="7434" max="7434" width="11.453125" style="140" customWidth="1"/>
    <col min="7435" max="7435" width="11.36328125" style="140" customWidth="1"/>
    <col min="7436" max="7680" width="9" style="140"/>
    <col min="7681" max="7681" width="18" style="140" customWidth="1"/>
    <col min="7682" max="7682" width="10.453125" style="140" customWidth="1"/>
    <col min="7683" max="7683" width="11.453125" style="140" customWidth="1"/>
    <col min="7684" max="7684" width="15.6328125" style="140" customWidth="1"/>
    <col min="7685" max="7685" width="11.6328125" style="140" customWidth="1"/>
    <col min="7686" max="7686" width="10.08984375" style="140" customWidth="1"/>
    <col min="7687" max="7687" width="17.90625" style="140" customWidth="1"/>
    <col min="7688" max="7688" width="14.453125" style="140" customWidth="1"/>
    <col min="7689" max="7689" width="11.36328125" style="140" customWidth="1"/>
    <col min="7690" max="7690" width="11.453125" style="140" customWidth="1"/>
    <col min="7691" max="7691" width="11.36328125" style="140" customWidth="1"/>
    <col min="7692" max="7936" width="9" style="140"/>
    <col min="7937" max="7937" width="18" style="140" customWidth="1"/>
    <col min="7938" max="7938" width="10.453125" style="140" customWidth="1"/>
    <col min="7939" max="7939" width="11.453125" style="140" customWidth="1"/>
    <col min="7940" max="7940" width="15.6328125" style="140" customWidth="1"/>
    <col min="7941" max="7941" width="11.6328125" style="140" customWidth="1"/>
    <col min="7942" max="7942" width="10.08984375" style="140" customWidth="1"/>
    <col min="7943" max="7943" width="17.90625" style="140" customWidth="1"/>
    <col min="7944" max="7944" width="14.453125" style="140" customWidth="1"/>
    <col min="7945" max="7945" width="11.36328125" style="140" customWidth="1"/>
    <col min="7946" max="7946" width="11.453125" style="140" customWidth="1"/>
    <col min="7947" max="7947" width="11.36328125" style="140" customWidth="1"/>
    <col min="7948" max="8192" width="9" style="140"/>
    <col min="8193" max="8193" width="18" style="140" customWidth="1"/>
    <col min="8194" max="8194" width="10.453125" style="140" customWidth="1"/>
    <col min="8195" max="8195" width="11.453125" style="140" customWidth="1"/>
    <col min="8196" max="8196" width="15.6328125" style="140" customWidth="1"/>
    <col min="8197" max="8197" width="11.6328125" style="140" customWidth="1"/>
    <col min="8198" max="8198" width="10.08984375" style="140" customWidth="1"/>
    <col min="8199" max="8199" width="17.90625" style="140" customWidth="1"/>
    <col min="8200" max="8200" width="14.453125" style="140" customWidth="1"/>
    <col min="8201" max="8201" width="11.36328125" style="140" customWidth="1"/>
    <col min="8202" max="8202" width="11.453125" style="140" customWidth="1"/>
    <col min="8203" max="8203" width="11.36328125" style="140" customWidth="1"/>
    <col min="8204" max="8448" width="9" style="140"/>
    <col min="8449" max="8449" width="18" style="140" customWidth="1"/>
    <col min="8450" max="8450" width="10.453125" style="140" customWidth="1"/>
    <col min="8451" max="8451" width="11.453125" style="140" customWidth="1"/>
    <col min="8452" max="8452" width="15.6328125" style="140" customWidth="1"/>
    <col min="8453" max="8453" width="11.6328125" style="140" customWidth="1"/>
    <col min="8454" max="8454" width="10.08984375" style="140" customWidth="1"/>
    <col min="8455" max="8455" width="17.90625" style="140" customWidth="1"/>
    <col min="8456" max="8456" width="14.453125" style="140" customWidth="1"/>
    <col min="8457" max="8457" width="11.36328125" style="140" customWidth="1"/>
    <col min="8458" max="8458" width="11.453125" style="140" customWidth="1"/>
    <col min="8459" max="8459" width="11.36328125" style="140" customWidth="1"/>
    <col min="8460" max="8704" width="9" style="140"/>
    <col min="8705" max="8705" width="18" style="140" customWidth="1"/>
    <col min="8706" max="8706" width="10.453125" style="140" customWidth="1"/>
    <col min="8707" max="8707" width="11.453125" style="140" customWidth="1"/>
    <col min="8708" max="8708" width="15.6328125" style="140" customWidth="1"/>
    <col min="8709" max="8709" width="11.6328125" style="140" customWidth="1"/>
    <col min="8710" max="8710" width="10.08984375" style="140" customWidth="1"/>
    <col min="8711" max="8711" width="17.90625" style="140" customWidth="1"/>
    <col min="8712" max="8712" width="14.453125" style="140" customWidth="1"/>
    <col min="8713" max="8713" width="11.36328125" style="140" customWidth="1"/>
    <col min="8714" max="8714" width="11.453125" style="140" customWidth="1"/>
    <col min="8715" max="8715" width="11.36328125" style="140" customWidth="1"/>
    <col min="8716" max="8960" width="9" style="140"/>
    <col min="8961" max="8961" width="18" style="140" customWidth="1"/>
    <col min="8962" max="8962" width="10.453125" style="140" customWidth="1"/>
    <col min="8963" max="8963" width="11.453125" style="140" customWidth="1"/>
    <col min="8964" max="8964" width="15.6328125" style="140" customWidth="1"/>
    <col min="8965" max="8965" width="11.6328125" style="140" customWidth="1"/>
    <col min="8966" max="8966" width="10.08984375" style="140" customWidth="1"/>
    <col min="8967" max="8967" width="17.90625" style="140" customWidth="1"/>
    <col min="8968" max="8968" width="14.453125" style="140" customWidth="1"/>
    <col min="8969" max="8969" width="11.36328125" style="140" customWidth="1"/>
    <col min="8970" max="8970" width="11.453125" style="140" customWidth="1"/>
    <col min="8971" max="8971" width="11.36328125" style="140" customWidth="1"/>
    <col min="8972" max="9216" width="9" style="140"/>
    <col min="9217" max="9217" width="18" style="140" customWidth="1"/>
    <col min="9218" max="9218" width="10.453125" style="140" customWidth="1"/>
    <col min="9219" max="9219" width="11.453125" style="140" customWidth="1"/>
    <col min="9220" max="9220" width="15.6328125" style="140" customWidth="1"/>
    <col min="9221" max="9221" width="11.6328125" style="140" customWidth="1"/>
    <col min="9222" max="9222" width="10.08984375" style="140" customWidth="1"/>
    <col min="9223" max="9223" width="17.90625" style="140" customWidth="1"/>
    <col min="9224" max="9224" width="14.453125" style="140" customWidth="1"/>
    <col min="9225" max="9225" width="11.36328125" style="140" customWidth="1"/>
    <col min="9226" max="9226" width="11.453125" style="140" customWidth="1"/>
    <col min="9227" max="9227" width="11.36328125" style="140" customWidth="1"/>
    <col min="9228" max="9472" width="9" style="140"/>
    <col min="9473" max="9473" width="18" style="140" customWidth="1"/>
    <col min="9474" max="9474" width="10.453125" style="140" customWidth="1"/>
    <col min="9475" max="9475" width="11.453125" style="140" customWidth="1"/>
    <col min="9476" max="9476" width="15.6328125" style="140" customWidth="1"/>
    <col min="9477" max="9477" width="11.6328125" style="140" customWidth="1"/>
    <col min="9478" max="9478" width="10.08984375" style="140" customWidth="1"/>
    <col min="9479" max="9479" width="17.90625" style="140" customWidth="1"/>
    <col min="9480" max="9480" width="14.453125" style="140" customWidth="1"/>
    <col min="9481" max="9481" width="11.36328125" style="140" customWidth="1"/>
    <col min="9482" max="9482" width="11.453125" style="140" customWidth="1"/>
    <col min="9483" max="9483" width="11.36328125" style="140" customWidth="1"/>
    <col min="9484" max="9728" width="9" style="140"/>
    <col min="9729" max="9729" width="18" style="140" customWidth="1"/>
    <col min="9730" max="9730" width="10.453125" style="140" customWidth="1"/>
    <col min="9731" max="9731" width="11.453125" style="140" customWidth="1"/>
    <col min="9732" max="9732" width="15.6328125" style="140" customWidth="1"/>
    <col min="9733" max="9733" width="11.6328125" style="140" customWidth="1"/>
    <col min="9734" max="9734" width="10.08984375" style="140" customWidth="1"/>
    <col min="9735" max="9735" width="17.90625" style="140" customWidth="1"/>
    <col min="9736" max="9736" width="14.453125" style="140" customWidth="1"/>
    <col min="9737" max="9737" width="11.36328125" style="140" customWidth="1"/>
    <col min="9738" max="9738" width="11.453125" style="140" customWidth="1"/>
    <col min="9739" max="9739" width="11.36328125" style="140" customWidth="1"/>
    <col min="9740" max="9984" width="9" style="140"/>
    <col min="9985" max="9985" width="18" style="140" customWidth="1"/>
    <col min="9986" max="9986" width="10.453125" style="140" customWidth="1"/>
    <col min="9987" max="9987" width="11.453125" style="140" customWidth="1"/>
    <col min="9988" max="9988" width="15.6328125" style="140" customWidth="1"/>
    <col min="9989" max="9989" width="11.6328125" style="140" customWidth="1"/>
    <col min="9990" max="9990" width="10.08984375" style="140" customWidth="1"/>
    <col min="9991" max="9991" width="17.90625" style="140" customWidth="1"/>
    <col min="9992" max="9992" width="14.453125" style="140" customWidth="1"/>
    <col min="9993" max="9993" width="11.36328125" style="140" customWidth="1"/>
    <col min="9994" max="9994" width="11.453125" style="140" customWidth="1"/>
    <col min="9995" max="9995" width="11.36328125" style="140" customWidth="1"/>
    <col min="9996" max="10240" width="9" style="140"/>
    <col min="10241" max="10241" width="18" style="140" customWidth="1"/>
    <col min="10242" max="10242" width="10.453125" style="140" customWidth="1"/>
    <col min="10243" max="10243" width="11.453125" style="140" customWidth="1"/>
    <col min="10244" max="10244" width="15.6328125" style="140" customWidth="1"/>
    <col min="10245" max="10245" width="11.6328125" style="140" customWidth="1"/>
    <col min="10246" max="10246" width="10.08984375" style="140" customWidth="1"/>
    <col min="10247" max="10247" width="17.90625" style="140" customWidth="1"/>
    <col min="10248" max="10248" width="14.453125" style="140" customWidth="1"/>
    <col min="10249" max="10249" width="11.36328125" style="140" customWidth="1"/>
    <col min="10250" max="10250" width="11.453125" style="140" customWidth="1"/>
    <col min="10251" max="10251" width="11.36328125" style="140" customWidth="1"/>
    <col min="10252" max="10496" width="9" style="140"/>
    <col min="10497" max="10497" width="18" style="140" customWidth="1"/>
    <col min="10498" max="10498" width="10.453125" style="140" customWidth="1"/>
    <col min="10499" max="10499" width="11.453125" style="140" customWidth="1"/>
    <col min="10500" max="10500" width="15.6328125" style="140" customWidth="1"/>
    <col min="10501" max="10501" width="11.6328125" style="140" customWidth="1"/>
    <col min="10502" max="10502" width="10.08984375" style="140" customWidth="1"/>
    <col min="10503" max="10503" width="17.90625" style="140" customWidth="1"/>
    <col min="10504" max="10504" width="14.453125" style="140" customWidth="1"/>
    <col min="10505" max="10505" width="11.36328125" style="140" customWidth="1"/>
    <col min="10506" max="10506" width="11.453125" style="140" customWidth="1"/>
    <col min="10507" max="10507" width="11.36328125" style="140" customWidth="1"/>
    <col min="10508" max="10752" width="9" style="140"/>
    <col min="10753" max="10753" width="18" style="140" customWidth="1"/>
    <col min="10754" max="10754" width="10.453125" style="140" customWidth="1"/>
    <col min="10755" max="10755" width="11.453125" style="140" customWidth="1"/>
    <col min="10756" max="10756" width="15.6328125" style="140" customWidth="1"/>
    <col min="10757" max="10757" width="11.6328125" style="140" customWidth="1"/>
    <col min="10758" max="10758" width="10.08984375" style="140" customWidth="1"/>
    <col min="10759" max="10759" width="17.90625" style="140" customWidth="1"/>
    <col min="10760" max="10760" width="14.453125" style="140" customWidth="1"/>
    <col min="10761" max="10761" width="11.36328125" style="140" customWidth="1"/>
    <col min="10762" max="10762" width="11.453125" style="140" customWidth="1"/>
    <col min="10763" max="10763" width="11.36328125" style="140" customWidth="1"/>
    <col min="10764" max="11008" width="9" style="140"/>
    <col min="11009" max="11009" width="18" style="140" customWidth="1"/>
    <col min="11010" max="11010" width="10.453125" style="140" customWidth="1"/>
    <col min="11011" max="11011" width="11.453125" style="140" customWidth="1"/>
    <col min="11012" max="11012" width="15.6328125" style="140" customWidth="1"/>
    <col min="11013" max="11013" width="11.6328125" style="140" customWidth="1"/>
    <col min="11014" max="11014" width="10.08984375" style="140" customWidth="1"/>
    <col min="11015" max="11015" width="17.90625" style="140" customWidth="1"/>
    <col min="11016" max="11016" width="14.453125" style="140" customWidth="1"/>
    <col min="11017" max="11017" width="11.36328125" style="140" customWidth="1"/>
    <col min="11018" max="11018" width="11.453125" style="140" customWidth="1"/>
    <col min="11019" max="11019" width="11.36328125" style="140" customWidth="1"/>
    <col min="11020" max="11264" width="9" style="140"/>
    <col min="11265" max="11265" width="18" style="140" customWidth="1"/>
    <col min="11266" max="11266" width="10.453125" style="140" customWidth="1"/>
    <col min="11267" max="11267" width="11.453125" style="140" customWidth="1"/>
    <col min="11268" max="11268" width="15.6328125" style="140" customWidth="1"/>
    <col min="11269" max="11269" width="11.6328125" style="140" customWidth="1"/>
    <col min="11270" max="11270" width="10.08984375" style="140" customWidth="1"/>
    <col min="11271" max="11271" width="17.90625" style="140" customWidth="1"/>
    <col min="11272" max="11272" width="14.453125" style="140" customWidth="1"/>
    <col min="11273" max="11273" width="11.36328125" style="140" customWidth="1"/>
    <col min="11274" max="11274" width="11.453125" style="140" customWidth="1"/>
    <col min="11275" max="11275" width="11.36328125" style="140" customWidth="1"/>
    <col min="11276" max="11520" width="9" style="140"/>
    <col min="11521" max="11521" width="18" style="140" customWidth="1"/>
    <col min="11522" max="11522" width="10.453125" style="140" customWidth="1"/>
    <col min="11523" max="11523" width="11.453125" style="140" customWidth="1"/>
    <col min="11524" max="11524" width="15.6328125" style="140" customWidth="1"/>
    <col min="11525" max="11525" width="11.6328125" style="140" customWidth="1"/>
    <col min="11526" max="11526" width="10.08984375" style="140" customWidth="1"/>
    <col min="11527" max="11527" width="17.90625" style="140" customWidth="1"/>
    <col min="11528" max="11528" width="14.453125" style="140" customWidth="1"/>
    <col min="11529" max="11529" width="11.36328125" style="140" customWidth="1"/>
    <col min="11530" max="11530" width="11.453125" style="140" customWidth="1"/>
    <col min="11531" max="11531" width="11.36328125" style="140" customWidth="1"/>
    <col min="11532" max="11776" width="9" style="140"/>
    <col min="11777" max="11777" width="18" style="140" customWidth="1"/>
    <col min="11778" max="11778" width="10.453125" style="140" customWidth="1"/>
    <col min="11779" max="11779" width="11.453125" style="140" customWidth="1"/>
    <col min="11780" max="11780" width="15.6328125" style="140" customWidth="1"/>
    <col min="11781" max="11781" width="11.6328125" style="140" customWidth="1"/>
    <col min="11782" max="11782" width="10.08984375" style="140" customWidth="1"/>
    <col min="11783" max="11783" width="17.90625" style="140" customWidth="1"/>
    <col min="11784" max="11784" width="14.453125" style="140" customWidth="1"/>
    <col min="11785" max="11785" width="11.36328125" style="140" customWidth="1"/>
    <col min="11786" max="11786" width="11.453125" style="140" customWidth="1"/>
    <col min="11787" max="11787" width="11.36328125" style="140" customWidth="1"/>
    <col min="11788" max="12032" width="9" style="140"/>
    <col min="12033" max="12033" width="18" style="140" customWidth="1"/>
    <col min="12034" max="12034" width="10.453125" style="140" customWidth="1"/>
    <col min="12035" max="12035" width="11.453125" style="140" customWidth="1"/>
    <col min="12036" max="12036" width="15.6328125" style="140" customWidth="1"/>
    <col min="12037" max="12037" width="11.6328125" style="140" customWidth="1"/>
    <col min="12038" max="12038" width="10.08984375" style="140" customWidth="1"/>
    <col min="12039" max="12039" width="17.90625" style="140" customWidth="1"/>
    <col min="12040" max="12040" width="14.453125" style="140" customWidth="1"/>
    <col min="12041" max="12041" width="11.36328125" style="140" customWidth="1"/>
    <col min="12042" max="12042" width="11.453125" style="140" customWidth="1"/>
    <col min="12043" max="12043" width="11.36328125" style="140" customWidth="1"/>
    <col min="12044" max="12288" width="9" style="140"/>
    <col min="12289" max="12289" width="18" style="140" customWidth="1"/>
    <col min="12290" max="12290" width="10.453125" style="140" customWidth="1"/>
    <col min="12291" max="12291" width="11.453125" style="140" customWidth="1"/>
    <col min="12292" max="12292" width="15.6328125" style="140" customWidth="1"/>
    <col min="12293" max="12293" width="11.6328125" style="140" customWidth="1"/>
    <col min="12294" max="12294" width="10.08984375" style="140" customWidth="1"/>
    <col min="12295" max="12295" width="17.90625" style="140" customWidth="1"/>
    <col min="12296" max="12296" width="14.453125" style="140" customWidth="1"/>
    <col min="12297" max="12297" width="11.36328125" style="140" customWidth="1"/>
    <col min="12298" max="12298" width="11.453125" style="140" customWidth="1"/>
    <col min="12299" max="12299" width="11.36328125" style="140" customWidth="1"/>
    <col min="12300" max="12544" width="9" style="140"/>
    <col min="12545" max="12545" width="18" style="140" customWidth="1"/>
    <col min="12546" max="12546" width="10.453125" style="140" customWidth="1"/>
    <col min="12547" max="12547" width="11.453125" style="140" customWidth="1"/>
    <col min="12548" max="12548" width="15.6328125" style="140" customWidth="1"/>
    <col min="12549" max="12549" width="11.6328125" style="140" customWidth="1"/>
    <col min="12550" max="12550" width="10.08984375" style="140" customWidth="1"/>
    <col min="12551" max="12551" width="17.90625" style="140" customWidth="1"/>
    <col min="12552" max="12552" width="14.453125" style="140" customWidth="1"/>
    <col min="12553" max="12553" width="11.36328125" style="140" customWidth="1"/>
    <col min="12554" max="12554" width="11.453125" style="140" customWidth="1"/>
    <col min="12555" max="12555" width="11.36328125" style="140" customWidth="1"/>
    <col min="12556" max="12800" width="9" style="140"/>
    <col min="12801" max="12801" width="18" style="140" customWidth="1"/>
    <col min="12802" max="12802" width="10.453125" style="140" customWidth="1"/>
    <col min="12803" max="12803" width="11.453125" style="140" customWidth="1"/>
    <col min="12804" max="12804" width="15.6328125" style="140" customWidth="1"/>
    <col min="12805" max="12805" width="11.6328125" style="140" customWidth="1"/>
    <col min="12806" max="12806" width="10.08984375" style="140" customWidth="1"/>
    <col min="12807" max="12807" width="17.90625" style="140" customWidth="1"/>
    <col min="12808" max="12808" width="14.453125" style="140" customWidth="1"/>
    <col min="12809" max="12809" width="11.36328125" style="140" customWidth="1"/>
    <col min="12810" max="12810" width="11.453125" style="140" customWidth="1"/>
    <col min="12811" max="12811" width="11.36328125" style="140" customWidth="1"/>
    <col min="12812" max="13056" width="9" style="140"/>
    <col min="13057" max="13057" width="18" style="140" customWidth="1"/>
    <col min="13058" max="13058" width="10.453125" style="140" customWidth="1"/>
    <col min="13059" max="13059" width="11.453125" style="140" customWidth="1"/>
    <col min="13060" max="13060" width="15.6328125" style="140" customWidth="1"/>
    <col min="13061" max="13061" width="11.6328125" style="140" customWidth="1"/>
    <col min="13062" max="13062" width="10.08984375" style="140" customWidth="1"/>
    <col min="13063" max="13063" width="17.90625" style="140" customWidth="1"/>
    <col min="13064" max="13064" width="14.453125" style="140" customWidth="1"/>
    <col min="13065" max="13065" width="11.36328125" style="140" customWidth="1"/>
    <col min="13066" max="13066" width="11.453125" style="140" customWidth="1"/>
    <col min="13067" max="13067" width="11.36328125" style="140" customWidth="1"/>
    <col min="13068" max="13312" width="9" style="140"/>
    <col min="13313" max="13313" width="18" style="140" customWidth="1"/>
    <col min="13314" max="13314" width="10.453125" style="140" customWidth="1"/>
    <col min="13315" max="13315" width="11.453125" style="140" customWidth="1"/>
    <col min="13316" max="13316" width="15.6328125" style="140" customWidth="1"/>
    <col min="13317" max="13317" width="11.6328125" style="140" customWidth="1"/>
    <col min="13318" max="13318" width="10.08984375" style="140" customWidth="1"/>
    <col min="13319" max="13319" width="17.90625" style="140" customWidth="1"/>
    <col min="13320" max="13320" width="14.453125" style="140" customWidth="1"/>
    <col min="13321" max="13321" width="11.36328125" style="140" customWidth="1"/>
    <col min="13322" max="13322" width="11.453125" style="140" customWidth="1"/>
    <col min="13323" max="13323" width="11.36328125" style="140" customWidth="1"/>
    <col min="13324" max="13568" width="9" style="140"/>
    <col min="13569" max="13569" width="18" style="140" customWidth="1"/>
    <col min="13570" max="13570" width="10.453125" style="140" customWidth="1"/>
    <col min="13571" max="13571" width="11.453125" style="140" customWidth="1"/>
    <col min="13572" max="13572" width="15.6328125" style="140" customWidth="1"/>
    <col min="13573" max="13573" width="11.6328125" style="140" customWidth="1"/>
    <col min="13574" max="13574" width="10.08984375" style="140" customWidth="1"/>
    <col min="13575" max="13575" width="17.90625" style="140" customWidth="1"/>
    <col min="13576" max="13576" width="14.453125" style="140" customWidth="1"/>
    <col min="13577" max="13577" width="11.36328125" style="140" customWidth="1"/>
    <col min="13578" max="13578" width="11.453125" style="140" customWidth="1"/>
    <col min="13579" max="13579" width="11.36328125" style="140" customWidth="1"/>
    <col min="13580" max="13824" width="9" style="140"/>
    <col min="13825" max="13825" width="18" style="140" customWidth="1"/>
    <col min="13826" max="13826" width="10.453125" style="140" customWidth="1"/>
    <col min="13827" max="13827" width="11.453125" style="140" customWidth="1"/>
    <col min="13828" max="13828" width="15.6328125" style="140" customWidth="1"/>
    <col min="13829" max="13829" width="11.6328125" style="140" customWidth="1"/>
    <col min="13830" max="13830" width="10.08984375" style="140" customWidth="1"/>
    <col min="13831" max="13831" width="17.90625" style="140" customWidth="1"/>
    <col min="13832" max="13832" width="14.453125" style="140" customWidth="1"/>
    <col min="13833" max="13833" width="11.36328125" style="140" customWidth="1"/>
    <col min="13834" max="13834" width="11.453125" style="140" customWidth="1"/>
    <col min="13835" max="13835" width="11.36328125" style="140" customWidth="1"/>
    <col min="13836" max="14080" width="9" style="140"/>
    <col min="14081" max="14081" width="18" style="140" customWidth="1"/>
    <col min="14082" max="14082" width="10.453125" style="140" customWidth="1"/>
    <col min="14083" max="14083" width="11.453125" style="140" customWidth="1"/>
    <col min="14084" max="14084" width="15.6328125" style="140" customWidth="1"/>
    <col min="14085" max="14085" width="11.6328125" style="140" customWidth="1"/>
    <col min="14086" max="14086" width="10.08984375" style="140" customWidth="1"/>
    <col min="14087" max="14087" width="17.90625" style="140" customWidth="1"/>
    <col min="14088" max="14088" width="14.453125" style="140" customWidth="1"/>
    <col min="14089" max="14089" width="11.36328125" style="140" customWidth="1"/>
    <col min="14090" max="14090" width="11.453125" style="140" customWidth="1"/>
    <col min="14091" max="14091" width="11.36328125" style="140" customWidth="1"/>
    <col min="14092" max="14336" width="9" style="140"/>
    <col min="14337" max="14337" width="18" style="140" customWidth="1"/>
    <col min="14338" max="14338" width="10.453125" style="140" customWidth="1"/>
    <col min="14339" max="14339" width="11.453125" style="140" customWidth="1"/>
    <col min="14340" max="14340" width="15.6328125" style="140" customWidth="1"/>
    <col min="14341" max="14341" width="11.6328125" style="140" customWidth="1"/>
    <col min="14342" max="14342" width="10.08984375" style="140" customWidth="1"/>
    <col min="14343" max="14343" width="17.90625" style="140" customWidth="1"/>
    <col min="14344" max="14344" width="14.453125" style="140" customWidth="1"/>
    <col min="14345" max="14345" width="11.36328125" style="140" customWidth="1"/>
    <col min="14346" max="14346" width="11.453125" style="140" customWidth="1"/>
    <col min="14347" max="14347" width="11.36328125" style="140" customWidth="1"/>
    <col min="14348" max="14592" width="9" style="140"/>
    <col min="14593" max="14593" width="18" style="140" customWidth="1"/>
    <col min="14594" max="14594" width="10.453125" style="140" customWidth="1"/>
    <col min="14595" max="14595" width="11.453125" style="140" customWidth="1"/>
    <col min="14596" max="14596" width="15.6328125" style="140" customWidth="1"/>
    <col min="14597" max="14597" width="11.6328125" style="140" customWidth="1"/>
    <col min="14598" max="14598" width="10.08984375" style="140" customWidth="1"/>
    <col min="14599" max="14599" width="17.90625" style="140" customWidth="1"/>
    <col min="14600" max="14600" width="14.453125" style="140" customWidth="1"/>
    <col min="14601" max="14601" width="11.36328125" style="140" customWidth="1"/>
    <col min="14602" max="14602" width="11.453125" style="140" customWidth="1"/>
    <col min="14603" max="14603" width="11.36328125" style="140" customWidth="1"/>
    <col min="14604" max="14848" width="9" style="140"/>
    <col min="14849" max="14849" width="18" style="140" customWidth="1"/>
    <col min="14850" max="14850" width="10.453125" style="140" customWidth="1"/>
    <col min="14851" max="14851" width="11.453125" style="140" customWidth="1"/>
    <col min="14852" max="14852" width="15.6328125" style="140" customWidth="1"/>
    <col min="14853" max="14853" width="11.6328125" style="140" customWidth="1"/>
    <col min="14854" max="14854" width="10.08984375" style="140" customWidth="1"/>
    <col min="14855" max="14855" width="17.90625" style="140" customWidth="1"/>
    <col min="14856" max="14856" width="14.453125" style="140" customWidth="1"/>
    <col min="14857" max="14857" width="11.36328125" style="140" customWidth="1"/>
    <col min="14858" max="14858" width="11.453125" style="140" customWidth="1"/>
    <col min="14859" max="14859" width="11.36328125" style="140" customWidth="1"/>
    <col min="14860" max="15104" width="9" style="140"/>
    <col min="15105" max="15105" width="18" style="140" customWidth="1"/>
    <col min="15106" max="15106" width="10.453125" style="140" customWidth="1"/>
    <col min="15107" max="15107" width="11.453125" style="140" customWidth="1"/>
    <col min="15108" max="15108" width="15.6328125" style="140" customWidth="1"/>
    <col min="15109" max="15109" width="11.6328125" style="140" customWidth="1"/>
    <col min="15110" max="15110" width="10.08984375" style="140" customWidth="1"/>
    <col min="15111" max="15111" width="17.90625" style="140" customWidth="1"/>
    <col min="15112" max="15112" width="14.453125" style="140" customWidth="1"/>
    <col min="15113" max="15113" width="11.36328125" style="140" customWidth="1"/>
    <col min="15114" max="15114" width="11.453125" style="140" customWidth="1"/>
    <col min="15115" max="15115" width="11.36328125" style="140" customWidth="1"/>
    <col min="15116" max="15360" width="9" style="140"/>
    <col min="15361" max="15361" width="18" style="140" customWidth="1"/>
    <col min="15362" max="15362" width="10.453125" style="140" customWidth="1"/>
    <col min="15363" max="15363" width="11.453125" style="140" customWidth="1"/>
    <col min="15364" max="15364" width="15.6328125" style="140" customWidth="1"/>
    <col min="15365" max="15365" width="11.6328125" style="140" customWidth="1"/>
    <col min="15366" max="15366" width="10.08984375" style="140" customWidth="1"/>
    <col min="15367" max="15367" width="17.90625" style="140" customWidth="1"/>
    <col min="15368" max="15368" width="14.453125" style="140" customWidth="1"/>
    <col min="15369" max="15369" width="11.36328125" style="140" customWidth="1"/>
    <col min="15370" max="15370" width="11.453125" style="140" customWidth="1"/>
    <col min="15371" max="15371" width="11.36328125" style="140" customWidth="1"/>
    <col min="15372" max="15616" width="9" style="140"/>
    <col min="15617" max="15617" width="18" style="140" customWidth="1"/>
    <col min="15618" max="15618" width="10.453125" style="140" customWidth="1"/>
    <col min="15619" max="15619" width="11.453125" style="140" customWidth="1"/>
    <col min="15620" max="15620" width="15.6328125" style="140" customWidth="1"/>
    <col min="15621" max="15621" width="11.6328125" style="140" customWidth="1"/>
    <col min="15622" max="15622" width="10.08984375" style="140" customWidth="1"/>
    <col min="15623" max="15623" width="17.90625" style="140" customWidth="1"/>
    <col min="15624" max="15624" width="14.453125" style="140" customWidth="1"/>
    <col min="15625" max="15625" width="11.36328125" style="140" customWidth="1"/>
    <col min="15626" max="15626" width="11.453125" style="140" customWidth="1"/>
    <col min="15627" max="15627" width="11.36328125" style="140" customWidth="1"/>
    <col min="15628" max="15872" width="9" style="140"/>
    <col min="15873" max="15873" width="18" style="140" customWidth="1"/>
    <col min="15874" max="15874" width="10.453125" style="140" customWidth="1"/>
    <col min="15875" max="15875" width="11.453125" style="140" customWidth="1"/>
    <col min="15876" max="15876" width="15.6328125" style="140" customWidth="1"/>
    <col min="15877" max="15877" width="11.6328125" style="140" customWidth="1"/>
    <col min="15878" max="15878" width="10.08984375" style="140" customWidth="1"/>
    <col min="15879" max="15879" width="17.90625" style="140" customWidth="1"/>
    <col min="15880" max="15880" width="14.453125" style="140" customWidth="1"/>
    <col min="15881" max="15881" width="11.36328125" style="140" customWidth="1"/>
    <col min="15882" max="15882" width="11.453125" style="140" customWidth="1"/>
    <col min="15883" max="15883" width="11.36328125" style="140" customWidth="1"/>
    <col min="15884" max="16128" width="9" style="140"/>
    <col min="16129" max="16129" width="18" style="140" customWidth="1"/>
    <col min="16130" max="16130" width="10.453125" style="140" customWidth="1"/>
    <col min="16131" max="16131" width="11.453125" style="140" customWidth="1"/>
    <col min="16132" max="16132" width="15.6328125" style="140" customWidth="1"/>
    <col min="16133" max="16133" width="11.6328125" style="140" customWidth="1"/>
    <col min="16134" max="16134" width="10.08984375" style="140" customWidth="1"/>
    <col min="16135" max="16135" width="17.90625" style="140" customWidth="1"/>
    <col min="16136" max="16136" width="14.453125" style="140" customWidth="1"/>
    <col min="16137" max="16137" width="11.36328125" style="140" customWidth="1"/>
    <col min="16138" max="16138" width="11.453125" style="140" customWidth="1"/>
    <col min="16139" max="16139" width="11.36328125" style="140" customWidth="1"/>
    <col min="16140" max="16384" width="9" style="140"/>
  </cols>
  <sheetData>
    <row r="1" spans="1:11" s="129" customFormat="1" ht="46.25" customHeight="1" x14ac:dyDescent="0.3">
      <c r="A1" s="213" t="s">
        <v>104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s="129" customFormat="1" ht="11.4" customHeight="1" x14ac:dyDescent="0.35">
      <c r="C2" s="130"/>
      <c r="D2" s="130"/>
      <c r="E2" s="130"/>
      <c r="G2" s="130"/>
      <c r="H2" s="130"/>
      <c r="I2" s="130"/>
      <c r="J2" s="131"/>
      <c r="K2" s="132" t="s">
        <v>83</v>
      </c>
    </row>
    <row r="3" spans="1:11" s="133" customFormat="1" ht="21.75" customHeight="1" x14ac:dyDescent="0.25">
      <c r="A3" s="214"/>
      <c r="B3" s="207" t="s">
        <v>21</v>
      </c>
      <c r="C3" s="216" t="s">
        <v>84</v>
      </c>
      <c r="D3" s="216" t="s">
        <v>85</v>
      </c>
      <c r="E3" s="216" t="s">
        <v>86</v>
      </c>
      <c r="F3" s="216" t="s">
        <v>87</v>
      </c>
      <c r="G3" s="216" t="s">
        <v>88</v>
      </c>
      <c r="H3" s="216" t="s">
        <v>8</v>
      </c>
      <c r="I3" s="210" t="s">
        <v>16</v>
      </c>
      <c r="J3" s="217" t="s">
        <v>89</v>
      </c>
      <c r="K3" s="216" t="s">
        <v>12</v>
      </c>
    </row>
    <row r="4" spans="1:11" s="134" customFormat="1" ht="9" customHeight="1" x14ac:dyDescent="0.25">
      <c r="A4" s="215"/>
      <c r="B4" s="208"/>
      <c r="C4" s="216"/>
      <c r="D4" s="216"/>
      <c r="E4" s="216"/>
      <c r="F4" s="216"/>
      <c r="G4" s="216"/>
      <c r="H4" s="216"/>
      <c r="I4" s="211"/>
      <c r="J4" s="217"/>
      <c r="K4" s="216"/>
    </row>
    <row r="5" spans="1:11" s="134" customFormat="1" ht="54.75" customHeight="1" x14ac:dyDescent="0.25">
      <c r="A5" s="215"/>
      <c r="B5" s="209"/>
      <c r="C5" s="216"/>
      <c r="D5" s="216"/>
      <c r="E5" s="216"/>
      <c r="F5" s="216"/>
      <c r="G5" s="216"/>
      <c r="H5" s="216"/>
      <c r="I5" s="212"/>
      <c r="J5" s="217"/>
      <c r="K5" s="216"/>
    </row>
    <row r="6" spans="1:11" s="136" customFormat="1" ht="12.75" customHeight="1" x14ac:dyDescent="0.25">
      <c r="A6" s="135" t="s">
        <v>3</v>
      </c>
      <c r="B6" s="135">
        <v>1</v>
      </c>
      <c r="C6" s="135">
        <v>2</v>
      </c>
      <c r="D6" s="135">
        <v>3</v>
      </c>
      <c r="E6" s="135">
        <v>4</v>
      </c>
      <c r="F6" s="135">
        <v>5</v>
      </c>
      <c r="G6" s="135">
        <v>6</v>
      </c>
      <c r="H6" s="135">
        <v>7</v>
      </c>
      <c r="I6" s="135">
        <v>8</v>
      </c>
      <c r="J6" s="135">
        <v>9</v>
      </c>
      <c r="K6" s="135">
        <v>10</v>
      </c>
    </row>
    <row r="7" spans="1:11" s="138" customFormat="1" ht="17.75" customHeight="1" x14ac:dyDescent="0.35">
      <c r="A7" s="137" t="s">
        <v>79</v>
      </c>
      <c r="B7" s="137">
        <f>SUM(B8:B35)</f>
        <v>74987</v>
      </c>
      <c r="C7" s="137">
        <f t="shared" ref="C7:K7" si="0">SUM(C8:C35)</f>
        <v>39121</v>
      </c>
      <c r="D7" s="137">
        <f t="shared" si="0"/>
        <v>13754</v>
      </c>
      <c r="E7" s="137">
        <f t="shared" si="0"/>
        <v>10284</v>
      </c>
      <c r="F7" s="137">
        <f t="shared" si="0"/>
        <v>2608</v>
      </c>
      <c r="G7" s="137">
        <f t="shared" si="0"/>
        <v>295</v>
      </c>
      <c r="H7" s="137">
        <f t="shared" si="0"/>
        <v>30124</v>
      </c>
      <c r="I7" s="137">
        <f t="shared" si="0"/>
        <v>10468</v>
      </c>
      <c r="J7" s="137">
        <f t="shared" si="0"/>
        <v>9478</v>
      </c>
      <c r="K7" s="137">
        <f t="shared" si="0"/>
        <v>7904</v>
      </c>
    </row>
    <row r="8" spans="1:11" ht="15" customHeight="1" x14ac:dyDescent="0.35">
      <c r="A8" s="139" t="s">
        <v>35</v>
      </c>
      <c r="B8" s="39">
        <v>18805</v>
      </c>
      <c r="C8" s="39">
        <v>10823</v>
      </c>
      <c r="D8" s="39">
        <v>2207</v>
      </c>
      <c r="E8" s="39">
        <v>2201</v>
      </c>
      <c r="F8" s="39">
        <v>705</v>
      </c>
      <c r="G8" s="39">
        <v>131</v>
      </c>
      <c r="H8" s="39">
        <v>6545</v>
      </c>
      <c r="I8" s="39">
        <v>2929</v>
      </c>
      <c r="J8" s="39">
        <v>2815</v>
      </c>
      <c r="K8" s="39">
        <v>2322</v>
      </c>
    </row>
    <row r="9" spans="1:11" ht="15" customHeight="1" x14ac:dyDescent="0.35">
      <c r="A9" s="139" t="s">
        <v>36</v>
      </c>
      <c r="B9" s="39">
        <v>2786</v>
      </c>
      <c r="C9" s="39">
        <v>1505</v>
      </c>
      <c r="D9" s="39">
        <v>524</v>
      </c>
      <c r="E9" s="39">
        <v>460</v>
      </c>
      <c r="F9" s="39">
        <v>80</v>
      </c>
      <c r="G9" s="39">
        <v>3</v>
      </c>
      <c r="H9" s="39">
        <v>1228</v>
      </c>
      <c r="I9" s="39">
        <v>343</v>
      </c>
      <c r="J9" s="39">
        <v>315</v>
      </c>
      <c r="K9" s="39">
        <v>193</v>
      </c>
    </row>
    <row r="10" spans="1:11" ht="15" customHeight="1" x14ac:dyDescent="0.35">
      <c r="A10" s="139" t="s">
        <v>37</v>
      </c>
      <c r="B10" s="39">
        <v>333</v>
      </c>
      <c r="C10" s="39">
        <v>227</v>
      </c>
      <c r="D10" s="39">
        <v>62</v>
      </c>
      <c r="E10" s="39">
        <v>56</v>
      </c>
      <c r="F10" s="39">
        <v>14</v>
      </c>
      <c r="G10" s="39">
        <v>15</v>
      </c>
      <c r="H10" s="39">
        <v>189</v>
      </c>
      <c r="I10" s="39">
        <v>26</v>
      </c>
      <c r="J10" s="39">
        <v>25</v>
      </c>
      <c r="K10" s="39">
        <v>20</v>
      </c>
    </row>
    <row r="11" spans="1:11" ht="15" customHeight="1" x14ac:dyDescent="0.35">
      <c r="A11" s="139" t="s">
        <v>38</v>
      </c>
      <c r="B11" s="39">
        <v>1387</v>
      </c>
      <c r="C11" s="39">
        <v>696</v>
      </c>
      <c r="D11" s="39">
        <v>242</v>
      </c>
      <c r="E11" s="39">
        <v>201</v>
      </c>
      <c r="F11" s="39">
        <v>31</v>
      </c>
      <c r="G11" s="39">
        <v>3</v>
      </c>
      <c r="H11" s="39">
        <v>632</v>
      </c>
      <c r="I11" s="39">
        <v>194</v>
      </c>
      <c r="J11" s="39">
        <v>169</v>
      </c>
      <c r="K11" s="39">
        <v>136</v>
      </c>
    </row>
    <row r="12" spans="1:11" ht="15" customHeight="1" x14ac:dyDescent="0.35">
      <c r="A12" s="139" t="s">
        <v>39</v>
      </c>
      <c r="B12" s="39">
        <v>2826</v>
      </c>
      <c r="C12" s="39">
        <v>1193</v>
      </c>
      <c r="D12" s="39">
        <v>513</v>
      </c>
      <c r="E12" s="39">
        <v>377</v>
      </c>
      <c r="F12" s="39">
        <v>161</v>
      </c>
      <c r="G12" s="39">
        <v>11</v>
      </c>
      <c r="H12" s="39">
        <v>1053</v>
      </c>
      <c r="I12" s="39">
        <v>253</v>
      </c>
      <c r="J12" s="39">
        <v>216</v>
      </c>
      <c r="K12" s="39">
        <v>163</v>
      </c>
    </row>
    <row r="13" spans="1:11" ht="15" customHeight="1" x14ac:dyDescent="0.35">
      <c r="A13" s="139" t="s">
        <v>40</v>
      </c>
      <c r="B13" s="39">
        <v>1131</v>
      </c>
      <c r="C13" s="39">
        <v>588</v>
      </c>
      <c r="D13" s="39">
        <v>253</v>
      </c>
      <c r="E13" s="39">
        <v>199</v>
      </c>
      <c r="F13" s="39">
        <v>35</v>
      </c>
      <c r="G13" s="39">
        <v>2</v>
      </c>
      <c r="H13" s="39">
        <v>519</v>
      </c>
      <c r="I13" s="39">
        <v>95</v>
      </c>
      <c r="J13" s="39">
        <v>90</v>
      </c>
      <c r="K13" s="39">
        <v>76</v>
      </c>
    </row>
    <row r="14" spans="1:11" ht="15" customHeight="1" x14ac:dyDescent="0.35">
      <c r="A14" s="139" t="s">
        <v>41</v>
      </c>
      <c r="B14" s="39">
        <v>809</v>
      </c>
      <c r="C14" s="39">
        <v>490</v>
      </c>
      <c r="D14" s="39">
        <v>184</v>
      </c>
      <c r="E14" s="39">
        <v>118</v>
      </c>
      <c r="F14" s="39">
        <v>14</v>
      </c>
      <c r="G14" s="39">
        <v>1</v>
      </c>
      <c r="H14" s="39">
        <v>437</v>
      </c>
      <c r="I14" s="39">
        <v>82</v>
      </c>
      <c r="J14" s="39">
        <v>74</v>
      </c>
      <c r="K14" s="39">
        <v>50</v>
      </c>
    </row>
    <row r="15" spans="1:11" ht="15" customHeight="1" x14ac:dyDescent="0.35">
      <c r="A15" s="139" t="s">
        <v>42</v>
      </c>
      <c r="B15" s="39">
        <v>4721</v>
      </c>
      <c r="C15" s="39">
        <v>1539</v>
      </c>
      <c r="D15" s="39">
        <v>649</v>
      </c>
      <c r="E15" s="39">
        <v>402</v>
      </c>
      <c r="F15" s="39">
        <v>136</v>
      </c>
      <c r="G15" s="39">
        <v>1</v>
      </c>
      <c r="H15" s="39">
        <v>1177</v>
      </c>
      <c r="I15" s="39">
        <v>405</v>
      </c>
      <c r="J15" s="39">
        <v>336</v>
      </c>
      <c r="K15" s="39">
        <v>256</v>
      </c>
    </row>
    <row r="16" spans="1:11" ht="15" customHeight="1" x14ac:dyDescent="0.35">
      <c r="A16" s="139" t="s">
        <v>43</v>
      </c>
      <c r="B16" s="39">
        <v>3167</v>
      </c>
      <c r="C16" s="39">
        <v>1893</v>
      </c>
      <c r="D16" s="39">
        <v>925</v>
      </c>
      <c r="E16" s="39">
        <v>669</v>
      </c>
      <c r="F16" s="39">
        <v>160</v>
      </c>
      <c r="G16" s="39">
        <v>51</v>
      </c>
      <c r="H16" s="39">
        <v>1662</v>
      </c>
      <c r="I16" s="39">
        <v>333</v>
      </c>
      <c r="J16" s="39">
        <v>249</v>
      </c>
      <c r="K16" s="39">
        <v>202</v>
      </c>
    </row>
    <row r="17" spans="1:11" ht="15" customHeight="1" x14ac:dyDescent="0.35">
      <c r="A17" s="139" t="s">
        <v>44</v>
      </c>
      <c r="B17" s="39">
        <v>5099</v>
      </c>
      <c r="C17" s="39">
        <v>1947</v>
      </c>
      <c r="D17" s="39">
        <v>624</v>
      </c>
      <c r="E17" s="39">
        <v>432</v>
      </c>
      <c r="F17" s="39">
        <v>95</v>
      </c>
      <c r="G17" s="39">
        <v>3</v>
      </c>
      <c r="H17" s="39">
        <v>1260</v>
      </c>
      <c r="I17" s="39">
        <v>622</v>
      </c>
      <c r="J17" s="39">
        <v>579</v>
      </c>
      <c r="K17" s="39">
        <v>512</v>
      </c>
    </row>
    <row r="18" spans="1:11" ht="15" customHeight="1" x14ac:dyDescent="0.35">
      <c r="A18" s="139" t="s">
        <v>45</v>
      </c>
      <c r="B18" s="39">
        <v>2198</v>
      </c>
      <c r="C18" s="39">
        <v>1527</v>
      </c>
      <c r="D18" s="39">
        <v>687</v>
      </c>
      <c r="E18" s="39">
        <v>475</v>
      </c>
      <c r="F18" s="39">
        <v>91</v>
      </c>
      <c r="G18" s="39">
        <v>9</v>
      </c>
      <c r="H18" s="39">
        <v>1153</v>
      </c>
      <c r="I18" s="39">
        <v>396</v>
      </c>
      <c r="J18" s="39">
        <v>323</v>
      </c>
      <c r="K18" s="39">
        <v>295</v>
      </c>
    </row>
    <row r="19" spans="1:11" ht="15" customHeight="1" x14ac:dyDescent="0.35">
      <c r="A19" s="139" t="s">
        <v>46</v>
      </c>
      <c r="B19" s="39">
        <v>2772</v>
      </c>
      <c r="C19" s="39">
        <v>1200</v>
      </c>
      <c r="D19" s="39">
        <v>716</v>
      </c>
      <c r="E19" s="39">
        <v>504</v>
      </c>
      <c r="F19" s="39">
        <v>126</v>
      </c>
      <c r="G19" s="39">
        <v>16</v>
      </c>
      <c r="H19" s="39">
        <v>1044</v>
      </c>
      <c r="I19" s="39">
        <v>283</v>
      </c>
      <c r="J19" s="39">
        <v>243</v>
      </c>
      <c r="K19" s="39">
        <v>205</v>
      </c>
    </row>
    <row r="20" spans="1:11" ht="15" customHeight="1" x14ac:dyDescent="0.35">
      <c r="A20" s="139" t="s">
        <v>47</v>
      </c>
      <c r="B20" s="39">
        <v>1466</v>
      </c>
      <c r="C20" s="39">
        <v>645</v>
      </c>
      <c r="D20" s="39">
        <v>235</v>
      </c>
      <c r="E20" s="39">
        <v>178</v>
      </c>
      <c r="F20" s="39">
        <v>22</v>
      </c>
      <c r="G20" s="39">
        <v>2</v>
      </c>
      <c r="H20" s="39">
        <v>481</v>
      </c>
      <c r="I20" s="39">
        <v>223</v>
      </c>
      <c r="J20" s="39">
        <v>199</v>
      </c>
      <c r="K20" s="39">
        <v>171</v>
      </c>
    </row>
    <row r="21" spans="1:11" ht="15" customHeight="1" x14ac:dyDescent="0.35">
      <c r="A21" s="139" t="s">
        <v>48</v>
      </c>
      <c r="B21" s="39">
        <v>1260</v>
      </c>
      <c r="C21" s="39">
        <v>767</v>
      </c>
      <c r="D21" s="39">
        <v>320</v>
      </c>
      <c r="E21" s="39">
        <v>217</v>
      </c>
      <c r="F21" s="39">
        <v>29</v>
      </c>
      <c r="G21" s="39">
        <v>0</v>
      </c>
      <c r="H21" s="39">
        <v>685</v>
      </c>
      <c r="I21" s="39">
        <v>189</v>
      </c>
      <c r="J21" s="39">
        <v>182</v>
      </c>
      <c r="K21" s="39">
        <v>168</v>
      </c>
    </row>
    <row r="22" spans="1:11" ht="15" customHeight="1" x14ac:dyDescent="0.35">
      <c r="A22" s="139" t="s">
        <v>49</v>
      </c>
      <c r="B22" s="39">
        <v>2792</v>
      </c>
      <c r="C22" s="39">
        <v>1366</v>
      </c>
      <c r="D22" s="39">
        <v>644</v>
      </c>
      <c r="E22" s="39">
        <v>359</v>
      </c>
      <c r="F22" s="39">
        <v>81</v>
      </c>
      <c r="G22" s="39">
        <v>2</v>
      </c>
      <c r="H22" s="39">
        <v>1190</v>
      </c>
      <c r="I22" s="39">
        <v>472</v>
      </c>
      <c r="J22" s="39">
        <v>387</v>
      </c>
      <c r="K22" s="39">
        <v>313</v>
      </c>
    </row>
    <row r="23" spans="1:11" ht="15" customHeight="1" x14ac:dyDescent="0.35">
      <c r="A23" s="139" t="s">
        <v>50</v>
      </c>
      <c r="B23" s="39">
        <v>1984</v>
      </c>
      <c r="C23" s="39">
        <v>1664</v>
      </c>
      <c r="D23" s="39">
        <v>480</v>
      </c>
      <c r="E23" s="39">
        <v>471</v>
      </c>
      <c r="F23" s="39">
        <v>81</v>
      </c>
      <c r="G23" s="39">
        <v>0</v>
      </c>
      <c r="H23" s="39">
        <v>1436</v>
      </c>
      <c r="I23" s="39">
        <v>464</v>
      </c>
      <c r="J23" s="39">
        <v>453</v>
      </c>
      <c r="K23" s="39">
        <v>363</v>
      </c>
    </row>
    <row r="24" spans="1:11" ht="15" customHeight="1" x14ac:dyDescent="0.35">
      <c r="A24" s="139" t="s">
        <v>51</v>
      </c>
      <c r="B24" s="39">
        <v>1831</v>
      </c>
      <c r="C24" s="39">
        <v>1315</v>
      </c>
      <c r="D24" s="39">
        <v>459</v>
      </c>
      <c r="E24" s="39">
        <v>276</v>
      </c>
      <c r="F24" s="39">
        <v>78</v>
      </c>
      <c r="G24" s="39">
        <v>2</v>
      </c>
      <c r="H24" s="39">
        <v>1190</v>
      </c>
      <c r="I24" s="39">
        <v>370</v>
      </c>
      <c r="J24" s="39">
        <v>284</v>
      </c>
      <c r="K24" s="39">
        <v>271</v>
      </c>
    </row>
    <row r="25" spans="1:11" ht="15" customHeight="1" x14ac:dyDescent="0.35">
      <c r="A25" s="139" t="s">
        <v>52</v>
      </c>
      <c r="B25" s="39">
        <v>2589</v>
      </c>
      <c r="C25" s="39">
        <v>678</v>
      </c>
      <c r="D25" s="39">
        <v>392</v>
      </c>
      <c r="E25" s="39">
        <v>242</v>
      </c>
      <c r="F25" s="39">
        <v>51</v>
      </c>
      <c r="G25" s="39">
        <v>1</v>
      </c>
      <c r="H25" s="39">
        <v>560</v>
      </c>
      <c r="I25" s="39">
        <v>145</v>
      </c>
      <c r="J25" s="39">
        <v>140</v>
      </c>
      <c r="K25" s="39">
        <v>96</v>
      </c>
    </row>
    <row r="26" spans="1:11" ht="15" customHeight="1" x14ac:dyDescent="0.35">
      <c r="A26" s="139" t="s">
        <v>53</v>
      </c>
      <c r="B26" s="39">
        <v>1584</v>
      </c>
      <c r="C26" s="39">
        <v>921</v>
      </c>
      <c r="D26" s="39">
        <v>281</v>
      </c>
      <c r="E26" s="39">
        <v>218</v>
      </c>
      <c r="F26" s="39">
        <v>59</v>
      </c>
      <c r="G26" s="39">
        <v>0</v>
      </c>
      <c r="H26" s="39">
        <v>766</v>
      </c>
      <c r="I26" s="39">
        <v>381</v>
      </c>
      <c r="J26" s="39">
        <v>338</v>
      </c>
      <c r="K26" s="39">
        <v>291</v>
      </c>
    </row>
    <row r="27" spans="1:11" ht="15" customHeight="1" x14ac:dyDescent="0.35">
      <c r="A27" s="139" t="s">
        <v>54</v>
      </c>
      <c r="B27" s="39">
        <v>1546</v>
      </c>
      <c r="C27" s="39">
        <v>799</v>
      </c>
      <c r="D27" s="39">
        <v>349</v>
      </c>
      <c r="E27" s="39">
        <v>220</v>
      </c>
      <c r="F27" s="39">
        <v>110</v>
      </c>
      <c r="G27" s="39">
        <v>3</v>
      </c>
      <c r="H27" s="39">
        <v>632</v>
      </c>
      <c r="I27" s="39">
        <v>168</v>
      </c>
      <c r="J27" s="39">
        <v>159</v>
      </c>
      <c r="K27" s="39">
        <v>140</v>
      </c>
    </row>
    <row r="28" spans="1:11" ht="15" customHeight="1" x14ac:dyDescent="0.35">
      <c r="A28" s="139" t="s">
        <v>55</v>
      </c>
      <c r="B28" s="39">
        <v>1182</v>
      </c>
      <c r="C28" s="39">
        <v>598</v>
      </c>
      <c r="D28" s="39">
        <v>305</v>
      </c>
      <c r="E28" s="39">
        <v>170</v>
      </c>
      <c r="F28" s="39">
        <v>35</v>
      </c>
      <c r="G28" s="39">
        <v>6</v>
      </c>
      <c r="H28" s="39">
        <v>559</v>
      </c>
      <c r="I28" s="39">
        <v>219</v>
      </c>
      <c r="J28" s="39">
        <v>205</v>
      </c>
      <c r="K28" s="39">
        <v>194</v>
      </c>
    </row>
    <row r="29" spans="1:11" ht="15" customHeight="1" x14ac:dyDescent="0.35">
      <c r="A29" s="139" t="s">
        <v>56</v>
      </c>
      <c r="B29" s="39">
        <v>1757</v>
      </c>
      <c r="C29" s="39">
        <v>1218</v>
      </c>
      <c r="D29" s="39">
        <v>340</v>
      </c>
      <c r="E29" s="39">
        <v>285</v>
      </c>
      <c r="F29" s="39">
        <v>103</v>
      </c>
      <c r="G29" s="39">
        <v>1</v>
      </c>
      <c r="H29" s="39">
        <v>993</v>
      </c>
      <c r="I29" s="39">
        <v>243</v>
      </c>
      <c r="J29" s="39">
        <v>234</v>
      </c>
      <c r="K29" s="39">
        <v>195</v>
      </c>
    </row>
    <row r="30" spans="1:11" ht="15" customHeight="1" x14ac:dyDescent="0.35">
      <c r="A30" s="141" t="s">
        <v>57</v>
      </c>
      <c r="B30" s="39">
        <v>1660</v>
      </c>
      <c r="C30" s="39">
        <v>549</v>
      </c>
      <c r="D30" s="39">
        <v>235</v>
      </c>
      <c r="E30" s="39">
        <v>161</v>
      </c>
      <c r="F30" s="39">
        <v>32</v>
      </c>
      <c r="G30" s="39">
        <v>0</v>
      </c>
      <c r="H30" s="39">
        <v>508</v>
      </c>
      <c r="I30" s="39">
        <v>176</v>
      </c>
      <c r="J30" s="39">
        <v>160</v>
      </c>
      <c r="K30" s="39">
        <v>145</v>
      </c>
    </row>
    <row r="31" spans="1:11" ht="15" customHeight="1" x14ac:dyDescent="0.35">
      <c r="A31" s="142" t="s">
        <v>58</v>
      </c>
      <c r="B31" s="39">
        <v>1947</v>
      </c>
      <c r="C31" s="39">
        <v>747</v>
      </c>
      <c r="D31" s="39">
        <v>479</v>
      </c>
      <c r="E31" s="39">
        <v>274</v>
      </c>
      <c r="F31" s="39">
        <v>47</v>
      </c>
      <c r="G31" s="39">
        <v>8</v>
      </c>
      <c r="H31" s="39">
        <v>689</v>
      </c>
      <c r="I31" s="39">
        <v>234</v>
      </c>
      <c r="J31" s="39">
        <v>172</v>
      </c>
      <c r="K31" s="39">
        <v>136</v>
      </c>
    </row>
    <row r="32" spans="1:11" ht="15" customHeight="1" x14ac:dyDescent="0.35">
      <c r="A32" s="142" t="s">
        <v>59</v>
      </c>
      <c r="B32" s="39">
        <v>2195</v>
      </c>
      <c r="C32" s="39">
        <v>824</v>
      </c>
      <c r="D32" s="39">
        <v>412</v>
      </c>
      <c r="E32" s="39">
        <v>323</v>
      </c>
      <c r="F32" s="39">
        <v>94</v>
      </c>
      <c r="G32" s="39">
        <v>18</v>
      </c>
      <c r="H32" s="39">
        <v>674</v>
      </c>
      <c r="I32" s="39">
        <v>148</v>
      </c>
      <c r="J32" s="39">
        <v>123</v>
      </c>
      <c r="K32" s="39">
        <v>109</v>
      </c>
    </row>
    <row r="33" spans="1:11" ht="15" customHeight="1" x14ac:dyDescent="0.35">
      <c r="A33" s="142" t="s">
        <v>60</v>
      </c>
      <c r="B33" s="39">
        <v>2225</v>
      </c>
      <c r="C33" s="39">
        <v>1489</v>
      </c>
      <c r="D33" s="39">
        <v>508</v>
      </c>
      <c r="E33" s="39">
        <v>337</v>
      </c>
      <c r="F33" s="39">
        <v>56</v>
      </c>
      <c r="G33" s="39">
        <v>1</v>
      </c>
      <c r="H33" s="39">
        <v>1359</v>
      </c>
      <c r="I33" s="39">
        <v>453</v>
      </c>
      <c r="J33" s="39">
        <v>444</v>
      </c>
      <c r="K33" s="39">
        <v>395</v>
      </c>
    </row>
    <row r="34" spans="1:11" ht="15" customHeight="1" x14ac:dyDescent="0.35">
      <c r="A34" s="142" t="s">
        <v>61</v>
      </c>
      <c r="B34" s="39">
        <v>1687</v>
      </c>
      <c r="C34" s="39">
        <v>1144</v>
      </c>
      <c r="D34" s="39">
        <v>469</v>
      </c>
      <c r="E34" s="39">
        <v>279</v>
      </c>
      <c r="F34" s="39">
        <v>17</v>
      </c>
      <c r="G34" s="39">
        <v>3</v>
      </c>
      <c r="H34" s="39">
        <v>984</v>
      </c>
      <c r="I34" s="39">
        <v>483</v>
      </c>
      <c r="J34" s="39">
        <v>427</v>
      </c>
      <c r="K34" s="39">
        <v>373</v>
      </c>
    </row>
    <row r="35" spans="1:11" ht="15" customHeight="1" x14ac:dyDescent="0.35">
      <c r="A35" s="142" t="s">
        <v>62</v>
      </c>
      <c r="B35" s="39">
        <v>1248</v>
      </c>
      <c r="C35" s="39">
        <v>769</v>
      </c>
      <c r="D35" s="39">
        <v>260</v>
      </c>
      <c r="E35" s="39">
        <v>180</v>
      </c>
      <c r="F35" s="39">
        <v>65</v>
      </c>
      <c r="G35" s="39">
        <v>2</v>
      </c>
      <c r="H35" s="39">
        <v>519</v>
      </c>
      <c r="I35" s="39">
        <v>139</v>
      </c>
      <c r="J35" s="39">
        <v>137</v>
      </c>
      <c r="K35" s="39">
        <v>114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M1" sqref="M1:M1048576"/>
    </sheetView>
  </sheetViews>
  <sheetFormatPr defaultRowHeight="15.5" x14ac:dyDescent="0.35"/>
  <cols>
    <col min="1" max="1" width="28.1796875" style="144" customWidth="1"/>
    <col min="2" max="2" width="17.453125" style="144" customWidth="1"/>
    <col min="3" max="3" width="14.1796875" style="143" customWidth="1"/>
    <col min="4" max="4" width="13.6328125" style="143" customWidth="1"/>
    <col min="5" max="5" width="13" style="143" customWidth="1"/>
    <col min="6" max="6" width="12.453125" style="143" customWidth="1"/>
    <col min="7" max="7" width="19.90625" style="143" customWidth="1"/>
    <col min="8" max="8" width="17.453125" style="143" customWidth="1"/>
    <col min="9" max="9" width="12.453125" style="143" customWidth="1"/>
    <col min="10" max="10" width="12.08984375" style="143" customWidth="1"/>
    <col min="11" max="11" width="14" style="143" customWidth="1"/>
    <col min="12" max="256" width="9" style="140"/>
    <col min="257" max="257" width="18" style="140" customWidth="1"/>
    <col min="258" max="258" width="10.453125" style="140" customWidth="1"/>
    <col min="259" max="259" width="11.453125" style="140" customWidth="1"/>
    <col min="260" max="260" width="15.6328125" style="140" customWidth="1"/>
    <col min="261" max="261" width="11.6328125" style="140" customWidth="1"/>
    <col min="262" max="262" width="10.08984375" style="140" customWidth="1"/>
    <col min="263" max="263" width="17.90625" style="140" customWidth="1"/>
    <col min="264" max="264" width="14.453125" style="140" customWidth="1"/>
    <col min="265" max="265" width="11.36328125" style="140" customWidth="1"/>
    <col min="266" max="266" width="11.453125" style="140" customWidth="1"/>
    <col min="267" max="267" width="11.36328125" style="140" customWidth="1"/>
    <col min="268" max="512" width="9" style="140"/>
    <col min="513" max="513" width="18" style="140" customWidth="1"/>
    <col min="514" max="514" width="10.453125" style="140" customWidth="1"/>
    <col min="515" max="515" width="11.453125" style="140" customWidth="1"/>
    <col min="516" max="516" width="15.6328125" style="140" customWidth="1"/>
    <col min="517" max="517" width="11.6328125" style="140" customWidth="1"/>
    <col min="518" max="518" width="10.08984375" style="140" customWidth="1"/>
    <col min="519" max="519" width="17.90625" style="140" customWidth="1"/>
    <col min="520" max="520" width="14.453125" style="140" customWidth="1"/>
    <col min="521" max="521" width="11.36328125" style="140" customWidth="1"/>
    <col min="522" max="522" width="11.453125" style="140" customWidth="1"/>
    <col min="523" max="523" width="11.36328125" style="140" customWidth="1"/>
    <col min="524" max="768" width="9" style="140"/>
    <col min="769" max="769" width="18" style="140" customWidth="1"/>
    <col min="770" max="770" width="10.453125" style="140" customWidth="1"/>
    <col min="771" max="771" width="11.453125" style="140" customWidth="1"/>
    <col min="772" max="772" width="15.6328125" style="140" customWidth="1"/>
    <col min="773" max="773" width="11.6328125" style="140" customWidth="1"/>
    <col min="774" max="774" width="10.08984375" style="140" customWidth="1"/>
    <col min="775" max="775" width="17.90625" style="140" customWidth="1"/>
    <col min="776" max="776" width="14.453125" style="140" customWidth="1"/>
    <col min="777" max="777" width="11.36328125" style="140" customWidth="1"/>
    <col min="778" max="778" width="11.453125" style="140" customWidth="1"/>
    <col min="779" max="779" width="11.36328125" style="140" customWidth="1"/>
    <col min="780" max="1024" width="9" style="140"/>
    <col min="1025" max="1025" width="18" style="140" customWidth="1"/>
    <col min="1026" max="1026" width="10.453125" style="140" customWidth="1"/>
    <col min="1027" max="1027" width="11.453125" style="140" customWidth="1"/>
    <col min="1028" max="1028" width="15.6328125" style="140" customWidth="1"/>
    <col min="1029" max="1029" width="11.6328125" style="140" customWidth="1"/>
    <col min="1030" max="1030" width="10.08984375" style="140" customWidth="1"/>
    <col min="1031" max="1031" width="17.90625" style="140" customWidth="1"/>
    <col min="1032" max="1032" width="14.453125" style="140" customWidth="1"/>
    <col min="1033" max="1033" width="11.36328125" style="140" customWidth="1"/>
    <col min="1034" max="1034" width="11.453125" style="140" customWidth="1"/>
    <col min="1035" max="1035" width="11.36328125" style="140" customWidth="1"/>
    <col min="1036" max="1280" width="9" style="140"/>
    <col min="1281" max="1281" width="18" style="140" customWidth="1"/>
    <col min="1282" max="1282" width="10.453125" style="140" customWidth="1"/>
    <col min="1283" max="1283" width="11.453125" style="140" customWidth="1"/>
    <col min="1284" max="1284" width="15.6328125" style="140" customWidth="1"/>
    <col min="1285" max="1285" width="11.6328125" style="140" customWidth="1"/>
    <col min="1286" max="1286" width="10.08984375" style="140" customWidth="1"/>
    <col min="1287" max="1287" width="17.90625" style="140" customWidth="1"/>
    <col min="1288" max="1288" width="14.453125" style="140" customWidth="1"/>
    <col min="1289" max="1289" width="11.36328125" style="140" customWidth="1"/>
    <col min="1290" max="1290" width="11.453125" style="140" customWidth="1"/>
    <col min="1291" max="1291" width="11.36328125" style="140" customWidth="1"/>
    <col min="1292" max="1536" width="9" style="140"/>
    <col min="1537" max="1537" width="18" style="140" customWidth="1"/>
    <col min="1538" max="1538" width="10.453125" style="140" customWidth="1"/>
    <col min="1539" max="1539" width="11.453125" style="140" customWidth="1"/>
    <col min="1540" max="1540" width="15.6328125" style="140" customWidth="1"/>
    <col min="1541" max="1541" width="11.6328125" style="140" customWidth="1"/>
    <col min="1542" max="1542" width="10.08984375" style="140" customWidth="1"/>
    <col min="1543" max="1543" width="17.90625" style="140" customWidth="1"/>
    <col min="1544" max="1544" width="14.453125" style="140" customWidth="1"/>
    <col min="1545" max="1545" width="11.36328125" style="140" customWidth="1"/>
    <col min="1546" max="1546" width="11.453125" style="140" customWidth="1"/>
    <col min="1547" max="1547" width="11.36328125" style="140" customWidth="1"/>
    <col min="1548" max="1792" width="9" style="140"/>
    <col min="1793" max="1793" width="18" style="140" customWidth="1"/>
    <col min="1794" max="1794" width="10.453125" style="140" customWidth="1"/>
    <col min="1795" max="1795" width="11.453125" style="140" customWidth="1"/>
    <col min="1796" max="1796" width="15.6328125" style="140" customWidth="1"/>
    <col min="1797" max="1797" width="11.6328125" style="140" customWidth="1"/>
    <col min="1798" max="1798" width="10.08984375" style="140" customWidth="1"/>
    <col min="1799" max="1799" width="17.90625" style="140" customWidth="1"/>
    <col min="1800" max="1800" width="14.453125" style="140" customWidth="1"/>
    <col min="1801" max="1801" width="11.36328125" style="140" customWidth="1"/>
    <col min="1802" max="1802" width="11.453125" style="140" customWidth="1"/>
    <col min="1803" max="1803" width="11.36328125" style="140" customWidth="1"/>
    <col min="1804" max="2048" width="9" style="140"/>
    <col min="2049" max="2049" width="18" style="140" customWidth="1"/>
    <col min="2050" max="2050" width="10.453125" style="140" customWidth="1"/>
    <col min="2051" max="2051" width="11.453125" style="140" customWidth="1"/>
    <col min="2052" max="2052" width="15.6328125" style="140" customWidth="1"/>
    <col min="2053" max="2053" width="11.6328125" style="140" customWidth="1"/>
    <col min="2054" max="2054" width="10.08984375" style="140" customWidth="1"/>
    <col min="2055" max="2055" width="17.90625" style="140" customWidth="1"/>
    <col min="2056" max="2056" width="14.453125" style="140" customWidth="1"/>
    <col min="2057" max="2057" width="11.36328125" style="140" customWidth="1"/>
    <col min="2058" max="2058" width="11.453125" style="140" customWidth="1"/>
    <col min="2059" max="2059" width="11.36328125" style="140" customWidth="1"/>
    <col min="2060" max="2304" width="9" style="140"/>
    <col min="2305" max="2305" width="18" style="140" customWidth="1"/>
    <col min="2306" max="2306" width="10.453125" style="140" customWidth="1"/>
    <col min="2307" max="2307" width="11.453125" style="140" customWidth="1"/>
    <col min="2308" max="2308" width="15.6328125" style="140" customWidth="1"/>
    <col min="2309" max="2309" width="11.6328125" style="140" customWidth="1"/>
    <col min="2310" max="2310" width="10.08984375" style="140" customWidth="1"/>
    <col min="2311" max="2311" width="17.90625" style="140" customWidth="1"/>
    <col min="2312" max="2312" width="14.453125" style="140" customWidth="1"/>
    <col min="2313" max="2313" width="11.36328125" style="140" customWidth="1"/>
    <col min="2314" max="2314" width="11.453125" style="140" customWidth="1"/>
    <col min="2315" max="2315" width="11.36328125" style="140" customWidth="1"/>
    <col min="2316" max="2560" width="9" style="140"/>
    <col min="2561" max="2561" width="18" style="140" customWidth="1"/>
    <col min="2562" max="2562" width="10.453125" style="140" customWidth="1"/>
    <col min="2563" max="2563" width="11.453125" style="140" customWidth="1"/>
    <col min="2564" max="2564" width="15.6328125" style="140" customWidth="1"/>
    <col min="2565" max="2565" width="11.6328125" style="140" customWidth="1"/>
    <col min="2566" max="2566" width="10.08984375" style="140" customWidth="1"/>
    <col min="2567" max="2567" width="17.90625" style="140" customWidth="1"/>
    <col min="2568" max="2568" width="14.453125" style="140" customWidth="1"/>
    <col min="2569" max="2569" width="11.36328125" style="140" customWidth="1"/>
    <col min="2570" max="2570" width="11.453125" style="140" customWidth="1"/>
    <col min="2571" max="2571" width="11.36328125" style="140" customWidth="1"/>
    <col min="2572" max="2816" width="9" style="140"/>
    <col min="2817" max="2817" width="18" style="140" customWidth="1"/>
    <col min="2818" max="2818" width="10.453125" style="140" customWidth="1"/>
    <col min="2819" max="2819" width="11.453125" style="140" customWidth="1"/>
    <col min="2820" max="2820" width="15.6328125" style="140" customWidth="1"/>
    <col min="2821" max="2821" width="11.6328125" style="140" customWidth="1"/>
    <col min="2822" max="2822" width="10.08984375" style="140" customWidth="1"/>
    <col min="2823" max="2823" width="17.90625" style="140" customWidth="1"/>
    <col min="2824" max="2824" width="14.453125" style="140" customWidth="1"/>
    <col min="2825" max="2825" width="11.36328125" style="140" customWidth="1"/>
    <col min="2826" max="2826" width="11.453125" style="140" customWidth="1"/>
    <col min="2827" max="2827" width="11.36328125" style="140" customWidth="1"/>
    <col min="2828" max="3072" width="9" style="140"/>
    <col min="3073" max="3073" width="18" style="140" customWidth="1"/>
    <col min="3074" max="3074" width="10.453125" style="140" customWidth="1"/>
    <col min="3075" max="3075" width="11.453125" style="140" customWidth="1"/>
    <col min="3076" max="3076" width="15.6328125" style="140" customWidth="1"/>
    <col min="3077" max="3077" width="11.6328125" style="140" customWidth="1"/>
    <col min="3078" max="3078" width="10.08984375" style="140" customWidth="1"/>
    <col min="3079" max="3079" width="17.90625" style="140" customWidth="1"/>
    <col min="3080" max="3080" width="14.453125" style="140" customWidth="1"/>
    <col min="3081" max="3081" width="11.36328125" style="140" customWidth="1"/>
    <col min="3082" max="3082" width="11.453125" style="140" customWidth="1"/>
    <col min="3083" max="3083" width="11.36328125" style="140" customWidth="1"/>
    <col min="3084" max="3328" width="9" style="140"/>
    <col min="3329" max="3329" width="18" style="140" customWidth="1"/>
    <col min="3330" max="3330" width="10.453125" style="140" customWidth="1"/>
    <col min="3331" max="3331" width="11.453125" style="140" customWidth="1"/>
    <col min="3332" max="3332" width="15.6328125" style="140" customWidth="1"/>
    <col min="3333" max="3333" width="11.6328125" style="140" customWidth="1"/>
    <col min="3334" max="3334" width="10.08984375" style="140" customWidth="1"/>
    <col min="3335" max="3335" width="17.90625" style="140" customWidth="1"/>
    <col min="3336" max="3336" width="14.453125" style="140" customWidth="1"/>
    <col min="3337" max="3337" width="11.36328125" style="140" customWidth="1"/>
    <col min="3338" max="3338" width="11.453125" style="140" customWidth="1"/>
    <col min="3339" max="3339" width="11.36328125" style="140" customWidth="1"/>
    <col min="3340" max="3584" width="9" style="140"/>
    <col min="3585" max="3585" width="18" style="140" customWidth="1"/>
    <col min="3586" max="3586" width="10.453125" style="140" customWidth="1"/>
    <col min="3587" max="3587" width="11.453125" style="140" customWidth="1"/>
    <col min="3588" max="3588" width="15.6328125" style="140" customWidth="1"/>
    <col min="3589" max="3589" width="11.6328125" style="140" customWidth="1"/>
    <col min="3590" max="3590" width="10.08984375" style="140" customWidth="1"/>
    <col min="3591" max="3591" width="17.90625" style="140" customWidth="1"/>
    <col min="3592" max="3592" width="14.453125" style="140" customWidth="1"/>
    <col min="3593" max="3593" width="11.36328125" style="140" customWidth="1"/>
    <col min="3594" max="3594" width="11.453125" style="140" customWidth="1"/>
    <col min="3595" max="3595" width="11.36328125" style="140" customWidth="1"/>
    <col min="3596" max="3840" width="9" style="140"/>
    <col min="3841" max="3841" width="18" style="140" customWidth="1"/>
    <col min="3842" max="3842" width="10.453125" style="140" customWidth="1"/>
    <col min="3843" max="3843" width="11.453125" style="140" customWidth="1"/>
    <col min="3844" max="3844" width="15.6328125" style="140" customWidth="1"/>
    <col min="3845" max="3845" width="11.6328125" style="140" customWidth="1"/>
    <col min="3846" max="3846" width="10.08984375" style="140" customWidth="1"/>
    <col min="3847" max="3847" width="17.90625" style="140" customWidth="1"/>
    <col min="3848" max="3848" width="14.453125" style="140" customWidth="1"/>
    <col min="3849" max="3849" width="11.36328125" style="140" customWidth="1"/>
    <col min="3850" max="3850" width="11.453125" style="140" customWidth="1"/>
    <col min="3851" max="3851" width="11.36328125" style="140" customWidth="1"/>
    <col min="3852" max="4096" width="9" style="140"/>
    <col min="4097" max="4097" width="18" style="140" customWidth="1"/>
    <col min="4098" max="4098" width="10.453125" style="140" customWidth="1"/>
    <col min="4099" max="4099" width="11.453125" style="140" customWidth="1"/>
    <col min="4100" max="4100" width="15.6328125" style="140" customWidth="1"/>
    <col min="4101" max="4101" width="11.6328125" style="140" customWidth="1"/>
    <col min="4102" max="4102" width="10.08984375" style="140" customWidth="1"/>
    <col min="4103" max="4103" width="17.90625" style="140" customWidth="1"/>
    <col min="4104" max="4104" width="14.453125" style="140" customWidth="1"/>
    <col min="4105" max="4105" width="11.36328125" style="140" customWidth="1"/>
    <col min="4106" max="4106" width="11.453125" style="140" customWidth="1"/>
    <col min="4107" max="4107" width="11.36328125" style="140" customWidth="1"/>
    <col min="4108" max="4352" width="9" style="140"/>
    <col min="4353" max="4353" width="18" style="140" customWidth="1"/>
    <col min="4354" max="4354" width="10.453125" style="140" customWidth="1"/>
    <col min="4355" max="4355" width="11.453125" style="140" customWidth="1"/>
    <col min="4356" max="4356" width="15.6328125" style="140" customWidth="1"/>
    <col min="4357" max="4357" width="11.6328125" style="140" customWidth="1"/>
    <col min="4358" max="4358" width="10.08984375" style="140" customWidth="1"/>
    <col min="4359" max="4359" width="17.90625" style="140" customWidth="1"/>
    <col min="4360" max="4360" width="14.453125" style="140" customWidth="1"/>
    <col min="4361" max="4361" width="11.36328125" style="140" customWidth="1"/>
    <col min="4362" max="4362" width="11.453125" style="140" customWidth="1"/>
    <col min="4363" max="4363" width="11.36328125" style="140" customWidth="1"/>
    <col min="4364" max="4608" width="9" style="140"/>
    <col min="4609" max="4609" width="18" style="140" customWidth="1"/>
    <col min="4610" max="4610" width="10.453125" style="140" customWidth="1"/>
    <col min="4611" max="4611" width="11.453125" style="140" customWidth="1"/>
    <col min="4612" max="4612" width="15.6328125" style="140" customWidth="1"/>
    <col min="4613" max="4613" width="11.6328125" style="140" customWidth="1"/>
    <col min="4614" max="4614" width="10.08984375" style="140" customWidth="1"/>
    <col min="4615" max="4615" width="17.90625" style="140" customWidth="1"/>
    <col min="4616" max="4616" width="14.453125" style="140" customWidth="1"/>
    <col min="4617" max="4617" width="11.36328125" style="140" customWidth="1"/>
    <col min="4618" max="4618" width="11.453125" style="140" customWidth="1"/>
    <col min="4619" max="4619" width="11.36328125" style="140" customWidth="1"/>
    <col min="4620" max="4864" width="9" style="140"/>
    <col min="4865" max="4865" width="18" style="140" customWidth="1"/>
    <col min="4866" max="4866" width="10.453125" style="140" customWidth="1"/>
    <col min="4867" max="4867" width="11.453125" style="140" customWidth="1"/>
    <col min="4868" max="4868" width="15.6328125" style="140" customWidth="1"/>
    <col min="4869" max="4869" width="11.6328125" style="140" customWidth="1"/>
    <col min="4870" max="4870" width="10.08984375" style="140" customWidth="1"/>
    <col min="4871" max="4871" width="17.90625" style="140" customWidth="1"/>
    <col min="4872" max="4872" width="14.453125" style="140" customWidth="1"/>
    <col min="4873" max="4873" width="11.36328125" style="140" customWidth="1"/>
    <col min="4874" max="4874" width="11.453125" style="140" customWidth="1"/>
    <col min="4875" max="4875" width="11.36328125" style="140" customWidth="1"/>
    <col min="4876" max="5120" width="9" style="140"/>
    <col min="5121" max="5121" width="18" style="140" customWidth="1"/>
    <col min="5122" max="5122" width="10.453125" style="140" customWidth="1"/>
    <col min="5123" max="5123" width="11.453125" style="140" customWidth="1"/>
    <col min="5124" max="5124" width="15.6328125" style="140" customWidth="1"/>
    <col min="5125" max="5125" width="11.6328125" style="140" customWidth="1"/>
    <col min="5126" max="5126" width="10.08984375" style="140" customWidth="1"/>
    <col min="5127" max="5127" width="17.90625" style="140" customWidth="1"/>
    <col min="5128" max="5128" width="14.453125" style="140" customWidth="1"/>
    <col min="5129" max="5129" width="11.36328125" style="140" customWidth="1"/>
    <col min="5130" max="5130" width="11.453125" style="140" customWidth="1"/>
    <col min="5131" max="5131" width="11.36328125" style="140" customWidth="1"/>
    <col min="5132" max="5376" width="9" style="140"/>
    <col min="5377" max="5377" width="18" style="140" customWidth="1"/>
    <col min="5378" max="5378" width="10.453125" style="140" customWidth="1"/>
    <col min="5379" max="5379" width="11.453125" style="140" customWidth="1"/>
    <col min="5380" max="5380" width="15.6328125" style="140" customWidth="1"/>
    <col min="5381" max="5381" width="11.6328125" style="140" customWidth="1"/>
    <col min="5382" max="5382" width="10.08984375" style="140" customWidth="1"/>
    <col min="5383" max="5383" width="17.90625" style="140" customWidth="1"/>
    <col min="5384" max="5384" width="14.453125" style="140" customWidth="1"/>
    <col min="5385" max="5385" width="11.36328125" style="140" customWidth="1"/>
    <col min="5386" max="5386" width="11.453125" style="140" customWidth="1"/>
    <col min="5387" max="5387" width="11.36328125" style="140" customWidth="1"/>
    <col min="5388" max="5632" width="9" style="140"/>
    <col min="5633" max="5633" width="18" style="140" customWidth="1"/>
    <col min="5634" max="5634" width="10.453125" style="140" customWidth="1"/>
    <col min="5635" max="5635" width="11.453125" style="140" customWidth="1"/>
    <col min="5636" max="5636" width="15.6328125" style="140" customWidth="1"/>
    <col min="5637" max="5637" width="11.6328125" style="140" customWidth="1"/>
    <col min="5638" max="5638" width="10.08984375" style="140" customWidth="1"/>
    <col min="5639" max="5639" width="17.90625" style="140" customWidth="1"/>
    <col min="5640" max="5640" width="14.453125" style="140" customWidth="1"/>
    <col min="5641" max="5641" width="11.36328125" style="140" customWidth="1"/>
    <col min="5642" max="5642" width="11.453125" style="140" customWidth="1"/>
    <col min="5643" max="5643" width="11.36328125" style="140" customWidth="1"/>
    <col min="5644" max="5888" width="9" style="140"/>
    <col min="5889" max="5889" width="18" style="140" customWidth="1"/>
    <col min="5890" max="5890" width="10.453125" style="140" customWidth="1"/>
    <col min="5891" max="5891" width="11.453125" style="140" customWidth="1"/>
    <col min="5892" max="5892" width="15.6328125" style="140" customWidth="1"/>
    <col min="5893" max="5893" width="11.6328125" style="140" customWidth="1"/>
    <col min="5894" max="5894" width="10.08984375" style="140" customWidth="1"/>
    <col min="5895" max="5895" width="17.90625" style="140" customWidth="1"/>
    <col min="5896" max="5896" width="14.453125" style="140" customWidth="1"/>
    <col min="5897" max="5897" width="11.36328125" style="140" customWidth="1"/>
    <col min="5898" max="5898" width="11.453125" style="140" customWidth="1"/>
    <col min="5899" max="5899" width="11.36328125" style="140" customWidth="1"/>
    <col min="5900" max="6144" width="9" style="140"/>
    <col min="6145" max="6145" width="18" style="140" customWidth="1"/>
    <col min="6146" max="6146" width="10.453125" style="140" customWidth="1"/>
    <col min="6147" max="6147" width="11.453125" style="140" customWidth="1"/>
    <col min="6148" max="6148" width="15.6328125" style="140" customWidth="1"/>
    <col min="6149" max="6149" width="11.6328125" style="140" customWidth="1"/>
    <col min="6150" max="6150" width="10.08984375" style="140" customWidth="1"/>
    <col min="6151" max="6151" width="17.90625" style="140" customWidth="1"/>
    <col min="6152" max="6152" width="14.453125" style="140" customWidth="1"/>
    <col min="6153" max="6153" width="11.36328125" style="140" customWidth="1"/>
    <col min="6154" max="6154" width="11.453125" style="140" customWidth="1"/>
    <col min="6155" max="6155" width="11.36328125" style="140" customWidth="1"/>
    <col min="6156" max="6400" width="9" style="140"/>
    <col min="6401" max="6401" width="18" style="140" customWidth="1"/>
    <col min="6402" max="6402" width="10.453125" style="140" customWidth="1"/>
    <col min="6403" max="6403" width="11.453125" style="140" customWidth="1"/>
    <col min="6404" max="6404" width="15.6328125" style="140" customWidth="1"/>
    <col min="6405" max="6405" width="11.6328125" style="140" customWidth="1"/>
    <col min="6406" max="6406" width="10.08984375" style="140" customWidth="1"/>
    <col min="6407" max="6407" width="17.90625" style="140" customWidth="1"/>
    <col min="6408" max="6408" width="14.453125" style="140" customWidth="1"/>
    <col min="6409" max="6409" width="11.36328125" style="140" customWidth="1"/>
    <col min="6410" max="6410" width="11.453125" style="140" customWidth="1"/>
    <col min="6411" max="6411" width="11.36328125" style="140" customWidth="1"/>
    <col min="6412" max="6656" width="9" style="140"/>
    <col min="6657" max="6657" width="18" style="140" customWidth="1"/>
    <col min="6658" max="6658" width="10.453125" style="140" customWidth="1"/>
    <col min="6659" max="6659" width="11.453125" style="140" customWidth="1"/>
    <col min="6660" max="6660" width="15.6328125" style="140" customWidth="1"/>
    <col min="6661" max="6661" width="11.6328125" style="140" customWidth="1"/>
    <col min="6662" max="6662" width="10.08984375" style="140" customWidth="1"/>
    <col min="6663" max="6663" width="17.90625" style="140" customWidth="1"/>
    <col min="6664" max="6664" width="14.453125" style="140" customWidth="1"/>
    <col min="6665" max="6665" width="11.36328125" style="140" customWidth="1"/>
    <col min="6666" max="6666" width="11.453125" style="140" customWidth="1"/>
    <col min="6667" max="6667" width="11.36328125" style="140" customWidth="1"/>
    <col min="6668" max="6912" width="9" style="140"/>
    <col min="6913" max="6913" width="18" style="140" customWidth="1"/>
    <col min="6914" max="6914" width="10.453125" style="140" customWidth="1"/>
    <col min="6915" max="6915" width="11.453125" style="140" customWidth="1"/>
    <col min="6916" max="6916" width="15.6328125" style="140" customWidth="1"/>
    <col min="6917" max="6917" width="11.6328125" style="140" customWidth="1"/>
    <col min="6918" max="6918" width="10.08984375" style="140" customWidth="1"/>
    <col min="6919" max="6919" width="17.90625" style="140" customWidth="1"/>
    <col min="6920" max="6920" width="14.453125" style="140" customWidth="1"/>
    <col min="6921" max="6921" width="11.36328125" style="140" customWidth="1"/>
    <col min="6922" max="6922" width="11.453125" style="140" customWidth="1"/>
    <col min="6923" max="6923" width="11.36328125" style="140" customWidth="1"/>
    <col min="6924" max="7168" width="9" style="140"/>
    <col min="7169" max="7169" width="18" style="140" customWidth="1"/>
    <col min="7170" max="7170" width="10.453125" style="140" customWidth="1"/>
    <col min="7171" max="7171" width="11.453125" style="140" customWidth="1"/>
    <col min="7172" max="7172" width="15.6328125" style="140" customWidth="1"/>
    <col min="7173" max="7173" width="11.6328125" style="140" customWidth="1"/>
    <col min="7174" max="7174" width="10.08984375" style="140" customWidth="1"/>
    <col min="7175" max="7175" width="17.90625" style="140" customWidth="1"/>
    <col min="7176" max="7176" width="14.453125" style="140" customWidth="1"/>
    <col min="7177" max="7177" width="11.36328125" style="140" customWidth="1"/>
    <col min="7178" max="7178" width="11.453125" style="140" customWidth="1"/>
    <col min="7179" max="7179" width="11.36328125" style="140" customWidth="1"/>
    <col min="7180" max="7424" width="9" style="140"/>
    <col min="7425" max="7425" width="18" style="140" customWidth="1"/>
    <col min="7426" max="7426" width="10.453125" style="140" customWidth="1"/>
    <col min="7427" max="7427" width="11.453125" style="140" customWidth="1"/>
    <col min="7428" max="7428" width="15.6328125" style="140" customWidth="1"/>
    <col min="7429" max="7429" width="11.6328125" style="140" customWidth="1"/>
    <col min="7430" max="7430" width="10.08984375" style="140" customWidth="1"/>
    <col min="7431" max="7431" width="17.90625" style="140" customWidth="1"/>
    <col min="7432" max="7432" width="14.453125" style="140" customWidth="1"/>
    <col min="7433" max="7433" width="11.36328125" style="140" customWidth="1"/>
    <col min="7434" max="7434" width="11.453125" style="140" customWidth="1"/>
    <col min="7435" max="7435" width="11.36328125" style="140" customWidth="1"/>
    <col min="7436" max="7680" width="9" style="140"/>
    <col min="7681" max="7681" width="18" style="140" customWidth="1"/>
    <col min="7682" max="7682" width="10.453125" style="140" customWidth="1"/>
    <col min="7683" max="7683" width="11.453125" style="140" customWidth="1"/>
    <col min="7684" max="7684" width="15.6328125" style="140" customWidth="1"/>
    <col min="7685" max="7685" width="11.6328125" style="140" customWidth="1"/>
    <col min="7686" max="7686" width="10.08984375" style="140" customWidth="1"/>
    <col min="7687" max="7687" width="17.90625" style="140" customWidth="1"/>
    <col min="7688" max="7688" width="14.453125" style="140" customWidth="1"/>
    <col min="7689" max="7689" width="11.36328125" style="140" customWidth="1"/>
    <col min="7690" max="7690" width="11.453125" style="140" customWidth="1"/>
    <col min="7691" max="7691" width="11.36328125" style="140" customWidth="1"/>
    <col min="7692" max="7936" width="9" style="140"/>
    <col min="7937" max="7937" width="18" style="140" customWidth="1"/>
    <col min="7938" max="7938" width="10.453125" style="140" customWidth="1"/>
    <col min="7939" max="7939" width="11.453125" style="140" customWidth="1"/>
    <col min="7940" max="7940" width="15.6328125" style="140" customWidth="1"/>
    <col min="7941" max="7941" width="11.6328125" style="140" customWidth="1"/>
    <col min="7942" max="7942" width="10.08984375" style="140" customWidth="1"/>
    <col min="7943" max="7943" width="17.90625" style="140" customWidth="1"/>
    <col min="7944" max="7944" width="14.453125" style="140" customWidth="1"/>
    <col min="7945" max="7945" width="11.36328125" style="140" customWidth="1"/>
    <col min="7946" max="7946" width="11.453125" style="140" customWidth="1"/>
    <col min="7947" max="7947" width="11.36328125" style="140" customWidth="1"/>
    <col min="7948" max="8192" width="9" style="140"/>
    <col min="8193" max="8193" width="18" style="140" customWidth="1"/>
    <col min="8194" max="8194" width="10.453125" style="140" customWidth="1"/>
    <col min="8195" max="8195" width="11.453125" style="140" customWidth="1"/>
    <col min="8196" max="8196" width="15.6328125" style="140" customWidth="1"/>
    <col min="8197" max="8197" width="11.6328125" style="140" customWidth="1"/>
    <col min="8198" max="8198" width="10.08984375" style="140" customWidth="1"/>
    <col min="8199" max="8199" width="17.90625" style="140" customWidth="1"/>
    <col min="8200" max="8200" width="14.453125" style="140" customWidth="1"/>
    <col min="8201" max="8201" width="11.36328125" style="140" customWidth="1"/>
    <col min="8202" max="8202" width="11.453125" style="140" customWidth="1"/>
    <col min="8203" max="8203" width="11.36328125" style="140" customWidth="1"/>
    <col min="8204" max="8448" width="9" style="140"/>
    <col min="8449" max="8449" width="18" style="140" customWidth="1"/>
    <col min="8450" max="8450" width="10.453125" style="140" customWidth="1"/>
    <col min="8451" max="8451" width="11.453125" style="140" customWidth="1"/>
    <col min="8452" max="8452" width="15.6328125" style="140" customWidth="1"/>
    <col min="8453" max="8453" width="11.6328125" style="140" customWidth="1"/>
    <col min="8454" max="8454" width="10.08984375" style="140" customWidth="1"/>
    <col min="8455" max="8455" width="17.90625" style="140" customWidth="1"/>
    <col min="8456" max="8456" width="14.453125" style="140" customWidth="1"/>
    <col min="8457" max="8457" width="11.36328125" style="140" customWidth="1"/>
    <col min="8458" max="8458" width="11.453125" style="140" customWidth="1"/>
    <col min="8459" max="8459" width="11.36328125" style="140" customWidth="1"/>
    <col min="8460" max="8704" width="9" style="140"/>
    <col min="8705" max="8705" width="18" style="140" customWidth="1"/>
    <col min="8706" max="8706" width="10.453125" style="140" customWidth="1"/>
    <col min="8707" max="8707" width="11.453125" style="140" customWidth="1"/>
    <col min="8708" max="8708" width="15.6328125" style="140" customWidth="1"/>
    <col min="8709" max="8709" width="11.6328125" style="140" customWidth="1"/>
    <col min="8710" max="8710" width="10.08984375" style="140" customWidth="1"/>
    <col min="8711" max="8711" width="17.90625" style="140" customWidth="1"/>
    <col min="8712" max="8712" width="14.453125" style="140" customWidth="1"/>
    <col min="8713" max="8713" width="11.36328125" style="140" customWidth="1"/>
    <col min="8714" max="8714" width="11.453125" style="140" customWidth="1"/>
    <col min="8715" max="8715" width="11.36328125" style="140" customWidth="1"/>
    <col min="8716" max="8960" width="9" style="140"/>
    <col min="8961" max="8961" width="18" style="140" customWidth="1"/>
    <col min="8962" max="8962" width="10.453125" style="140" customWidth="1"/>
    <col min="8963" max="8963" width="11.453125" style="140" customWidth="1"/>
    <col min="8964" max="8964" width="15.6328125" style="140" customWidth="1"/>
    <col min="8965" max="8965" width="11.6328125" style="140" customWidth="1"/>
    <col min="8966" max="8966" width="10.08984375" style="140" customWidth="1"/>
    <col min="8967" max="8967" width="17.90625" style="140" customWidth="1"/>
    <col min="8968" max="8968" width="14.453125" style="140" customWidth="1"/>
    <col min="8969" max="8969" width="11.36328125" style="140" customWidth="1"/>
    <col min="8970" max="8970" width="11.453125" style="140" customWidth="1"/>
    <col min="8971" max="8971" width="11.36328125" style="140" customWidth="1"/>
    <col min="8972" max="9216" width="9" style="140"/>
    <col min="9217" max="9217" width="18" style="140" customWidth="1"/>
    <col min="9218" max="9218" width="10.453125" style="140" customWidth="1"/>
    <col min="9219" max="9219" width="11.453125" style="140" customWidth="1"/>
    <col min="9220" max="9220" width="15.6328125" style="140" customWidth="1"/>
    <col min="9221" max="9221" width="11.6328125" style="140" customWidth="1"/>
    <col min="9222" max="9222" width="10.08984375" style="140" customWidth="1"/>
    <col min="9223" max="9223" width="17.90625" style="140" customWidth="1"/>
    <col min="9224" max="9224" width="14.453125" style="140" customWidth="1"/>
    <col min="9225" max="9225" width="11.36328125" style="140" customWidth="1"/>
    <col min="9226" max="9226" width="11.453125" style="140" customWidth="1"/>
    <col min="9227" max="9227" width="11.36328125" style="140" customWidth="1"/>
    <col min="9228" max="9472" width="9" style="140"/>
    <col min="9473" max="9473" width="18" style="140" customWidth="1"/>
    <col min="9474" max="9474" width="10.453125" style="140" customWidth="1"/>
    <col min="9475" max="9475" width="11.453125" style="140" customWidth="1"/>
    <col min="9476" max="9476" width="15.6328125" style="140" customWidth="1"/>
    <col min="9477" max="9477" width="11.6328125" style="140" customWidth="1"/>
    <col min="9478" max="9478" width="10.08984375" style="140" customWidth="1"/>
    <col min="9479" max="9479" width="17.90625" style="140" customWidth="1"/>
    <col min="9480" max="9480" width="14.453125" style="140" customWidth="1"/>
    <col min="9481" max="9481" width="11.36328125" style="140" customWidth="1"/>
    <col min="9482" max="9482" width="11.453125" style="140" customWidth="1"/>
    <col min="9483" max="9483" width="11.36328125" style="140" customWidth="1"/>
    <col min="9484" max="9728" width="9" style="140"/>
    <col min="9729" max="9729" width="18" style="140" customWidth="1"/>
    <col min="9730" max="9730" width="10.453125" style="140" customWidth="1"/>
    <col min="9731" max="9731" width="11.453125" style="140" customWidth="1"/>
    <col min="9732" max="9732" width="15.6328125" style="140" customWidth="1"/>
    <col min="9733" max="9733" width="11.6328125" style="140" customWidth="1"/>
    <col min="9734" max="9734" width="10.08984375" style="140" customWidth="1"/>
    <col min="9735" max="9735" width="17.90625" style="140" customWidth="1"/>
    <col min="9736" max="9736" width="14.453125" style="140" customWidth="1"/>
    <col min="9737" max="9737" width="11.36328125" style="140" customWidth="1"/>
    <col min="9738" max="9738" width="11.453125" style="140" customWidth="1"/>
    <col min="9739" max="9739" width="11.36328125" style="140" customWidth="1"/>
    <col min="9740" max="9984" width="9" style="140"/>
    <col min="9985" max="9985" width="18" style="140" customWidth="1"/>
    <col min="9986" max="9986" width="10.453125" style="140" customWidth="1"/>
    <col min="9987" max="9987" width="11.453125" style="140" customWidth="1"/>
    <col min="9988" max="9988" width="15.6328125" style="140" customWidth="1"/>
    <col min="9989" max="9989" width="11.6328125" style="140" customWidth="1"/>
    <col min="9990" max="9990" width="10.08984375" style="140" customWidth="1"/>
    <col min="9991" max="9991" width="17.90625" style="140" customWidth="1"/>
    <col min="9992" max="9992" width="14.453125" style="140" customWidth="1"/>
    <col min="9993" max="9993" width="11.36328125" style="140" customWidth="1"/>
    <col min="9994" max="9994" width="11.453125" style="140" customWidth="1"/>
    <col min="9995" max="9995" width="11.36328125" style="140" customWidth="1"/>
    <col min="9996" max="10240" width="9" style="140"/>
    <col min="10241" max="10241" width="18" style="140" customWidth="1"/>
    <col min="10242" max="10242" width="10.453125" style="140" customWidth="1"/>
    <col min="10243" max="10243" width="11.453125" style="140" customWidth="1"/>
    <col min="10244" max="10244" width="15.6328125" style="140" customWidth="1"/>
    <col min="10245" max="10245" width="11.6328125" style="140" customWidth="1"/>
    <col min="10246" max="10246" width="10.08984375" style="140" customWidth="1"/>
    <col min="10247" max="10247" width="17.90625" style="140" customWidth="1"/>
    <col min="10248" max="10248" width="14.453125" style="140" customWidth="1"/>
    <col min="10249" max="10249" width="11.36328125" style="140" customWidth="1"/>
    <col min="10250" max="10250" width="11.453125" style="140" customWidth="1"/>
    <col min="10251" max="10251" width="11.36328125" style="140" customWidth="1"/>
    <col min="10252" max="10496" width="9" style="140"/>
    <col min="10497" max="10497" width="18" style="140" customWidth="1"/>
    <col min="10498" max="10498" width="10.453125" style="140" customWidth="1"/>
    <col min="10499" max="10499" width="11.453125" style="140" customWidth="1"/>
    <col min="10500" max="10500" width="15.6328125" style="140" customWidth="1"/>
    <col min="10501" max="10501" width="11.6328125" style="140" customWidth="1"/>
    <col min="10502" max="10502" width="10.08984375" style="140" customWidth="1"/>
    <col min="10503" max="10503" width="17.90625" style="140" customWidth="1"/>
    <col min="10504" max="10504" width="14.453125" style="140" customWidth="1"/>
    <col min="10505" max="10505" width="11.36328125" style="140" customWidth="1"/>
    <col min="10506" max="10506" width="11.453125" style="140" customWidth="1"/>
    <col min="10507" max="10507" width="11.36328125" style="140" customWidth="1"/>
    <col min="10508" max="10752" width="9" style="140"/>
    <col min="10753" max="10753" width="18" style="140" customWidth="1"/>
    <col min="10754" max="10754" width="10.453125" style="140" customWidth="1"/>
    <col min="10755" max="10755" width="11.453125" style="140" customWidth="1"/>
    <col min="10756" max="10756" width="15.6328125" style="140" customWidth="1"/>
    <col min="10757" max="10757" width="11.6328125" style="140" customWidth="1"/>
    <col min="10758" max="10758" width="10.08984375" style="140" customWidth="1"/>
    <col min="10759" max="10759" width="17.90625" style="140" customWidth="1"/>
    <col min="10760" max="10760" width="14.453125" style="140" customWidth="1"/>
    <col min="10761" max="10761" width="11.36328125" style="140" customWidth="1"/>
    <col min="10762" max="10762" width="11.453125" style="140" customWidth="1"/>
    <col min="10763" max="10763" width="11.36328125" style="140" customWidth="1"/>
    <col min="10764" max="11008" width="9" style="140"/>
    <col min="11009" max="11009" width="18" style="140" customWidth="1"/>
    <col min="11010" max="11010" width="10.453125" style="140" customWidth="1"/>
    <col min="11011" max="11011" width="11.453125" style="140" customWidth="1"/>
    <col min="11012" max="11012" width="15.6328125" style="140" customWidth="1"/>
    <col min="11013" max="11013" width="11.6328125" style="140" customWidth="1"/>
    <col min="11014" max="11014" width="10.08984375" style="140" customWidth="1"/>
    <col min="11015" max="11015" width="17.90625" style="140" customWidth="1"/>
    <col min="11016" max="11016" width="14.453125" style="140" customWidth="1"/>
    <col min="11017" max="11017" width="11.36328125" style="140" customWidth="1"/>
    <col min="11018" max="11018" width="11.453125" style="140" customWidth="1"/>
    <col min="11019" max="11019" width="11.36328125" style="140" customWidth="1"/>
    <col min="11020" max="11264" width="9" style="140"/>
    <col min="11265" max="11265" width="18" style="140" customWidth="1"/>
    <col min="11266" max="11266" width="10.453125" style="140" customWidth="1"/>
    <col min="11267" max="11267" width="11.453125" style="140" customWidth="1"/>
    <col min="11268" max="11268" width="15.6328125" style="140" customWidth="1"/>
    <col min="11269" max="11269" width="11.6328125" style="140" customWidth="1"/>
    <col min="11270" max="11270" width="10.08984375" style="140" customWidth="1"/>
    <col min="11271" max="11271" width="17.90625" style="140" customWidth="1"/>
    <col min="11272" max="11272" width="14.453125" style="140" customWidth="1"/>
    <col min="11273" max="11273" width="11.36328125" style="140" customWidth="1"/>
    <col min="11274" max="11274" width="11.453125" style="140" customWidth="1"/>
    <col min="11275" max="11275" width="11.36328125" style="140" customWidth="1"/>
    <col min="11276" max="11520" width="9" style="140"/>
    <col min="11521" max="11521" width="18" style="140" customWidth="1"/>
    <col min="11522" max="11522" width="10.453125" style="140" customWidth="1"/>
    <col min="11523" max="11523" width="11.453125" style="140" customWidth="1"/>
    <col min="11524" max="11524" width="15.6328125" style="140" customWidth="1"/>
    <col min="11525" max="11525" width="11.6328125" style="140" customWidth="1"/>
    <col min="11526" max="11526" width="10.08984375" style="140" customWidth="1"/>
    <col min="11527" max="11527" width="17.90625" style="140" customWidth="1"/>
    <col min="11528" max="11528" width="14.453125" style="140" customWidth="1"/>
    <col min="11529" max="11529" width="11.36328125" style="140" customWidth="1"/>
    <col min="11530" max="11530" width="11.453125" style="140" customWidth="1"/>
    <col min="11531" max="11531" width="11.36328125" style="140" customWidth="1"/>
    <col min="11532" max="11776" width="9" style="140"/>
    <col min="11777" max="11777" width="18" style="140" customWidth="1"/>
    <col min="11778" max="11778" width="10.453125" style="140" customWidth="1"/>
    <col min="11779" max="11779" width="11.453125" style="140" customWidth="1"/>
    <col min="11780" max="11780" width="15.6328125" style="140" customWidth="1"/>
    <col min="11781" max="11781" width="11.6328125" style="140" customWidth="1"/>
    <col min="11782" max="11782" width="10.08984375" style="140" customWidth="1"/>
    <col min="11783" max="11783" width="17.90625" style="140" customWidth="1"/>
    <col min="11784" max="11784" width="14.453125" style="140" customWidth="1"/>
    <col min="11785" max="11785" width="11.36328125" style="140" customWidth="1"/>
    <col min="11786" max="11786" width="11.453125" style="140" customWidth="1"/>
    <col min="11787" max="11787" width="11.36328125" style="140" customWidth="1"/>
    <col min="11788" max="12032" width="9" style="140"/>
    <col min="12033" max="12033" width="18" style="140" customWidth="1"/>
    <col min="12034" max="12034" width="10.453125" style="140" customWidth="1"/>
    <col min="12035" max="12035" width="11.453125" style="140" customWidth="1"/>
    <col min="12036" max="12036" width="15.6328125" style="140" customWidth="1"/>
    <col min="12037" max="12037" width="11.6328125" style="140" customWidth="1"/>
    <col min="12038" max="12038" width="10.08984375" style="140" customWidth="1"/>
    <col min="12039" max="12039" width="17.90625" style="140" customWidth="1"/>
    <col min="12040" max="12040" width="14.453125" style="140" customWidth="1"/>
    <col min="12041" max="12041" width="11.36328125" style="140" customWidth="1"/>
    <col min="12042" max="12042" width="11.453125" style="140" customWidth="1"/>
    <col min="12043" max="12043" width="11.36328125" style="140" customWidth="1"/>
    <col min="12044" max="12288" width="9" style="140"/>
    <col min="12289" max="12289" width="18" style="140" customWidth="1"/>
    <col min="12290" max="12290" width="10.453125" style="140" customWidth="1"/>
    <col min="12291" max="12291" width="11.453125" style="140" customWidth="1"/>
    <col min="12292" max="12292" width="15.6328125" style="140" customWidth="1"/>
    <col min="12293" max="12293" width="11.6328125" style="140" customWidth="1"/>
    <col min="12294" max="12294" width="10.08984375" style="140" customWidth="1"/>
    <col min="12295" max="12295" width="17.90625" style="140" customWidth="1"/>
    <col min="12296" max="12296" width="14.453125" style="140" customWidth="1"/>
    <col min="12297" max="12297" width="11.36328125" style="140" customWidth="1"/>
    <col min="12298" max="12298" width="11.453125" style="140" customWidth="1"/>
    <col min="12299" max="12299" width="11.36328125" style="140" customWidth="1"/>
    <col min="12300" max="12544" width="9" style="140"/>
    <col min="12545" max="12545" width="18" style="140" customWidth="1"/>
    <col min="12546" max="12546" width="10.453125" style="140" customWidth="1"/>
    <col min="12547" max="12547" width="11.453125" style="140" customWidth="1"/>
    <col min="12548" max="12548" width="15.6328125" style="140" customWidth="1"/>
    <col min="12549" max="12549" width="11.6328125" style="140" customWidth="1"/>
    <col min="12550" max="12550" width="10.08984375" style="140" customWidth="1"/>
    <col min="12551" max="12551" width="17.90625" style="140" customWidth="1"/>
    <col min="12552" max="12552" width="14.453125" style="140" customWidth="1"/>
    <col min="12553" max="12553" width="11.36328125" style="140" customWidth="1"/>
    <col min="12554" max="12554" width="11.453125" style="140" customWidth="1"/>
    <col min="12555" max="12555" width="11.36328125" style="140" customWidth="1"/>
    <col min="12556" max="12800" width="9" style="140"/>
    <col min="12801" max="12801" width="18" style="140" customWidth="1"/>
    <col min="12802" max="12802" width="10.453125" style="140" customWidth="1"/>
    <col min="12803" max="12803" width="11.453125" style="140" customWidth="1"/>
    <col min="12804" max="12804" width="15.6328125" style="140" customWidth="1"/>
    <col min="12805" max="12805" width="11.6328125" style="140" customWidth="1"/>
    <col min="12806" max="12806" width="10.08984375" style="140" customWidth="1"/>
    <col min="12807" max="12807" width="17.90625" style="140" customWidth="1"/>
    <col min="12808" max="12808" width="14.453125" style="140" customWidth="1"/>
    <col min="12809" max="12809" width="11.36328125" style="140" customWidth="1"/>
    <col min="12810" max="12810" width="11.453125" style="140" customWidth="1"/>
    <col min="12811" max="12811" width="11.36328125" style="140" customWidth="1"/>
    <col min="12812" max="13056" width="9" style="140"/>
    <col min="13057" max="13057" width="18" style="140" customWidth="1"/>
    <col min="13058" max="13058" width="10.453125" style="140" customWidth="1"/>
    <col min="13059" max="13059" width="11.453125" style="140" customWidth="1"/>
    <col min="13060" max="13060" width="15.6328125" style="140" customWidth="1"/>
    <col min="13061" max="13061" width="11.6328125" style="140" customWidth="1"/>
    <col min="13062" max="13062" width="10.08984375" style="140" customWidth="1"/>
    <col min="13063" max="13063" width="17.90625" style="140" customWidth="1"/>
    <col min="13064" max="13064" width="14.453125" style="140" customWidth="1"/>
    <col min="13065" max="13065" width="11.36328125" style="140" customWidth="1"/>
    <col min="13066" max="13066" width="11.453125" style="140" customWidth="1"/>
    <col min="13067" max="13067" width="11.36328125" style="140" customWidth="1"/>
    <col min="13068" max="13312" width="9" style="140"/>
    <col min="13313" max="13313" width="18" style="140" customWidth="1"/>
    <col min="13314" max="13314" width="10.453125" style="140" customWidth="1"/>
    <col min="13315" max="13315" width="11.453125" style="140" customWidth="1"/>
    <col min="13316" max="13316" width="15.6328125" style="140" customWidth="1"/>
    <col min="13317" max="13317" width="11.6328125" style="140" customWidth="1"/>
    <col min="13318" max="13318" width="10.08984375" style="140" customWidth="1"/>
    <col min="13319" max="13319" width="17.90625" style="140" customWidth="1"/>
    <col min="13320" max="13320" width="14.453125" style="140" customWidth="1"/>
    <col min="13321" max="13321" width="11.36328125" style="140" customWidth="1"/>
    <col min="13322" max="13322" width="11.453125" style="140" customWidth="1"/>
    <col min="13323" max="13323" width="11.36328125" style="140" customWidth="1"/>
    <col min="13324" max="13568" width="9" style="140"/>
    <col min="13569" max="13569" width="18" style="140" customWidth="1"/>
    <col min="13570" max="13570" width="10.453125" style="140" customWidth="1"/>
    <col min="13571" max="13571" width="11.453125" style="140" customWidth="1"/>
    <col min="13572" max="13572" width="15.6328125" style="140" customWidth="1"/>
    <col min="13573" max="13573" width="11.6328125" style="140" customWidth="1"/>
    <col min="13574" max="13574" width="10.08984375" style="140" customWidth="1"/>
    <col min="13575" max="13575" width="17.90625" style="140" customWidth="1"/>
    <col min="13576" max="13576" width="14.453125" style="140" customWidth="1"/>
    <col min="13577" max="13577" width="11.36328125" style="140" customWidth="1"/>
    <col min="13578" max="13578" width="11.453125" style="140" customWidth="1"/>
    <col min="13579" max="13579" width="11.36328125" style="140" customWidth="1"/>
    <col min="13580" max="13824" width="9" style="140"/>
    <col min="13825" max="13825" width="18" style="140" customWidth="1"/>
    <col min="13826" max="13826" width="10.453125" style="140" customWidth="1"/>
    <col min="13827" max="13827" width="11.453125" style="140" customWidth="1"/>
    <col min="13828" max="13828" width="15.6328125" style="140" customWidth="1"/>
    <col min="13829" max="13829" width="11.6328125" style="140" customWidth="1"/>
    <col min="13830" max="13830" width="10.08984375" style="140" customWidth="1"/>
    <col min="13831" max="13831" width="17.90625" style="140" customWidth="1"/>
    <col min="13832" max="13832" width="14.453125" style="140" customWidth="1"/>
    <col min="13833" max="13833" width="11.36328125" style="140" customWidth="1"/>
    <col min="13834" max="13834" width="11.453125" style="140" customWidth="1"/>
    <col min="13835" max="13835" width="11.36328125" style="140" customWidth="1"/>
    <col min="13836" max="14080" width="9" style="140"/>
    <col min="14081" max="14081" width="18" style="140" customWidth="1"/>
    <col min="14082" max="14082" width="10.453125" style="140" customWidth="1"/>
    <col min="14083" max="14083" width="11.453125" style="140" customWidth="1"/>
    <col min="14084" max="14084" width="15.6328125" style="140" customWidth="1"/>
    <col min="14085" max="14085" width="11.6328125" style="140" customWidth="1"/>
    <col min="14086" max="14086" width="10.08984375" style="140" customWidth="1"/>
    <col min="14087" max="14087" width="17.90625" style="140" customWidth="1"/>
    <col min="14088" max="14088" width="14.453125" style="140" customWidth="1"/>
    <col min="14089" max="14089" width="11.36328125" style="140" customWidth="1"/>
    <col min="14090" max="14090" width="11.453125" style="140" customWidth="1"/>
    <col min="14091" max="14091" width="11.36328125" style="140" customWidth="1"/>
    <col min="14092" max="14336" width="9" style="140"/>
    <col min="14337" max="14337" width="18" style="140" customWidth="1"/>
    <col min="14338" max="14338" width="10.453125" style="140" customWidth="1"/>
    <col min="14339" max="14339" width="11.453125" style="140" customWidth="1"/>
    <col min="14340" max="14340" width="15.6328125" style="140" customWidth="1"/>
    <col min="14341" max="14341" width="11.6328125" style="140" customWidth="1"/>
    <col min="14342" max="14342" width="10.08984375" style="140" customWidth="1"/>
    <col min="14343" max="14343" width="17.90625" style="140" customWidth="1"/>
    <col min="14344" max="14344" width="14.453125" style="140" customWidth="1"/>
    <col min="14345" max="14345" width="11.36328125" style="140" customWidth="1"/>
    <col min="14346" max="14346" width="11.453125" style="140" customWidth="1"/>
    <col min="14347" max="14347" width="11.36328125" style="140" customWidth="1"/>
    <col min="14348" max="14592" width="9" style="140"/>
    <col min="14593" max="14593" width="18" style="140" customWidth="1"/>
    <col min="14594" max="14594" width="10.453125" style="140" customWidth="1"/>
    <col min="14595" max="14595" width="11.453125" style="140" customWidth="1"/>
    <col min="14596" max="14596" width="15.6328125" style="140" customWidth="1"/>
    <col min="14597" max="14597" width="11.6328125" style="140" customWidth="1"/>
    <col min="14598" max="14598" width="10.08984375" style="140" customWidth="1"/>
    <col min="14599" max="14599" width="17.90625" style="140" customWidth="1"/>
    <col min="14600" max="14600" width="14.453125" style="140" customWidth="1"/>
    <col min="14601" max="14601" width="11.36328125" style="140" customWidth="1"/>
    <col min="14602" max="14602" width="11.453125" style="140" customWidth="1"/>
    <col min="14603" max="14603" width="11.36328125" style="140" customWidth="1"/>
    <col min="14604" max="14848" width="9" style="140"/>
    <col min="14849" max="14849" width="18" style="140" customWidth="1"/>
    <col min="14850" max="14850" width="10.453125" style="140" customWidth="1"/>
    <col min="14851" max="14851" width="11.453125" style="140" customWidth="1"/>
    <col min="14852" max="14852" width="15.6328125" style="140" customWidth="1"/>
    <col min="14853" max="14853" width="11.6328125" style="140" customWidth="1"/>
    <col min="14854" max="14854" width="10.08984375" style="140" customWidth="1"/>
    <col min="14855" max="14855" width="17.90625" style="140" customWidth="1"/>
    <col min="14856" max="14856" width="14.453125" style="140" customWidth="1"/>
    <col min="14857" max="14857" width="11.36328125" style="140" customWidth="1"/>
    <col min="14858" max="14858" width="11.453125" style="140" customWidth="1"/>
    <col min="14859" max="14859" width="11.36328125" style="140" customWidth="1"/>
    <col min="14860" max="15104" width="9" style="140"/>
    <col min="15105" max="15105" width="18" style="140" customWidth="1"/>
    <col min="15106" max="15106" width="10.453125" style="140" customWidth="1"/>
    <col min="15107" max="15107" width="11.453125" style="140" customWidth="1"/>
    <col min="15108" max="15108" width="15.6328125" style="140" customWidth="1"/>
    <col min="15109" max="15109" width="11.6328125" style="140" customWidth="1"/>
    <col min="15110" max="15110" width="10.08984375" style="140" customWidth="1"/>
    <col min="15111" max="15111" width="17.90625" style="140" customWidth="1"/>
    <col min="15112" max="15112" width="14.453125" style="140" customWidth="1"/>
    <col min="15113" max="15113" width="11.36328125" style="140" customWidth="1"/>
    <col min="15114" max="15114" width="11.453125" style="140" customWidth="1"/>
    <col min="15115" max="15115" width="11.36328125" style="140" customWidth="1"/>
    <col min="15116" max="15360" width="9" style="140"/>
    <col min="15361" max="15361" width="18" style="140" customWidth="1"/>
    <col min="15362" max="15362" width="10.453125" style="140" customWidth="1"/>
    <col min="15363" max="15363" width="11.453125" style="140" customWidth="1"/>
    <col min="15364" max="15364" width="15.6328125" style="140" customWidth="1"/>
    <col min="15365" max="15365" width="11.6328125" style="140" customWidth="1"/>
    <col min="15366" max="15366" width="10.08984375" style="140" customWidth="1"/>
    <col min="15367" max="15367" width="17.90625" style="140" customWidth="1"/>
    <col min="15368" max="15368" width="14.453125" style="140" customWidth="1"/>
    <col min="15369" max="15369" width="11.36328125" style="140" customWidth="1"/>
    <col min="15370" max="15370" width="11.453125" style="140" customWidth="1"/>
    <col min="15371" max="15371" width="11.36328125" style="140" customWidth="1"/>
    <col min="15372" max="15616" width="9" style="140"/>
    <col min="15617" max="15617" width="18" style="140" customWidth="1"/>
    <col min="15618" max="15618" width="10.453125" style="140" customWidth="1"/>
    <col min="15619" max="15619" width="11.453125" style="140" customWidth="1"/>
    <col min="15620" max="15620" width="15.6328125" style="140" customWidth="1"/>
    <col min="15621" max="15621" width="11.6328125" style="140" customWidth="1"/>
    <col min="15622" max="15622" width="10.08984375" style="140" customWidth="1"/>
    <col min="15623" max="15623" width="17.90625" style="140" customWidth="1"/>
    <col min="15624" max="15624" width="14.453125" style="140" customWidth="1"/>
    <col min="15625" max="15625" width="11.36328125" style="140" customWidth="1"/>
    <col min="15626" max="15626" width="11.453125" style="140" customWidth="1"/>
    <col min="15627" max="15627" width="11.36328125" style="140" customWidth="1"/>
    <col min="15628" max="15872" width="9" style="140"/>
    <col min="15873" max="15873" width="18" style="140" customWidth="1"/>
    <col min="15874" max="15874" width="10.453125" style="140" customWidth="1"/>
    <col min="15875" max="15875" width="11.453125" style="140" customWidth="1"/>
    <col min="15876" max="15876" width="15.6328125" style="140" customWidth="1"/>
    <col min="15877" max="15877" width="11.6328125" style="140" customWidth="1"/>
    <col min="15878" max="15878" width="10.08984375" style="140" customWidth="1"/>
    <col min="15879" max="15879" width="17.90625" style="140" customWidth="1"/>
    <col min="15880" max="15880" width="14.453125" style="140" customWidth="1"/>
    <col min="15881" max="15881" width="11.36328125" style="140" customWidth="1"/>
    <col min="15882" max="15882" width="11.453125" style="140" customWidth="1"/>
    <col min="15883" max="15883" width="11.36328125" style="140" customWidth="1"/>
    <col min="15884" max="16128" width="9" style="140"/>
    <col min="16129" max="16129" width="18" style="140" customWidth="1"/>
    <col min="16130" max="16130" width="10.453125" style="140" customWidth="1"/>
    <col min="16131" max="16131" width="11.453125" style="140" customWidth="1"/>
    <col min="16132" max="16132" width="15.6328125" style="140" customWidth="1"/>
    <col min="16133" max="16133" width="11.6328125" style="140" customWidth="1"/>
    <col min="16134" max="16134" width="10.08984375" style="140" customWidth="1"/>
    <col min="16135" max="16135" width="17.90625" style="140" customWidth="1"/>
    <col min="16136" max="16136" width="14.453125" style="140" customWidth="1"/>
    <col min="16137" max="16137" width="11.36328125" style="140" customWidth="1"/>
    <col min="16138" max="16138" width="11.453125" style="140" customWidth="1"/>
    <col min="16139" max="16139" width="11.36328125" style="140" customWidth="1"/>
    <col min="16140" max="16384" width="9" style="140"/>
  </cols>
  <sheetData>
    <row r="1" spans="1:11" s="129" customFormat="1" ht="46.25" customHeight="1" x14ac:dyDescent="0.3">
      <c r="A1" s="213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s="129" customFormat="1" ht="11.4" customHeight="1" x14ac:dyDescent="0.35">
      <c r="C2" s="130"/>
      <c r="D2" s="130"/>
      <c r="E2" s="130"/>
      <c r="G2" s="130"/>
      <c r="H2" s="130"/>
      <c r="I2" s="130"/>
      <c r="J2" s="131"/>
      <c r="K2" s="132" t="s">
        <v>83</v>
      </c>
    </row>
    <row r="3" spans="1:11" s="133" customFormat="1" ht="21.75" customHeight="1" x14ac:dyDescent="0.25">
      <c r="A3" s="214"/>
      <c r="B3" s="207" t="s">
        <v>21</v>
      </c>
      <c r="C3" s="219" t="s">
        <v>84</v>
      </c>
      <c r="D3" s="219" t="s">
        <v>85</v>
      </c>
      <c r="E3" s="219" t="s">
        <v>86</v>
      </c>
      <c r="F3" s="219" t="s">
        <v>87</v>
      </c>
      <c r="G3" s="219" t="s">
        <v>88</v>
      </c>
      <c r="H3" s="219" t="s">
        <v>8</v>
      </c>
      <c r="I3" s="220" t="s">
        <v>16</v>
      </c>
      <c r="J3" s="218" t="s">
        <v>89</v>
      </c>
      <c r="K3" s="219" t="s">
        <v>12</v>
      </c>
    </row>
    <row r="4" spans="1:11" s="134" customFormat="1" ht="9" customHeight="1" x14ac:dyDescent="0.25">
      <c r="A4" s="215"/>
      <c r="B4" s="208"/>
      <c r="C4" s="219"/>
      <c r="D4" s="219"/>
      <c r="E4" s="219"/>
      <c r="F4" s="219"/>
      <c r="G4" s="219"/>
      <c r="H4" s="219"/>
      <c r="I4" s="221"/>
      <c r="J4" s="218"/>
      <c r="K4" s="219"/>
    </row>
    <row r="5" spans="1:11" s="134" customFormat="1" ht="54.75" customHeight="1" x14ac:dyDescent="0.25">
      <c r="A5" s="215"/>
      <c r="B5" s="209"/>
      <c r="C5" s="219"/>
      <c r="D5" s="219"/>
      <c r="E5" s="219"/>
      <c r="F5" s="219"/>
      <c r="G5" s="219"/>
      <c r="H5" s="219"/>
      <c r="I5" s="222"/>
      <c r="J5" s="218"/>
      <c r="K5" s="219"/>
    </row>
    <row r="6" spans="1:11" s="136" customFormat="1" ht="12.75" customHeight="1" x14ac:dyDescent="0.25">
      <c r="A6" s="135" t="s">
        <v>3</v>
      </c>
      <c r="B6" s="135">
        <v>1</v>
      </c>
      <c r="C6" s="135">
        <v>2</v>
      </c>
      <c r="D6" s="135">
        <v>3</v>
      </c>
      <c r="E6" s="135">
        <v>4</v>
      </c>
      <c r="F6" s="135">
        <v>5</v>
      </c>
      <c r="G6" s="135">
        <v>6</v>
      </c>
      <c r="H6" s="135">
        <v>7</v>
      </c>
      <c r="I6" s="135">
        <v>8</v>
      </c>
      <c r="J6" s="135">
        <v>9</v>
      </c>
      <c r="K6" s="135">
        <v>10</v>
      </c>
    </row>
    <row r="7" spans="1:11" s="138" customFormat="1" ht="17.75" customHeight="1" x14ac:dyDescent="0.35">
      <c r="A7" s="137" t="s">
        <v>79</v>
      </c>
      <c r="B7" s="137">
        <f>SUM(B8:B35)</f>
        <v>66581</v>
      </c>
      <c r="C7" s="137">
        <f t="shared" ref="C7:K7" si="0">SUM(C8:C35)</f>
        <v>25410</v>
      </c>
      <c r="D7" s="137">
        <f t="shared" si="0"/>
        <v>11501</v>
      </c>
      <c r="E7" s="137">
        <f t="shared" si="0"/>
        <v>7701</v>
      </c>
      <c r="F7" s="137">
        <f t="shared" si="0"/>
        <v>1996</v>
      </c>
      <c r="G7" s="137">
        <f t="shared" si="0"/>
        <v>336</v>
      </c>
      <c r="H7" s="137">
        <f t="shared" si="0"/>
        <v>19657</v>
      </c>
      <c r="I7" s="137">
        <f t="shared" si="0"/>
        <v>6360</v>
      </c>
      <c r="J7" s="137">
        <f t="shared" si="0"/>
        <v>5343</v>
      </c>
      <c r="K7" s="137">
        <f t="shared" si="0"/>
        <v>4555</v>
      </c>
    </row>
    <row r="8" spans="1:11" ht="15" customHeight="1" x14ac:dyDescent="0.35">
      <c r="A8" s="139" t="s">
        <v>35</v>
      </c>
      <c r="B8" s="39">
        <f>УСЬОГО!C8-'!!12-жінки'!B8</f>
        <v>14632</v>
      </c>
      <c r="C8" s="39">
        <f>УСЬОГО!F8-'!!12-жінки'!C8</f>
        <v>6650</v>
      </c>
      <c r="D8" s="39">
        <f>УСЬОГО!I8-'!!12-жінки'!D8</f>
        <v>1398</v>
      </c>
      <c r="E8" s="39">
        <f>УСЬОГО!L8-'!!12-жінки'!E8</f>
        <v>1395</v>
      </c>
      <c r="F8" s="39">
        <f>УСЬОГО!O8-'!!12-жінки'!F8</f>
        <v>330</v>
      </c>
      <c r="G8" s="39">
        <f>УСЬОГО!R8-'!!12-жінки'!G8</f>
        <v>97</v>
      </c>
      <c r="H8" s="39">
        <f>УСЬОГО!U8-'!!12-жінки'!H8</f>
        <v>4080</v>
      </c>
      <c r="I8" s="39">
        <f>УСЬОГО!X8-'!!12-жінки'!I8</f>
        <v>1827</v>
      </c>
      <c r="J8" s="39">
        <f>УСЬОГО!AA8-'!!12-жінки'!J8</f>
        <v>1705</v>
      </c>
      <c r="K8" s="39">
        <f>УСЬОГО!AD8-'!!12-жінки'!K8</f>
        <v>1445</v>
      </c>
    </row>
    <row r="9" spans="1:11" ht="15" customHeight="1" x14ac:dyDescent="0.35">
      <c r="A9" s="139" t="s">
        <v>36</v>
      </c>
      <c r="B9" s="39">
        <f>УСЬОГО!C9-'!!12-жінки'!B9</f>
        <v>2558</v>
      </c>
      <c r="C9" s="39">
        <f>УСЬОГО!F9-'!!12-жінки'!C9</f>
        <v>965</v>
      </c>
      <c r="D9" s="39">
        <f>УСЬОГО!I9-'!!12-жінки'!D9</f>
        <v>372</v>
      </c>
      <c r="E9" s="39">
        <f>УСЬОГО!L9-'!!12-жінки'!E9</f>
        <v>306</v>
      </c>
      <c r="F9" s="39">
        <f>УСЬОГО!O9-'!!12-жінки'!F9</f>
        <v>19</v>
      </c>
      <c r="G9" s="39">
        <f>УСЬОГО!R9-'!!12-жінки'!G9</f>
        <v>4</v>
      </c>
      <c r="H9" s="39">
        <f>УСЬОГО!U9-'!!12-жінки'!H9</f>
        <v>758</v>
      </c>
      <c r="I9" s="39">
        <f>УСЬОГО!X9-'!!12-жінки'!I9</f>
        <v>239</v>
      </c>
      <c r="J9" s="39">
        <f>УСЬОГО!AA9-'!!12-жінки'!J9</f>
        <v>193</v>
      </c>
      <c r="K9" s="39">
        <f>УСЬОГО!AD9-'!!12-жінки'!K9</f>
        <v>118</v>
      </c>
    </row>
    <row r="10" spans="1:11" ht="15" customHeight="1" x14ac:dyDescent="0.35">
      <c r="A10" s="139" t="s">
        <v>37</v>
      </c>
      <c r="B10" s="39">
        <f>УСЬОГО!C10-'!!12-жінки'!B10</f>
        <v>294</v>
      </c>
      <c r="C10" s="39">
        <f>УСЬОГО!F10-'!!12-жінки'!C10</f>
        <v>166</v>
      </c>
      <c r="D10" s="39">
        <f>УСЬОГО!I10-'!!12-жінки'!D10</f>
        <v>55</v>
      </c>
      <c r="E10" s="39">
        <f>УСЬОГО!L10-'!!12-жінки'!E10</f>
        <v>48</v>
      </c>
      <c r="F10" s="39">
        <f>УСЬОГО!O10-'!!12-жінки'!F10</f>
        <v>2</v>
      </c>
      <c r="G10" s="39">
        <f>УСЬОГО!R10-'!!12-жінки'!G10</f>
        <v>8</v>
      </c>
      <c r="H10" s="39">
        <f>УСЬОГО!U10-'!!12-жінки'!H10</f>
        <v>143</v>
      </c>
      <c r="I10" s="39">
        <f>УСЬОГО!X10-'!!12-жінки'!I10</f>
        <v>24</v>
      </c>
      <c r="J10" s="39">
        <f>УСЬОГО!AA10-'!!12-жінки'!J10</f>
        <v>24</v>
      </c>
      <c r="K10" s="39">
        <f>УСЬОГО!AD10-'!!12-жінки'!K10</f>
        <v>20</v>
      </c>
    </row>
    <row r="11" spans="1:11" ht="15" customHeight="1" x14ac:dyDescent="0.35">
      <c r="A11" s="139" t="s">
        <v>38</v>
      </c>
      <c r="B11" s="39">
        <f>УСЬОГО!C11-'!!12-жінки'!B11</f>
        <v>1191</v>
      </c>
      <c r="C11" s="39">
        <f>УСЬОГО!F11-'!!12-жінки'!C11</f>
        <v>526</v>
      </c>
      <c r="D11" s="39">
        <f>УСЬОГО!I11-'!!12-жінки'!D11</f>
        <v>145</v>
      </c>
      <c r="E11" s="39">
        <f>УСЬОГО!L11-'!!12-жінки'!E11</f>
        <v>111</v>
      </c>
      <c r="F11" s="39">
        <f>УСЬОГО!O11-'!!12-жінки'!F11</f>
        <v>4</v>
      </c>
      <c r="G11" s="39">
        <f>УСЬОГО!R11-'!!12-жінки'!G11</f>
        <v>0</v>
      </c>
      <c r="H11" s="39">
        <f>УСЬОГО!U11-'!!12-жінки'!H11</f>
        <v>437</v>
      </c>
      <c r="I11" s="39">
        <f>УСЬОГО!X11-'!!12-жінки'!I11</f>
        <v>119</v>
      </c>
      <c r="J11" s="39">
        <f>УСЬОГО!AA11-'!!12-жінки'!J11</f>
        <v>96</v>
      </c>
      <c r="K11" s="39">
        <f>УСЬОГО!AD11-'!!12-жінки'!K11</f>
        <v>79</v>
      </c>
    </row>
    <row r="12" spans="1:11" ht="15" customHeight="1" x14ac:dyDescent="0.35">
      <c r="A12" s="139" t="s">
        <v>39</v>
      </c>
      <c r="B12" s="39">
        <f>УСЬОГО!C12-'!!12-жінки'!B12</f>
        <v>2454</v>
      </c>
      <c r="C12" s="39">
        <f>УСЬОГО!F12-'!!12-жінки'!C12</f>
        <v>545</v>
      </c>
      <c r="D12" s="39">
        <f>УСЬОГО!I12-'!!12-жінки'!D12</f>
        <v>312</v>
      </c>
      <c r="E12" s="39">
        <f>УСЬОГО!L12-'!!12-жінки'!E12</f>
        <v>186</v>
      </c>
      <c r="F12" s="39">
        <f>УСЬОГО!O12-'!!12-жінки'!F12</f>
        <v>38</v>
      </c>
      <c r="G12" s="39">
        <f>УСЬОГО!R12-'!!12-жінки'!G12</f>
        <v>8</v>
      </c>
      <c r="H12" s="39">
        <f>УСЬОГО!U12-'!!12-жінки'!H12</f>
        <v>462</v>
      </c>
      <c r="I12" s="39">
        <f>УСЬОГО!X12-'!!12-жінки'!I12</f>
        <v>121</v>
      </c>
      <c r="J12" s="39">
        <f>УСЬОГО!AA12-'!!12-жінки'!J12</f>
        <v>79</v>
      </c>
      <c r="K12" s="39">
        <f>УСЬОГО!AD12-'!!12-жінки'!K12</f>
        <v>65</v>
      </c>
    </row>
    <row r="13" spans="1:11" ht="15" customHeight="1" x14ac:dyDescent="0.35">
      <c r="A13" s="139" t="s">
        <v>40</v>
      </c>
      <c r="B13" s="39">
        <f>УСЬОГО!C13-'!!12-жінки'!B13</f>
        <v>854</v>
      </c>
      <c r="C13" s="39">
        <f>УСЬОГО!F13-'!!12-жінки'!C13</f>
        <v>382</v>
      </c>
      <c r="D13" s="39">
        <f>УСЬОГО!I13-'!!12-жінки'!D13</f>
        <v>182</v>
      </c>
      <c r="E13" s="39">
        <f>УСЬОГО!L13-'!!12-жінки'!E13</f>
        <v>137</v>
      </c>
      <c r="F13" s="39">
        <f>УСЬОГО!O13-'!!12-жінки'!F13</f>
        <v>26</v>
      </c>
      <c r="G13" s="39">
        <f>УСЬОГО!R13-'!!12-жінки'!G13</f>
        <v>2</v>
      </c>
      <c r="H13" s="39">
        <f>УСЬОГО!U13-'!!12-жінки'!H13</f>
        <v>340</v>
      </c>
      <c r="I13" s="39">
        <f>УСЬОГО!X13-'!!12-жінки'!I13</f>
        <v>61</v>
      </c>
      <c r="J13" s="39">
        <f>УСЬОГО!AA13-'!!12-жінки'!J13</f>
        <v>49</v>
      </c>
      <c r="K13" s="39">
        <f>УСЬОГО!AD13-'!!12-жінки'!K13</f>
        <v>43</v>
      </c>
    </row>
    <row r="14" spans="1:11" ht="15" customHeight="1" x14ac:dyDescent="0.35">
      <c r="A14" s="139" t="s">
        <v>41</v>
      </c>
      <c r="B14" s="39">
        <f>УСЬОГО!C14-'!!12-жінки'!B14</f>
        <v>656</v>
      </c>
      <c r="C14" s="39">
        <f>УСЬОГО!F14-'!!12-жінки'!C14</f>
        <v>354</v>
      </c>
      <c r="D14" s="39">
        <f>УСЬОГО!I14-'!!12-жінки'!D14</f>
        <v>103</v>
      </c>
      <c r="E14" s="39">
        <f>УСЬОГО!L14-'!!12-жінки'!E14</f>
        <v>70</v>
      </c>
      <c r="F14" s="39">
        <f>УСЬОГО!O14-'!!12-жінки'!F14</f>
        <v>4</v>
      </c>
      <c r="G14" s="39">
        <f>УСЬОГО!R14-'!!12-жінки'!G14</f>
        <v>2</v>
      </c>
      <c r="H14" s="39">
        <f>УСЬОГО!U14-'!!12-жінки'!H14</f>
        <v>321</v>
      </c>
      <c r="I14" s="39">
        <f>УСЬОГО!X14-'!!12-жінки'!I14</f>
        <v>64</v>
      </c>
      <c r="J14" s="39">
        <f>УСЬОГО!AA14-'!!12-жінки'!J14</f>
        <v>56</v>
      </c>
      <c r="K14" s="39">
        <f>УСЬОГО!AD14-'!!12-жінки'!K14</f>
        <v>43</v>
      </c>
    </row>
    <row r="15" spans="1:11" ht="15" customHeight="1" x14ac:dyDescent="0.35">
      <c r="A15" s="139" t="s">
        <v>42</v>
      </c>
      <c r="B15" s="39">
        <f>УСЬОГО!C15-'!!12-жінки'!B15</f>
        <v>5098</v>
      </c>
      <c r="C15" s="39">
        <f>УСЬОГО!F15-'!!12-жінки'!C15</f>
        <v>713</v>
      </c>
      <c r="D15" s="39">
        <f>УСЬОГО!I15-'!!12-жінки'!D15</f>
        <v>585</v>
      </c>
      <c r="E15" s="39">
        <f>УСЬОГО!L15-'!!12-жінки'!E15</f>
        <v>196</v>
      </c>
      <c r="F15" s="39">
        <f>УСЬОГО!O15-'!!12-жінки'!F15</f>
        <v>22</v>
      </c>
      <c r="G15" s="39">
        <f>УСЬОГО!R15-'!!12-жінки'!G15</f>
        <v>6</v>
      </c>
      <c r="H15" s="39">
        <f>УСЬОГО!U15-'!!12-жінки'!H15</f>
        <v>544</v>
      </c>
      <c r="I15" s="39">
        <f>УСЬОГО!X15-'!!12-жінки'!I15</f>
        <v>211</v>
      </c>
      <c r="J15" s="39">
        <f>УСЬОГО!AA15-'!!12-жінки'!J15</f>
        <v>153</v>
      </c>
      <c r="K15" s="39">
        <f>УСЬОГО!AD15-'!!12-жінки'!K15</f>
        <v>127</v>
      </c>
    </row>
    <row r="16" spans="1:11" ht="15" customHeight="1" x14ac:dyDescent="0.35">
      <c r="A16" s="139" t="s">
        <v>43</v>
      </c>
      <c r="B16" s="39">
        <f>УСЬОГО!C16-'!!12-жінки'!B16</f>
        <v>2797</v>
      </c>
      <c r="C16" s="39">
        <f>УСЬОГО!F16-'!!12-жінки'!C16</f>
        <v>1257</v>
      </c>
      <c r="D16" s="39">
        <f>УСЬОГО!I16-'!!12-жінки'!D16</f>
        <v>856</v>
      </c>
      <c r="E16" s="39">
        <f>УСЬОГО!L16-'!!12-жінки'!E16</f>
        <v>529</v>
      </c>
      <c r="F16" s="39">
        <f>УСЬОГО!O16-'!!12-жінки'!F16</f>
        <v>101</v>
      </c>
      <c r="G16" s="39">
        <f>УСЬОГО!R16-'!!12-жінки'!G16</f>
        <v>57</v>
      </c>
      <c r="H16" s="39">
        <f>УСЬОГО!U16-'!!12-жінки'!H16</f>
        <v>1098</v>
      </c>
      <c r="I16" s="39">
        <f>УСЬОГО!X16-'!!12-жінки'!I16</f>
        <v>201</v>
      </c>
      <c r="J16" s="39">
        <f>УСЬОГО!AA16-'!!12-жінки'!J16</f>
        <v>154</v>
      </c>
      <c r="K16" s="39">
        <f>УСЬОГО!AD16-'!!12-жінки'!K16</f>
        <v>131</v>
      </c>
    </row>
    <row r="17" spans="1:11" ht="15" customHeight="1" x14ac:dyDescent="0.35">
      <c r="A17" s="139" t="s">
        <v>44</v>
      </c>
      <c r="B17" s="39">
        <f>УСЬОГО!C17-'!!12-жінки'!B17</f>
        <v>4538</v>
      </c>
      <c r="C17" s="39">
        <f>УСЬОГО!F17-'!!12-жінки'!C17</f>
        <v>1208</v>
      </c>
      <c r="D17" s="39">
        <f>УСЬОГО!I17-'!!12-жінки'!D17</f>
        <v>577</v>
      </c>
      <c r="E17" s="39">
        <f>УСЬОГО!L17-'!!12-жінки'!E17</f>
        <v>384</v>
      </c>
      <c r="F17" s="39">
        <f>УСЬОГО!O17-'!!12-жінки'!F17</f>
        <v>91</v>
      </c>
      <c r="G17" s="39">
        <f>УСЬОГО!R17-'!!12-жінки'!G17</f>
        <v>7</v>
      </c>
      <c r="H17" s="39">
        <f>УСЬОГО!U17-'!!12-жінки'!H17</f>
        <v>761</v>
      </c>
      <c r="I17" s="39">
        <f>УСЬОГО!X17-'!!12-жінки'!I17</f>
        <v>320</v>
      </c>
      <c r="J17" s="39">
        <f>УСЬОГО!AA17-'!!12-жінки'!J17</f>
        <v>259</v>
      </c>
      <c r="K17" s="39">
        <f>УСЬОГО!AD17-'!!12-жінки'!K17</f>
        <v>230</v>
      </c>
    </row>
    <row r="18" spans="1:11" ht="15" customHeight="1" x14ac:dyDescent="0.35">
      <c r="A18" s="139" t="s">
        <v>45</v>
      </c>
      <c r="B18" s="39">
        <f>УСЬОГО!C18-'!!12-жінки'!B18</f>
        <v>1914</v>
      </c>
      <c r="C18" s="39">
        <f>УСЬОГО!F18-'!!12-жінки'!C18</f>
        <v>1098</v>
      </c>
      <c r="D18" s="39">
        <f>УСЬОГО!I18-'!!12-жінки'!D18</f>
        <v>542</v>
      </c>
      <c r="E18" s="39">
        <f>УСЬОГО!L18-'!!12-жінки'!E18</f>
        <v>349</v>
      </c>
      <c r="F18" s="39">
        <f>УСЬОГО!O18-'!!12-жінки'!F18</f>
        <v>64</v>
      </c>
      <c r="G18" s="39">
        <f>УСЬОГО!R18-'!!12-жінки'!G18</f>
        <v>9</v>
      </c>
      <c r="H18" s="39">
        <f>УСЬОГО!U18-'!!12-жінки'!H18</f>
        <v>778</v>
      </c>
      <c r="I18" s="39">
        <f>УСЬОГО!X18-'!!12-жінки'!I18</f>
        <v>232</v>
      </c>
      <c r="J18" s="39">
        <f>УСЬОГО!AA18-'!!12-жінки'!J18</f>
        <v>166</v>
      </c>
      <c r="K18" s="39">
        <f>УСЬОГО!AD18-'!!12-жінки'!K18</f>
        <v>154</v>
      </c>
    </row>
    <row r="19" spans="1:11" ht="15" customHeight="1" x14ac:dyDescent="0.35">
      <c r="A19" s="139" t="s">
        <v>46</v>
      </c>
      <c r="B19" s="39">
        <f>УСЬОГО!C19-'!!12-жінки'!B19</f>
        <v>2754</v>
      </c>
      <c r="C19" s="39">
        <f>УСЬОГО!F19-'!!12-жінки'!C19</f>
        <v>990</v>
      </c>
      <c r="D19" s="39">
        <f>УСЬОГО!I19-'!!12-жінки'!D19</f>
        <v>722</v>
      </c>
      <c r="E19" s="39">
        <f>УСЬОГО!L19-'!!12-жінки'!E19</f>
        <v>473</v>
      </c>
      <c r="F19" s="39">
        <f>УСЬОГО!O19-'!!12-жінки'!F19</f>
        <v>171</v>
      </c>
      <c r="G19" s="39">
        <f>УСЬОГО!R19-'!!12-жінки'!G19</f>
        <v>1</v>
      </c>
      <c r="H19" s="39">
        <f>УСЬОГО!U19-'!!12-жінки'!H19</f>
        <v>893</v>
      </c>
      <c r="I19" s="39">
        <f>УСЬОГО!X19-'!!12-жінки'!I19</f>
        <v>267</v>
      </c>
      <c r="J19" s="39">
        <f>УСЬОГО!AA19-'!!12-жінки'!J19</f>
        <v>198</v>
      </c>
      <c r="K19" s="39">
        <f>УСЬОГО!AD19-'!!12-жінки'!K19</f>
        <v>182</v>
      </c>
    </row>
    <row r="20" spans="1:11" ht="15" customHeight="1" x14ac:dyDescent="0.35">
      <c r="A20" s="139" t="s">
        <v>47</v>
      </c>
      <c r="B20" s="39">
        <f>УСЬОГО!C20-'!!12-жінки'!B20</f>
        <v>1645</v>
      </c>
      <c r="C20" s="39">
        <f>УСЬОГО!F20-'!!12-жінки'!C20</f>
        <v>517</v>
      </c>
      <c r="D20" s="39">
        <f>УСЬОГО!I20-'!!12-жінки'!D20</f>
        <v>357</v>
      </c>
      <c r="E20" s="39">
        <f>УСЬОГО!L20-'!!12-жінки'!E20</f>
        <v>230</v>
      </c>
      <c r="F20" s="39">
        <f>УСЬОГО!O20-'!!12-жінки'!F20</f>
        <v>86</v>
      </c>
      <c r="G20" s="39">
        <f>УСЬОГО!R20-'!!12-жінки'!G20</f>
        <v>1</v>
      </c>
      <c r="H20" s="39">
        <f>УСЬОГО!U20-'!!12-жінки'!H20</f>
        <v>397</v>
      </c>
      <c r="I20" s="39">
        <f>УСЬОГО!X20-'!!12-жінки'!I20</f>
        <v>157</v>
      </c>
      <c r="J20" s="39">
        <f>УСЬОГО!AA20-'!!12-жінки'!J20</f>
        <v>114</v>
      </c>
      <c r="K20" s="39">
        <f>УСЬОГО!AD20-'!!12-жінки'!K20</f>
        <v>103</v>
      </c>
    </row>
    <row r="21" spans="1:11" ht="15" customHeight="1" x14ac:dyDescent="0.35">
      <c r="A21" s="139" t="s">
        <v>48</v>
      </c>
      <c r="B21" s="39">
        <f>УСЬОГО!C21-'!!12-жінки'!B21</f>
        <v>1040</v>
      </c>
      <c r="C21" s="39">
        <f>УСЬОГО!F21-'!!12-жінки'!C21</f>
        <v>508</v>
      </c>
      <c r="D21" s="39">
        <f>УСЬОГО!I21-'!!12-жінки'!D21</f>
        <v>238</v>
      </c>
      <c r="E21" s="39">
        <f>УСЬОГО!L21-'!!12-жінки'!E21</f>
        <v>149</v>
      </c>
      <c r="F21" s="39">
        <f>УСЬОГО!O21-'!!12-жінки'!F21</f>
        <v>48</v>
      </c>
      <c r="G21" s="39">
        <f>УСЬОГО!R21-'!!12-жінки'!G21</f>
        <v>0</v>
      </c>
      <c r="H21" s="39">
        <f>УСЬОГО!U21-'!!12-жінки'!H21</f>
        <v>451</v>
      </c>
      <c r="I21" s="39">
        <f>УСЬОГО!X21-'!!12-жінки'!I21</f>
        <v>123</v>
      </c>
      <c r="J21" s="39">
        <f>УСЬОГО!AA21-'!!12-жінки'!J21</f>
        <v>115</v>
      </c>
      <c r="K21" s="39">
        <f>УСЬОГО!AD21-'!!12-жінки'!K21</f>
        <v>102</v>
      </c>
    </row>
    <row r="22" spans="1:11" ht="15" customHeight="1" x14ac:dyDescent="0.35">
      <c r="A22" s="139" t="s">
        <v>49</v>
      </c>
      <c r="B22" s="39">
        <f>УСЬОГО!C22-'!!12-жінки'!B22</f>
        <v>3024</v>
      </c>
      <c r="C22" s="39">
        <f>УСЬОГО!F22-'!!12-жінки'!C22</f>
        <v>1092</v>
      </c>
      <c r="D22" s="39">
        <f>УСЬОГО!I22-'!!12-жінки'!D22</f>
        <v>689</v>
      </c>
      <c r="E22" s="39">
        <f>УСЬОГО!L22-'!!12-жінки'!E22</f>
        <v>357</v>
      </c>
      <c r="F22" s="39">
        <f>УСЬОГО!O22-'!!12-жінки'!F22</f>
        <v>71</v>
      </c>
      <c r="G22" s="39">
        <f>УСЬОГО!R22-'!!12-жінки'!G22</f>
        <v>4</v>
      </c>
      <c r="H22" s="39">
        <f>УСЬОГО!U22-'!!12-жінки'!H22</f>
        <v>946</v>
      </c>
      <c r="I22" s="39">
        <f>УСЬОГО!X22-'!!12-жінки'!I22</f>
        <v>327</v>
      </c>
      <c r="J22" s="39">
        <f>УСЬОГО!AA22-'!!12-жінки'!J22</f>
        <v>251</v>
      </c>
      <c r="K22" s="39">
        <f>УСЬОГО!AD22-'!!12-жінки'!K22</f>
        <v>207</v>
      </c>
    </row>
    <row r="23" spans="1:11" ht="15" customHeight="1" x14ac:dyDescent="0.35">
      <c r="A23" s="139" t="s">
        <v>50</v>
      </c>
      <c r="B23" s="39">
        <f>УСЬОГО!C23-'!!12-жінки'!B23</f>
        <v>1421</v>
      </c>
      <c r="C23" s="39">
        <f>УСЬОГО!F23-'!!12-жінки'!C23</f>
        <v>1009</v>
      </c>
      <c r="D23" s="39">
        <f>УСЬОГО!I23-'!!12-жінки'!D23</f>
        <v>342</v>
      </c>
      <c r="E23" s="39">
        <f>УСЬОГО!L23-'!!12-жінки'!E23</f>
        <v>336</v>
      </c>
      <c r="F23" s="39">
        <f>УСЬОГО!O23-'!!12-жінки'!F23</f>
        <v>87</v>
      </c>
      <c r="G23" s="39">
        <f>УСЬОГО!R23-'!!12-жінки'!G23</f>
        <v>3</v>
      </c>
      <c r="H23" s="39">
        <f>УСЬОГО!U23-'!!12-жінки'!H23</f>
        <v>832</v>
      </c>
      <c r="I23" s="39">
        <f>УСЬОГО!X23-'!!12-жінки'!I23</f>
        <v>223</v>
      </c>
      <c r="J23" s="39">
        <f>УСЬОГО!AA23-'!!12-жінки'!J23</f>
        <v>210</v>
      </c>
      <c r="K23" s="39">
        <f>УСЬОГО!AD23-'!!12-жінки'!K23</f>
        <v>182</v>
      </c>
    </row>
    <row r="24" spans="1:11" ht="15" customHeight="1" x14ac:dyDescent="0.35">
      <c r="A24" s="139" t="s">
        <v>51</v>
      </c>
      <c r="B24" s="39">
        <f>УСЬОГО!C24-'!!12-жінки'!B24</f>
        <v>1476</v>
      </c>
      <c r="C24" s="39">
        <f>УСЬОГО!F24-'!!12-жінки'!C24</f>
        <v>881</v>
      </c>
      <c r="D24" s="39">
        <f>УСЬОГО!I24-'!!12-жінки'!D24</f>
        <v>494</v>
      </c>
      <c r="E24" s="39">
        <f>УСЬОГО!L24-'!!12-жінки'!E24</f>
        <v>275</v>
      </c>
      <c r="F24" s="39">
        <f>УСЬОГО!O24-'!!12-жінки'!F24</f>
        <v>104</v>
      </c>
      <c r="G24" s="39">
        <f>УСЬОГО!R24-'!!12-жінки'!G24</f>
        <v>3</v>
      </c>
      <c r="H24" s="39">
        <f>УСЬОГО!U24-'!!12-жінки'!H24</f>
        <v>808</v>
      </c>
      <c r="I24" s="39">
        <f>УСЬОГО!X24-'!!12-жінки'!I24</f>
        <v>263</v>
      </c>
      <c r="J24" s="39">
        <f>УСЬОГО!AA24-'!!12-жінки'!J24</f>
        <v>192</v>
      </c>
      <c r="K24" s="39">
        <f>УСЬОГО!AD24-'!!12-жінки'!K24</f>
        <v>184</v>
      </c>
    </row>
    <row r="25" spans="1:11" ht="15" customHeight="1" x14ac:dyDescent="0.35">
      <c r="A25" s="139" t="s">
        <v>52</v>
      </c>
      <c r="B25" s="39">
        <f>УСЬОГО!C25-'!!12-жінки'!B25</f>
        <v>3250</v>
      </c>
      <c r="C25" s="39">
        <f>УСЬОГО!F25-'!!12-жінки'!C25</f>
        <v>449</v>
      </c>
      <c r="D25" s="39">
        <f>УСЬОГО!I25-'!!12-жінки'!D25</f>
        <v>311</v>
      </c>
      <c r="E25" s="39">
        <f>УСЬОГО!L25-'!!12-жінки'!E25</f>
        <v>157</v>
      </c>
      <c r="F25" s="39">
        <f>УСЬОГО!O25-'!!12-жінки'!F25</f>
        <v>28</v>
      </c>
      <c r="G25" s="39">
        <f>УСЬОГО!R25-'!!12-жінки'!G25</f>
        <v>21</v>
      </c>
      <c r="H25" s="39">
        <f>УСЬОГО!U25-'!!12-жінки'!H25</f>
        <v>373</v>
      </c>
      <c r="I25" s="39">
        <f>УСЬОГО!X25-'!!12-жінки'!I25</f>
        <v>75</v>
      </c>
      <c r="J25" s="39">
        <f>УСЬОГО!AA25-'!!12-жінки'!J25</f>
        <v>72</v>
      </c>
      <c r="K25" s="39">
        <f>УСЬОГО!AD25-'!!12-жінки'!K25</f>
        <v>52</v>
      </c>
    </row>
    <row r="26" spans="1:11" ht="15" customHeight="1" x14ac:dyDescent="0.35">
      <c r="A26" s="139" t="s">
        <v>53</v>
      </c>
      <c r="B26" s="39">
        <f>УСЬОГО!C26-'!!12-жінки'!B26</f>
        <v>1707</v>
      </c>
      <c r="C26" s="39">
        <f>УСЬОГО!F26-'!!12-жінки'!C26</f>
        <v>796</v>
      </c>
      <c r="D26" s="39">
        <f>УСЬОГО!I26-'!!12-жінки'!D26</f>
        <v>361</v>
      </c>
      <c r="E26" s="39">
        <f>УСЬОГО!L26-'!!12-жінки'!E26</f>
        <v>274</v>
      </c>
      <c r="F26" s="39">
        <f>УСЬОГО!O26-'!!12-жінки'!F26</f>
        <v>32</v>
      </c>
      <c r="G26" s="39">
        <f>УСЬОГО!R26-'!!12-жінки'!G26</f>
        <v>2</v>
      </c>
      <c r="H26" s="39">
        <f>УСЬОГО!U26-'!!12-жінки'!H26</f>
        <v>660</v>
      </c>
      <c r="I26" s="39">
        <f>УСЬОГО!X26-'!!12-жінки'!I26</f>
        <v>194</v>
      </c>
      <c r="J26" s="39">
        <f>УСЬОГО!AA26-'!!12-жінки'!J26</f>
        <v>165</v>
      </c>
      <c r="K26" s="39">
        <f>УСЬОГО!AD26-'!!12-жінки'!K26</f>
        <v>137</v>
      </c>
    </row>
    <row r="27" spans="1:11" ht="15" customHeight="1" x14ac:dyDescent="0.35">
      <c r="A27" s="139" t="s">
        <v>54</v>
      </c>
      <c r="B27" s="39">
        <f>УСЬОГО!C27-'!!12-жінки'!B27</f>
        <v>1003</v>
      </c>
      <c r="C27" s="39">
        <f>УСЬОГО!F27-'!!12-жінки'!C27</f>
        <v>428</v>
      </c>
      <c r="D27" s="39">
        <f>УСЬОГО!I27-'!!12-жінки'!D27</f>
        <v>222</v>
      </c>
      <c r="E27" s="39">
        <f>УСЬОГО!L27-'!!12-жінки'!E27</f>
        <v>136</v>
      </c>
      <c r="F27" s="39">
        <f>УСЬОГО!O27-'!!12-жінки'!F27</f>
        <v>63</v>
      </c>
      <c r="G27" s="39">
        <f>УСЬОГО!R27-'!!12-жінки'!G27</f>
        <v>39</v>
      </c>
      <c r="H27" s="39">
        <f>УСЬОГО!U27-'!!12-жінки'!H27</f>
        <v>353</v>
      </c>
      <c r="I27" s="39">
        <f>УСЬОГО!X27-'!!12-жінки'!I27</f>
        <v>68</v>
      </c>
      <c r="J27" s="39">
        <f>УСЬОГО!AA27-'!!12-жінки'!J27</f>
        <v>63</v>
      </c>
      <c r="K27" s="39">
        <f>УСЬОГО!AD27-'!!12-жінки'!K27</f>
        <v>57</v>
      </c>
    </row>
    <row r="28" spans="1:11" ht="15" customHeight="1" x14ac:dyDescent="0.35">
      <c r="A28" s="139" t="s">
        <v>55</v>
      </c>
      <c r="B28" s="39">
        <f>УСЬОГО!C28-'!!12-жінки'!B28</f>
        <v>927</v>
      </c>
      <c r="C28" s="39">
        <f>УСЬОГО!F28-'!!12-жінки'!C28</f>
        <v>444</v>
      </c>
      <c r="D28" s="39">
        <f>УСЬОГО!I28-'!!12-жінки'!D28</f>
        <v>268</v>
      </c>
      <c r="E28" s="39">
        <f>УСЬОГО!L28-'!!12-жінки'!E28</f>
        <v>159</v>
      </c>
      <c r="F28" s="39">
        <f>УСЬОГО!O28-'!!12-жінки'!F28</f>
        <v>57</v>
      </c>
      <c r="G28" s="39">
        <f>УСЬОГО!R28-'!!12-жінки'!G28</f>
        <v>29</v>
      </c>
      <c r="H28" s="39">
        <f>УСЬОГО!U28-'!!12-жінки'!H28</f>
        <v>423</v>
      </c>
      <c r="I28" s="39">
        <f>УСЬОГО!X28-'!!12-жінки'!I28</f>
        <v>114</v>
      </c>
      <c r="J28" s="39">
        <f>УСЬОГО!AA28-'!!12-жінки'!J28</f>
        <v>105</v>
      </c>
      <c r="K28" s="39">
        <f>УСЬОГО!AD28-'!!12-жінки'!K28</f>
        <v>92</v>
      </c>
    </row>
    <row r="29" spans="1:11" ht="15" customHeight="1" x14ac:dyDescent="0.35">
      <c r="A29" s="139" t="s">
        <v>56</v>
      </c>
      <c r="B29" s="39">
        <f>УСЬОГО!C29-'!!12-жінки'!B29</f>
        <v>1319</v>
      </c>
      <c r="C29" s="39">
        <f>УСЬОГО!F29-'!!12-жінки'!C29</f>
        <v>669</v>
      </c>
      <c r="D29" s="39">
        <f>УСЬОГО!I29-'!!12-жінки'!D29</f>
        <v>228</v>
      </c>
      <c r="E29" s="39">
        <f>УСЬОГО!L29-'!!12-жінки'!E29</f>
        <v>146</v>
      </c>
      <c r="F29" s="39">
        <f>УСЬОГО!O29-'!!12-жінки'!F29</f>
        <v>40</v>
      </c>
      <c r="G29" s="39">
        <f>УСЬОГО!R29-'!!12-жінки'!G29</f>
        <v>1</v>
      </c>
      <c r="H29" s="39">
        <f>УСЬОГО!U29-'!!12-жінки'!H29</f>
        <v>548</v>
      </c>
      <c r="I29" s="39">
        <f>УСЬОГО!X29-'!!12-жінки'!I29</f>
        <v>150</v>
      </c>
      <c r="J29" s="39">
        <f>УСЬОГО!AA29-'!!12-жінки'!J29</f>
        <v>138</v>
      </c>
      <c r="K29" s="39">
        <f>УСЬОГО!AD29-'!!12-жінки'!K29</f>
        <v>115</v>
      </c>
    </row>
    <row r="30" spans="1:11" ht="15" customHeight="1" x14ac:dyDescent="0.35">
      <c r="A30" s="141" t="s">
        <v>57</v>
      </c>
      <c r="B30" s="39">
        <f>УСЬОГО!C30-'!!12-жінки'!B30</f>
        <v>1984</v>
      </c>
      <c r="C30" s="39">
        <f>УСЬОГО!F30-'!!12-жінки'!C30</f>
        <v>504</v>
      </c>
      <c r="D30" s="39">
        <f>УСЬОГО!I30-'!!12-жінки'!D30</f>
        <v>287</v>
      </c>
      <c r="E30" s="39">
        <f>УСЬОГО!L30-'!!12-жінки'!E30</f>
        <v>221</v>
      </c>
      <c r="F30" s="39">
        <f>УСЬОГО!O30-'!!12-жінки'!F30</f>
        <v>109</v>
      </c>
      <c r="G30" s="39">
        <f>УСЬОГО!R30-'!!12-жінки'!G30</f>
        <v>9</v>
      </c>
      <c r="H30" s="39">
        <f>УСЬОГО!U30-'!!12-жінки'!H30</f>
        <v>458</v>
      </c>
      <c r="I30" s="39">
        <f>УСЬОГО!X30-'!!12-жінки'!I30</f>
        <v>128</v>
      </c>
      <c r="J30" s="39">
        <f>УСЬОГО!AA30-'!!12-жінки'!J30</f>
        <v>109</v>
      </c>
      <c r="K30" s="39">
        <f>УСЬОГО!AD30-'!!12-жінки'!K30</f>
        <v>98</v>
      </c>
    </row>
    <row r="31" spans="1:11" ht="15" customHeight="1" x14ac:dyDescent="0.35">
      <c r="A31" s="142" t="s">
        <v>58</v>
      </c>
      <c r="B31" s="39">
        <f>УСЬОГО!C31-'!!12-жінки'!B31</f>
        <v>1713</v>
      </c>
      <c r="C31" s="39">
        <f>УСЬОГО!F31-'!!12-жінки'!C31</f>
        <v>485</v>
      </c>
      <c r="D31" s="39">
        <f>УСЬОГО!I31-'!!12-жінки'!D31</f>
        <v>414</v>
      </c>
      <c r="E31" s="39">
        <f>УСЬОГО!L31-'!!12-жінки'!E31</f>
        <v>180</v>
      </c>
      <c r="F31" s="39">
        <f>УСЬОГО!O31-'!!12-жінки'!F31</f>
        <v>60</v>
      </c>
      <c r="G31" s="39">
        <f>УСЬОГО!R31-'!!12-жінки'!G31</f>
        <v>12</v>
      </c>
      <c r="H31" s="39">
        <f>УСЬОГО!U31-'!!12-жінки'!H31</f>
        <v>438</v>
      </c>
      <c r="I31" s="39">
        <f>УСЬОГО!X31-'!!12-жінки'!I31</f>
        <v>145</v>
      </c>
      <c r="J31" s="39">
        <f>УСЬОГО!AA31-'!!12-жінки'!J31</f>
        <v>92</v>
      </c>
      <c r="K31" s="39">
        <f>УСЬОГО!AD31-'!!12-жінки'!K31</f>
        <v>66</v>
      </c>
    </row>
    <row r="32" spans="1:11" ht="15" customHeight="1" x14ac:dyDescent="0.35">
      <c r="A32" s="142" t="s">
        <v>59</v>
      </c>
      <c r="B32" s="39">
        <f>УСЬОГО!C32-'!!12-жінки'!B32</f>
        <v>2220</v>
      </c>
      <c r="C32" s="39">
        <f>УСЬОГО!F32-'!!12-жінки'!C32</f>
        <v>533</v>
      </c>
      <c r="D32" s="39">
        <f>УСЬОГО!I32-'!!12-жінки'!D32</f>
        <v>327</v>
      </c>
      <c r="E32" s="39">
        <f>УСЬОГО!L32-'!!12-жінки'!E32</f>
        <v>246</v>
      </c>
      <c r="F32" s="39">
        <f>УСЬОГО!O32-'!!12-жінки'!F32</f>
        <v>52</v>
      </c>
      <c r="G32" s="39">
        <f>УСЬОГО!R32-'!!12-жінки'!G32</f>
        <v>10</v>
      </c>
      <c r="H32" s="39">
        <f>УСЬОГО!U32-'!!12-жінки'!H32</f>
        <v>446</v>
      </c>
      <c r="I32" s="39">
        <f>УСЬОГО!X32-'!!12-жінки'!I32</f>
        <v>87</v>
      </c>
      <c r="J32" s="39">
        <f>УСЬОГО!AA32-'!!12-жінки'!J32</f>
        <v>63</v>
      </c>
      <c r="K32" s="39">
        <f>УСЬОГО!AD32-'!!12-жінки'!K32</f>
        <v>55</v>
      </c>
    </row>
    <row r="33" spans="1:11" ht="15" customHeight="1" x14ac:dyDescent="0.35">
      <c r="A33" s="142" t="s">
        <v>60</v>
      </c>
      <c r="B33" s="39">
        <f>УСЬОГО!C33-'!!12-жінки'!B33</f>
        <v>1549</v>
      </c>
      <c r="C33" s="39">
        <f>УСЬОГО!F33-'!!12-жінки'!C33</f>
        <v>938</v>
      </c>
      <c r="D33" s="39">
        <f>УСЬОГО!I33-'!!12-жінки'!D33</f>
        <v>365</v>
      </c>
      <c r="E33" s="39">
        <f>УСЬОГО!L33-'!!12-жінки'!E33</f>
        <v>239</v>
      </c>
      <c r="F33" s="39">
        <f>УСЬОГО!O33-'!!12-жінки'!F33</f>
        <v>138</v>
      </c>
      <c r="G33" s="39">
        <f>УСЬОГО!R33-'!!12-жінки'!G33</f>
        <v>1</v>
      </c>
      <c r="H33" s="39">
        <f>УСЬОГО!U33-'!!12-жінки'!H33</f>
        <v>852</v>
      </c>
      <c r="I33" s="39">
        <f>УСЬОГО!X33-'!!12-жінки'!I33</f>
        <v>279</v>
      </c>
      <c r="J33" s="39">
        <f>УСЬОГО!AA33-'!!12-жінки'!J33</f>
        <v>257</v>
      </c>
      <c r="K33" s="39">
        <f>УСЬОГО!AD33-'!!12-жінки'!K33</f>
        <v>234</v>
      </c>
    </row>
    <row r="34" spans="1:11" ht="15" customHeight="1" x14ac:dyDescent="0.35">
      <c r="A34" s="142" t="s">
        <v>61</v>
      </c>
      <c r="B34" s="39">
        <f>УСЬОГО!C34-'!!12-жінки'!B34</f>
        <v>1617</v>
      </c>
      <c r="C34" s="39">
        <f>УСЬОГО!F34-'!!12-жінки'!C34</f>
        <v>836</v>
      </c>
      <c r="D34" s="39">
        <f>УСЬОГО!I34-'!!12-жінки'!D34</f>
        <v>508</v>
      </c>
      <c r="E34" s="39">
        <f>УСЬОГО!L34-'!!12-жінки'!E34</f>
        <v>260</v>
      </c>
      <c r="F34" s="39">
        <f>УСЬОГО!O34-'!!12-жінки'!F34</f>
        <v>74</v>
      </c>
      <c r="G34" s="39">
        <f>УСЬОГО!R34-'!!12-жінки'!G34</f>
        <v>0</v>
      </c>
      <c r="H34" s="39">
        <f>УСЬОГО!U34-'!!12-жінки'!H34</f>
        <v>725</v>
      </c>
      <c r="I34" s="39">
        <f>УСЬОГО!X34-'!!12-жінки'!I34</f>
        <v>264</v>
      </c>
      <c r="J34" s="39">
        <f>УСЬОГО!AA34-'!!12-жінки'!J34</f>
        <v>192</v>
      </c>
      <c r="K34" s="39">
        <f>УСЬОГО!AD34-'!!12-жінки'!K34</f>
        <v>171</v>
      </c>
    </row>
    <row r="35" spans="1:11" ht="15" customHeight="1" x14ac:dyDescent="0.35">
      <c r="A35" s="142" t="s">
        <v>62</v>
      </c>
      <c r="B35" s="39">
        <f>УСЬОГО!C35-'!!12-жінки'!B35</f>
        <v>946</v>
      </c>
      <c r="C35" s="39">
        <f>УСЬОГО!F35-'!!12-жінки'!C35</f>
        <v>467</v>
      </c>
      <c r="D35" s="39">
        <f>УСЬОГО!I35-'!!12-жінки'!D35</f>
        <v>241</v>
      </c>
      <c r="E35" s="39">
        <f>УСЬОГО!L35-'!!12-жінки'!E35</f>
        <v>152</v>
      </c>
      <c r="F35" s="39">
        <f>УСЬОГО!O35-'!!12-жінки'!F35</f>
        <v>75</v>
      </c>
      <c r="G35" s="39">
        <f>УСЬОГО!R35-'!!12-жінки'!G35</f>
        <v>0</v>
      </c>
      <c r="H35" s="39">
        <f>УСЬОГО!U35-'!!12-жінки'!H35</f>
        <v>332</v>
      </c>
      <c r="I35" s="39">
        <f>УСЬОГО!X35-'!!12-жінки'!I35</f>
        <v>77</v>
      </c>
      <c r="J35" s="39">
        <f>УСЬОГО!AA35-'!!12-жінки'!J35</f>
        <v>73</v>
      </c>
      <c r="K35" s="39">
        <f>УСЬОГО!AD35-'!!12-жінки'!K35</f>
        <v>63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A8" sqref="A8"/>
    </sheetView>
  </sheetViews>
  <sheetFormatPr defaultColWidth="8" defaultRowHeight="13" x14ac:dyDescent="0.3"/>
  <cols>
    <col min="1" max="1" width="52.6328125" style="3" customWidth="1"/>
    <col min="2" max="2" width="14.453125" style="18" customWidth="1"/>
    <col min="3" max="3" width="14.6328125" style="18" customWidth="1"/>
    <col min="4" max="4" width="9.6328125" style="3" customWidth="1"/>
    <col min="5" max="5" width="12.08984375" style="3" customWidth="1"/>
    <col min="6" max="6" width="14.453125" style="3" customWidth="1"/>
    <col min="7" max="7" width="14.36328125" style="3" customWidth="1"/>
    <col min="8" max="8" width="10" style="3" customWidth="1"/>
    <col min="9" max="9" width="12.08984375" style="3" customWidth="1"/>
    <col min="10" max="10" width="13.08984375" style="3" bestFit="1" customWidth="1"/>
    <col min="11" max="11" width="11.36328125" style="3" bestFit="1" customWidth="1"/>
    <col min="12" max="16384" width="8" style="3"/>
  </cols>
  <sheetData>
    <row r="1" spans="1:11" ht="27" customHeight="1" x14ac:dyDescent="0.3">
      <c r="A1" s="171" t="s">
        <v>66</v>
      </c>
      <c r="B1" s="171"/>
      <c r="C1" s="171"/>
      <c r="D1" s="171"/>
      <c r="E1" s="171"/>
      <c r="F1" s="171"/>
      <c r="G1" s="171"/>
      <c r="H1" s="171"/>
      <c r="I1" s="171"/>
    </row>
    <row r="2" spans="1:11" ht="23.25" customHeight="1" x14ac:dyDescent="0.3">
      <c r="A2" s="171" t="s">
        <v>67</v>
      </c>
      <c r="B2" s="171"/>
      <c r="C2" s="171"/>
      <c r="D2" s="171"/>
      <c r="E2" s="171"/>
      <c r="F2" s="171"/>
      <c r="G2" s="171"/>
      <c r="H2" s="171"/>
      <c r="I2" s="171"/>
    </row>
    <row r="3" spans="1:11" ht="3.65" customHeight="1" x14ac:dyDescent="0.3">
      <c r="A3" s="191"/>
      <c r="B3" s="191"/>
      <c r="C3" s="191"/>
      <c r="D3" s="191"/>
      <c r="E3" s="191"/>
    </row>
    <row r="4" spans="1:11" s="4" customFormat="1" ht="25.5" customHeight="1" x14ac:dyDescent="0.35">
      <c r="A4" s="166" t="s">
        <v>0</v>
      </c>
      <c r="B4" s="224" t="s">
        <v>5</v>
      </c>
      <c r="C4" s="224"/>
      <c r="D4" s="224"/>
      <c r="E4" s="224"/>
      <c r="F4" s="224" t="s">
        <v>6</v>
      </c>
      <c r="G4" s="224"/>
      <c r="H4" s="224"/>
      <c r="I4" s="224"/>
    </row>
    <row r="5" spans="1:11" s="4" customFormat="1" ht="23.25" customHeight="1" x14ac:dyDescent="0.35">
      <c r="A5" s="223"/>
      <c r="B5" s="172" t="s">
        <v>72</v>
      </c>
      <c r="C5" s="172" t="s">
        <v>73</v>
      </c>
      <c r="D5" s="189" t="s">
        <v>1</v>
      </c>
      <c r="E5" s="190"/>
      <c r="F5" s="172" t="s">
        <v>72</v>
      </c>
      <c r="G5" s="172" t="s">
        <v>73</v>
      </c>
      <c r="H5" s="189" t="s">
        <v>1</v>
      </c>
      <c r="I5" s="190"/>
    </row>
    <row r="6" spans="1:11" s="4" customFormat="1" ht="31.25" customHeight="1" x14ac:dyDescent="0.35">
      <c r="A6" s="167"/>
      <c r="B6" s="173"/>
      <c r="C6" s="173"/>
      <c r="D6" s="5" t="s">
        <v>2</v>
      </c>
      <c r="E6" s="6" t="s">
        <v>26</v>
      </c>
      <c r="F6" s="173"/>
      <c r="G6" s="173"/>
      <c r="H6" s="5" t="s">
        <v>2</v>
      </c>
      <c r="I6" s="6" t="s">
        <v>26</v>
      </c>
    </row>
    <row r="7" spans="1:11" s="9" customFormat="1" ht="15.75" customHeight="1" x14ac:dyDescent="0.3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5">
      <c r="A8" s="10" t="s">
        <v>27</v>
      </c>
      <c r="B8" s="82">
        <f>'12-жінки-ЦЗ'!B7</f>
        <v>69599</v>
      </c>
      <c r="C8" s="82">
        <f>'12-жінки-ЦЗ'!C7</f>
        <v>72885</v>
      </c>
      <c r="D8" s="11">
        <f>C8*100/B8</f>
        <v>104.72133220304889</v>
      </c>
      <c r="E8" s="90">
        <f>C8-B8</f>
        <v>3286</v>
      </c>
      <c r="F8" s="74">
        <f>'13-чоловіки-ЦЗ'!B7</f>
        <v>71549</v>
      </c>
      <c r="G8" s="74">
        <f>'13-чоловіки-ЦЗ'!C7</f>
        <v>68683</v>
      </c>
      <c r="H8" s="11">
        <f>G8*100/F8</f>
        <v>95.994353519965344</v>
      </c>
      <c r="I8" s="90">
        <f>G8-F8</f>
        <v>-2866</v>
      </c>
      <c r="J8" s="25"/>
      <c r="K8" s="23"/>
    </row>
    <row r="9" spans="1:11" s="4" customFormat="1" ht="28.5" customHeight="1" x14ac:dyDescent="0.35">
      <c r="A9" s="10" t="s">
        <v>28</v>
      </c>
      <c r="B9" s="99">
        <f>'12-жінки-ЦЗ'!E7</f>
        <v>32006</v>
      </c>
      <c r="C9" s="74">
        <f>'12-жінки-ЦЗ'!F7</f>
        <v>37266</v>
      </c>
      <c r="D9" s="11">
        <f t="shared" ref="D9:D13" si="0">C9*100/B9</f>
        <v>116.43441854652252</v>
      </c>
      <c r="E9" s="90">
        <f t="shared" ref="E9:E13" si="1">C9-B9</f>
        <v>5260</v>
      </c>
      <c r="F9" s="74">
        <f>'13-чоловіки-ЦЗ'!E7</f>
        <v>26887</v>
      </c>
      <c r="G9" s="74">
        <f>'13-чоловіки-ЦЗ'!F7</f>
        <v>27265</v>
      </c>
      <c r="H9" s="11">
        <f t="shared" ref="H9:H13" si="2">G9*100/F9</f>
        <v>101.4058838844051</v>
      </c>
      <c r="I9" s="90">
        <f t="shared" ref="I9:I13" si="3">G9-F9</f>
        <v>378</v>
      </c>
      <c r="J9" s="23"/>
      <c r="K9" s="23"/>
    </row>
    <row r="10" spans="1:11" s="4" customFormat="1" ht="52.5" customHeight="1" x14ac:dyDescent="0.35">
      <c r="A10" s="14" t="s">
        <v>29</v>
      </c>
      <c r="B10" s="99">
        <f>'12-жінки-ЦЗ'!H7</f>
        <v>9541</v>
      </c>
      <c r="C10" s="74">
        <f>'12-жінки-ЦЗ'!I7</f>
        <v>12537</v>
      </c>
      <c r="D10" s="11">
        <f t="shared" si="0"/>
        <v>131.40132061628759</v>
      </c>
      <c r="E10" s="90">
        <f t="shared" si="1"/>
        <v>2996</v>
      </c>
      <c r="F10" s="74">
        <f>'13-чоловіки-ЦЗ'!H7</f>
        <v>15782</v>
      </c>
      <c r="G10" s="74">
        <f>'13-чоловіки-ЦЗ'!I7</f>
        <v>12718</v>
      </c>
      <c r="H10" s="11">
        <f t="shared" si="2"/>
        <v>80.58547712583956</v>
      </c>
      <c r="I10" s="90">
        <f t="shared" si="3"/>
        <v>-3064</v>
      </c>
      <c r="J10" s="23"/>
      <c r="K10" s="23"/>
    </row>
    <row r="11" spans="1:11" s="4" customFormat="1" ht="31.65" customHeight="1" x14ac:dyDescent="0.35">
      <c r="A11" s="15" t="s">
        <v>30</v>
      </c>
      <c r="B11" s="99">
        <f>'12-жінки-ЦЗ'!K7</f>
        <v>2489</v>
      </c>
      <c r="C11" s="74">
        <f>'12-жінки-ЦЗ'!L7</f>
        <v>2410</v>
      </c>
      <c r="D11" s="11">
        <f t="shared" si="0"/>
        <v>96.826034552028929</v>
      </c>
      <c r="E11" s="90">
        <f t="shared" si="1"/>
        <v>-79</v>
      </c>
      <c r="F11" s="74">
        <f>'13-чоловіки-ЦЗ'!K7</f>
        <v>2590</v>
      </c>
      <c r="G11" s="74">
        <f>'13-чоловіки-ЦЗ'!L7</f>
        <v>2194</v>
      </c>
      <c r="H11" s="11">
        <f t="shared" si="2"/>
        <v>84.710424710424704</v>
      </c>
      <c r="I11" s="90">
        <f t="shared" si="3"/>
        <v>-396</v>
      </c>
      <c r="J11" s="23"/>
      <c r="K11" s="23"/>
    </row>
    <row r="12" spans="1:11" s="4" customFormat="1" ht="45.75" customHeight="1" x14ac:dyDescent="0.35">
      <c r="A12" s="15" t="s">
        <v>20</v>
      </c>
      <c r="B12" s="99">
        <f>'12-жінки-ЦЗ'!N7</f>
        <v>445</v>
      </c>
      <c r="C12" s="74">
        <f>'12-жінки-ЦЗ'!O7</f>
        <v>257</v>
      </c>
      <c r="D12" s="11">
        <f t="shared" si="0"/>
        <v>57.752808988764045</v>
      </c>
      <c r="E12" s="90">
        <f t="shared" si="1"/>
        <v>-188</v>
      </c>
      <c r="F12" s="74">
        <f>'13-чоловіки-ЦЗ'!N7</f>
        <v>566</v>
      </c>
      <c r="G12" s="74">
        <f>'13-чоловіки-ЦЗ'!O7</f>
        <v>374</v>
      </c>
      <c r="H12" s="11">
        <f t="shared" si="2"/>
        <v>66.077738515901061</v>
      </c>
      <c r="I12" s="90">
        <f t="shared" si="3"/>
        <v>-192</v>
      </c>
      <c r="J12" s="23"/>
      <c r="K12" s="23"/>
    </row>
    <row r="13" spans="1:11" s="4" customFormat="1" ht="55.5" customHeight="1" x14ac:dyDescent="0.35">
      <c r="A13" s="15" t="s">
        <v>31</v>
      </c>
      <c r="B13" s="99">
        <f>'12-жінки-ЦЗ'!Q7</f>
        <v>25928</v>
      </c>
      <c r="C13" s="74">
        <f>'12-жінки-ЦЗ'!R7</f>
        <v>28390</v>
      </c>
      <c r="D13" s="11">
        <f t="shared" si="0"/>
        <v>109.49552607219994</v>
      </c>
      <c r="E13" s="90">
        <f t="shared" si="1"/>
        <v>2462</v>
      </c>
      <c r="F13" s="74">
        <f>'13-чоловіки-ЦЗ'!Q7</f>
        <v>23811</v>
      </c>
      <c r="G13" s="74">
        <f>'13-чоловіки-ЦЗ'!R7</f>
        <v>21391</v>
      </c>
      <c r="H13" s="11">
        <f t="shared" si="2"/>
        <v>89.836630128932001</v>
      </c>
      <c r="I13" s="90">
        <f t="shared" si="3"/>
        <v>-2420</v>
      </c>
      <c r="J13" s="23"/>
      <c r="K13" s="23"/>
    </row>
    <row r="14" spans="1:11" s="4" customFormat="1" ht="12.75" customHeight="1" x14ac:dyDescent="0.35">
      <c r="A14" s="162" t="s">
        <v>4</v>
      </c>
      <c r="B14" s="163"/>
      <c r="C14" s="163"/>
      <c r="D14" s="163"/>
      <c r="E14" s="163"/>
      <c r="F14" s="163"/>
      <c r="G14" s="163"/>
      <c r="H14" s="163"/>
      <c r="I14" s="163"/>
      <c r="J14" s="23"/>
      <c r="K14" s="23"/>
    </row>
    <row r="15" spans="1:11" s="4" customFormat="1" ht="18" customHeight="1" x14ac:dyDescent="0.35">
      <c r="A15" s="164"/>
      <c r="B15" s="165"/>
      <c r="C15" s="165"/>
      <c r="D15" s="165"/>
      <c r="E15" s="165"/>
      <c r="F15" s="165"/>
      <c r="G15" s="165"/>
      <c r="H15" s="165"/>
      <c r="I15" s="165"/>
      <c r="J15" s="23"/>
      <c r="K15" s="23"/>
    </row>
    <row r="16" spans="1:11" s="4" customFormat="1" ht="20.25" customHeight="1" x14ac:dyDescent="0.35">
      <c r="A16" s="166" t="s">
        <v>0</v>
      </c>
      <c r="B16" s="168" t="s">
        <v>74</v>
      </c>
      <c r="C16" s="168" t="s">
        <v>75</v>
      </c>
      <c r="D16" s="189" t="s">
        <v>1</v>
      </c>
      <c r="E16" s="190"/>
      <c r="F16" s="168" t="s">
        <v>74</v>
      </c>
      <c r="G16" s="168" t="s">
        <v>75</v>
      </c>
      <c r="H16" s="189" t="s">
        <v>1</v>
      </c>
      <c r="I16" s="190"/>
      <c r="J16" s="23"/>
      <c r="K16" s="23"/>
    </row>
    <row r="17" spans="1:11" ht="35.4" customHeight="1" x14ac:dyDescent="0.45">
      <c r="A17" s="167"/>
      <c r="B17" s="168"/>
      <c r="C17" s="168"/>
      <c r="D17" s="21" t="s">
        <v>2</v>
      </c>
      <c r="E17" s="6" t="s">
        <v>26</v>
      </c>
      <c r="F17" s="168"/>
      <c r="G17" s="168"/>
      <c r="H17" s="21" t="s">
        <v>2</v>
      </c>
      <c r="I17" s="6" t="s">
        <v>26</v>
      </c>
      <c r="J17" s="24"/>
      <c r="K17" s="24"/>
    </row>
    <row r="18" spans="1:11" ht="24" customHeight="1" x14ac:dyDescent="0.45">
      <c r="A18" s="10" t="s">
        <v>32</v>
      </c>
      <c r="B18" s="82">
        <f>'12-жінки-ЦЗ'!T7</f>
        <v>48920</v>
      </c>
      <c r="C18" s="82">
        <f>'12-жінки-ЦЗ'!U7</f>
        <v>13021</v>
      </c>
      <c r="D18" s="17">
        <f t="shared" ref="D18:D20" si="4">C18*100/B18</f>
        <v>26.616925592804577</v>
      </c>
      <c r="E18" s="90">
        <f t="shared" ref="E18:E20" si="5">C18-B18</f>
        <v>-35899</v>
      </c>
      <c r="F18" s="83">
        <f>'13-чоловіки-ЦЗ'!T7</f>
        <v>46892</v>
      </c>
      <c r="G18" s="83">
        <f>'13-чоловіки-ЦЗ'!U7</f>
        <v>3807</v>
      </c>
      <c r="H18" s="16">
        <f t="shared" ref="H18:H20" si="6">G18*100/F18</f>
        <v>8.1186556342233214</v>
      </c>
      <c r="I18" s="90">
        <f t="shared" ref="I18:I20" si="7">G18-F18</f>
        <v>-43085</v>
      </c>
      <c r="J18" s="24"/>
      <c r="K18" s="24"/>
    </row>
    <row r="19" spans="1:11" ht="25.5" customHeight="1" x14ac:dyDescent="0.45">
      <c r="A19" s="1" t="s">
        <v>28</v>
      </c>
      <c r="B19" s="100">
        <f>'12-жінки-ЦЗ'!W7</f>
        <v>16915</v>
      </c>
      <c r="C19" s="82">
        <f>'12-жінки-ЦЗ'!X7</f>
        <v>10165</v>
      </c>
      <c r="D19" s="17">
        <f t="shared" si="4"/>
        <v>60.094590600059121</v>
      </c>
      <c r="E19" s="90">
        <f t="shared" si="5"/>
        <v>-6750</v>
      </c>
      <c r="F19" s="83">
        <f>'13-чоловіки-ЦЗ'!W7</f>
        <v>9922</v>
      </c>
      <c r="G19" s="83">
        <f>'13-чоловіки-ЦЗ'!X7</f>
        <v>4656</v>
      </c>
      <c r="H19" s="16">
        <f t="shared" si="6"/>
        <v>46.926022979238056</v>
      </c>
      <c r="I19" s="90">
        <f t="shared" si="7"/>
        <v>-5266</v>
      </c>
      <c r="J19" s="24"/>
      <c r="K19" s="24"/>
    </row>
    <row r="20" spans="1:11" ht="20.5" x14ac:dyDescent="0.45">
      <c r="A20" s="1" t="s">
        <v>33</v>
      </c>
      <c r="B20" s="100">
        <f>'12-жінки-ЦЗ'!Z7</f>
        <v>14837</v>
      </c>
      <c r="C20" s="82">
        <f>'12-жінки-ЦЗ'!AA7</f>
        <v>8742</v>
      </c>
      <c r="D20" s="17">
        <f t="shared" si="4"/>
        <v>58.920266900316776</v>
      </c>
      <c r="E20" s="90">
        <f t="shared" si="5"/>
        <v>-6095</v>
      </c>
      <c r="F20" s="83">
        <f>'13-чоловіки-ЦЗ'!Z7</f>
        <v>8544</v>
      </c>
      <c r="G20" s="83">
        <f>'13-чоловіки-ЦЗ'!AA7</f>
        <v>3717</v>
      </c>
      <c r="H20" s="16">
        <f t="shared" si="6"/>
        <v>43.504213483146067</v>
      </c>
      <c r="I20" s="90">
        <f t="shared" si="7"/>
        <v>-4827</v>
      </c>
      <c r="J20" s="24"/>
      <c r="K20" s="24"/>
    </row>
    <row r="21" spans="1:11" ht="21" x14ac:dyDescent="0.4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13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76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193" t="s">
        <v>9</v>
      </c>
      <c r="L3" s="193"/>
      <c r="M3" s="193"/>
      <c r="N3" s="193" t="s">
        <v>10</v>
      </c>
      <c r="O3" s="193"/>
      <c r="P3" s="193"/>
      <c r="Q3" s="194" t="s">
        <v>8</v>
      </c>
      <c r="R3" s="195"/>
      <c r="S3" s="196"/>
      <c r="T3" s="193" t="s">
        <v>16</v>
      </c>
      <c r="U3" s="193"/>
      <c r="V3" s="193"/>
      <c r="W3" s="193" t="s">
        <v>11</v>
      </c>
      <c r="X3" s="193"/>
      <c r="Y3" s="193"/>
      <c r="Z3" s="193" t="s">
        <v>12</v>
      </c>
      <c r="AA3" s="193"/>
      <c r="AB3" s="193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69599</v>
      </c>
      <c r="C7" s="35">
        <f>SUM(C8:C35)</f>
        <v>72885</v>
      </c>
      <c r="D7" s="36">
        <f>C7*100/B7</f>
        <v>104.72133220304889</v>
      </c>
      <c r="E7" s="35">
        <f>SUM(E8:E35)</f>
        <v>32006</v>
      </c>
      <c r="F7" s="35">
        <f>SUM(F8:F35)</f>
        <v>37266</v>
      </c>
      <c r="G7" s="36">
        <f>F7*100/E7</f>
        <v>116.43441854652252</v>
      </c>
      <c r="H7" s="35">
        <f>SUM(H8:H35)</f>
        <v>9541</v>
      </c>
      <c r="I7" s="35">
        <f>SUM(I8:I35)</f>
        <v>12537</v>
      </c>
      <c r="J7" s="36">
        <f>I7*100/H7</f>
        <v>131.40132061628759</v>
      </c>
      <c r="K7" s="35">
        <f>SUM(K8:K35)</f>
        <v>2489</v>
      </c>
      <c r="L7" s="35">
        <f>SUM(L8:L35)</f>
        <v>2410</v>
      </c>
      <c r="M7" s="36">
        <f>L7*100/K7</f>
        <v>96.826034552028929</v>
      </c>
      <c r="N7" s="35">
        <f>SUM(N8:N35)</f>
        <v>445</v>
      </c>
      <c r="O7" s="35">
        <f>SUM(O8:O35)</f>
        <v>257</v>
      </c>
      <c r="P7" s="36">
        <f>O7*100/N7</f>
        <v>57.752808988764045</v>
      </c>
      <c r="Q7" s="35">
        <f>SUM(Q8:Q35)</f>
        <v>25928</v>
      </c>
      <c r="R7" s="35">
        <f>SUM(R8:R35)</f>
        <v>28390</v>
      </c>
      <c r="S7" s="36">
        <f>R7*100/Q7</f>
        <v>109.49552607219994</v>
      </c>
      <c r="T7" s="35">
        <f>SUM(T8:T35)</f>
        <v>48920</v>
      </c>
      <c r="U7" s="35">
        <f>SUM(U8:U35)</f>
        <v>13021</v>
      </c>
      <c r="V7" s="36">
        <f>U7*100/T7</f>
        <v>26.616925592804577</v>
      </c>
      <c r="W7" s="35">
        <f>SUM(W8:W35)</f>
        <v>16915</v>
      </c>
      <c r="X7" s="35">
        <f>SUM(X8:X35)</f>
        <v>10165</v>
      </c>
      <c r="Y7" s="36">
        <f>X7*100/W7</f>
        <v>60.094590600059121</v>
      </c>
      <c r="Z7" s="35">
        <f>SUM(Z8:Z35)</f>
        <v>14837</v>
      </c>
      <c r="AA7" s="35">
        <f>SUM(AA8:AA35)</f>
        <v>8742</v>
      </c>
      <c r="AB7" s="36">
        <f>AA7*100/Z7</f>
        <v>58.920266900316776</v>
      </c>
      <c r="AC7" s="37"/>
      <c r="AF7" s="42"/>
    </row>
    <row r="8" spans="1:32" s="42" customFormat="1" ht="17" customHeight="1" x14ac:dyDescent="0.3">
      <c r="A8" s="61" t="s">
        <v>35</v>
      </c>
      <c r="B8" s="39">
        <v>16834</v>
      </c>
      <c r="C8" s="39">
        <v>18268</v>
      </c>
      <c r="D8" s="40">
        <f t="shared" ref="D8:D35" si="0">C8*100/B8</f>
        <v>108.51847451586076</v>
      </c>
      <c r="E8" s="39">
        <v>8802</v>
      </c>
      <c r="F8" s="39">
        <v>10296</v>
      </c>
      <c r="G8" s="40">
        <f t="shared" ref="G8:G35" si="1">F8*100/E8</f>
        <v>116.97341513292433</v>
      </c>
      <c r="H8" s="39">
        <v>694</v>
      </c>
      <c r="I8" s="39">
        <v>1984</v>
      </c>
      <c r="J8" s="40">
        <f t="shared" ref="J8:J35" si="2">I8*100/H8</f>
        <v>285.87896253602304</v>
      </c>
      <c r="K8" s="39">
        <v>404</v>
      </c>
      <c r="L8" s="39">
        <v>663</v>
      </c>
      <c r="M8" s="40">
        <f t="shared" ref="M8:M35" si="3">L8*100/K8</f>
        <v>164.1089108910891</v>
      </c>
      <c r="N8" s="39">
        <v>64</v>
      </c>
      <c r="O8" s="39">
        <v>104</v>
      </c>
      <c r="P8" s="91">
        <f>IF(ISERROR(O8*100/N8),"-",(O8*100/N8))</f>
        <v>162.5</v>
      </c>
      <c r="Q8" s="39">
        <v>6437</v>
      </c>
      <c r="R8" s="60">
        <v>6067</v>
      </c>
      <c r="S8" s="40">
        <f t="shared" ref="S8:S35" si="4">R8*100/Q8</f>
        <v>94.251980736367869</v>
      </c>
      <c r="T8" s="39">
        <v>13077</v>
      </c>
      <c r="U8" s="60">
        <v>3107</v>
      </c>
      <c r="V8" s="40">
        <f t="shared" ref="V8:V35" si="5">U8*100/T8</f>
        <v>23.759272004282327</v>
      </c>
      <c r="W8" s="39">
        <v>5337</v>
      </c>
      <c r="X8" s="60">
        <v>2916</v>
      </c>
      <c r="Y8" s="40">
        <f t="shared" ref="Y8:Y35" si="6">X8*100/W8</f>
        <v>54.637436762225967</v>
      </c>
      <c r="Z8" s="39">
        <v>4755</v>
      </c>
      <c r="AA8" s="60">
        <v>2461</v>
      </c>
      <c r="AB8" s="40">
        <f t="shared" ref="AB8:AB35" si="7">AA8*100/Z8</f>
        <v>51.756046267087278</v>
      </c>
      <c r="AC8" s="37"/>
      <c r="AD8" s="41"/>
    </row>
    <row r="9" spans="1:32" s="43" customFormat="1" ht="17" customHeight="1" x14ac:dyDescent="0.3">
      <c r="A9" s="61" t="s">
        <v>36</v>
      </c>
      <c r="B9" s="39">
        <v>2750</v>
      </c>
      <c r="C9" s="39">
        <v>2725</v>
      </c>
      <c r="D9" s="40">
        <f t="shared" si="0"/>
        <v>99.090909090909093</v>
      </c>
      <c r="E9" s="39">
        <v>1340</v>
      </c>
      <c r="F9" s="39">
        <v>1447</v>
      </c>
      <c r="G9" s="40">
        <f t="shared" si="1"/>
        <v>107.98507462686567</v>
      </c>
      <c r="H9" s="39">
        <v>483</v>
      </c>
      <c r="I9" s="39">
        <v>468</v>
      </c>
      <c r="J9" s="40">
        <f t="shared" si="2"/>
        <v>96.894409937888199</v>
      </c>
      <c r="K9" s="39">
        <v>97</v>
      </c>
      <c r="L9" s="39">
        <v>74</v>
      </c>
      <c r="M9" s="40">
        <f t="shared" si="3"/>
        <v>76.288659793814432</v>
      </c>
      <c r="N9" s="39">
        <v>5</v>
      </c>
      <c r="O9" s="39">
        <v>2</v>
      </c>
      <c r="P9" s="40">
        <f t="shared" ref="P9:P35" si="8">IF(ISERROR(O9*100/N9),"-",(O9*100/N9))</f>
        <v>40</v>
      </c>
      <c r="Q9" s="39">
        <v>1015</v>
      </c>
      <c r="R9" s="60">
        <v>1170</v>
      </c>
      <c r="S9" s="40">
        <f t="shared" si="4"/>
        <v>115.27093596059113</v>
      </c>
      <c r="T9" s="39">
        <v>1997</v>
      </c>
      <c r="U9" s="60">
        <v>393</v>
      </c>
      <c r="V9" s="40">
        <f t="shared" si="5"/>
        <v>19.679519278918377</v>
      </c>
      <c r="W9" s="39">
        <v>775</v>
      </c>
      <c r="X9" s="60">
        <v>358</v>
      </c>
      <c r="Y9" s="40">
        <f t="shared" si="6"/>
        <v>46.193548387096776</v>
      </c>
      <c r="Z9" s="39">
        <v>593</v>
      </c>
      <c r="AA9" s="60">
        <v>237</v>
      </c>
      <c r="AB9" s="40">
        <f t="shared" si="7"/>
        <v>39.966273187183809</v>
      </c>
      <c r="AC9" s="37"/>
      <c r="AD9" s="41"/>
    </row>
    <row r="10" spans="1:32" s="42" customFormat="1" ht="17" customHeight="1" x14ac:dyDescent="0.3">
      <c r="A10" s="61" t="s">
        <v>37</v>
      </c>
      <c r="B10" s="39">
        <v>366</v>
      </c>
      <c r="C10" s="39">
        <v>329</v>
      </c>
      <c r="D10" s="40">
        <f t="shared" si="0"/>
        <v>89.89071038251366</v>
      </c>
      <c r="E10" s="39">
        <v>252</v>
      </c>
      <c r="F10" s="39">
        <v>224</v>
      </c>
      <c r="G10" s="40">
        <f t="shared" si="1"/>
        <v>88.888888888888886</v>
      </c>
      <c r="H10" s="39">
        <v>52</v>
      </c>
      <c r="I10" s="39">
        <v>57</v>
      </c>
      <c r="J10" s="40">
        <f t="shared" si="2"/>
        <v>109.61538461538461</v>
      </c>
      <c r="K10" s="39">
        <v>13</v>
      </c>
      <c r="L10" s="39">
        <v>14</v>
      </c>
      <c r="M10" s="40">
        <f t="shared" si="3"/>
        <v>107.69230769230769</v>
      </c>
      <c r="N10" s="39">
        <v>0</v>
      </c>
      <c r="O10" s="39">
        <v>15</v>
      </c>
      <c r="P10" s="91" t="str">
        <f t="shared" si="8"/>
        <v>-</v>
      </c>
      <c r="Q10" s="39">
        <v>247</v>
      </c>
      <c r="R10" s="60">
        <v>186</v>
      </c>
      <c r="S10" s="40">
        <f t="shared" si="4"/>
        <v>75.303643724696357</v>
      </c>
      <c r="T10" s="39">
        <v>243</v>
      </c>
      <c r="U10" s="60">
        <v>35</v>
      </c>
      <c r="V10" s="40">
        <f t="shared" si="5"/>
        <v>14.403292181069959</v>
      </c>
      <c r="W10" s="39">
        <v>164</v>
      </c>
      <c r="X10" s="60">
        <v>35</v>
      </c>
      <c r="Y10" s="40">
        <f t="shared" si="6"/>
        <v>21.341463414634145</v>
      </c>
      <c r="Z10" s="39">
        <v>137</v>
      </c>
      <c r="AA10" s="60">
        <v>29</v>
      </c>
      <c r="AB10" s="40">
        <f t="shared" si="7"/>
        <v>21.167883211678831</v>
      </c>
      <c r="AC10" s="37"/>
      <c r="AD10" s="41"/>
    </row>
    <row r="11" spans="1:32" s="42" customFormat="1" ht="17" customHeight="1" x14ac:dyDescent="0.3">
      <c r="A11" s="61" t="s">
        <v>38</v>
      </c>
      <c r="B11" s="39">
        <v>1478</v>
      </c>
      <c r="C11" s="39">
        <v>1341</v>
      </c>
      <c r="D11" s="40">
        <f t="shared" si="0"/>
        <v>90.730717185385657</v>
      </c>
      <c r="E11" s="39">
        <v>691</v>
      </c>
      <c r="F11" s="39">
        <v>666</v>
      </c>
      <c r="G11" s="40">
        <f t="shared" si="1"/>
        <v>96.382054992764111</v>
      </c>
      <c r="H11" s="39">
        <v>273</v>
      </c>
      <c r="I11" s="39">
        <v>221</v>
      </c>
      <c r="J11" s="40">
        <f t="shared" si="2"/>
        <v>80.952380952380949</v>
      </c>
      <c r="K11" s="39">
        <v>42</v>
      </c>
      <c r="L11" s="39">
        <v>31</v>
      </c>
      <c r="M11" s="40">
        <f t="shared" si="3"/>
        <v>73.80952380952381</v>
      </c>
      <c r="N11" s="39">
        <v>1</v>
      </c>
      <c r="O11" s="39">
        <v>3</v>
      </c>
      <c r="P11" s="40">
        <f t="shared" si="8"/>
        <v>300</v>
      </c>
      <c r="Q11" s="39">
        <v>654</v>
      </c>
      <c r="R11" s="60">
        <v>602</v>
      </c>
      <c r="S11" s="40">
        <f t="shared" si="4"/>
        <v>92.048929663608561</v>
      </c>
      <c r="T11" s="39">
        <v>947</v>
      </c>
      <c r="U11" s="60">
        <v>197</v>
      </c>
      <c r="V11" s="40">
        <f t="shared" si="5"/>
        <v>20.802534318901795</v>
      </c>
      <c r="W11" s="39">
        <v>336</v>
      </c>
      <c r="X11" s="60">
        <v>181</v>
      </c>
      <c r="Y11" s="40">
        <f t="shared" si="6"/>
        <v>53.86904761904762</v>
      </c>
      <c r="Z11" s="39">
        <v>275</v>
      </c>
      <c r="AA11" s="60">
        <v>151</v>
      </c>
      <c r="AB11" s="40">
        <f t="shared" si="7"/>
        <v>54.909090909090907</v>
      </c>
      <c r="AC11" s="37"/>
      <c r="AD11" s="41"/>
    </row>
    <row r="12" spans="1:32" s="42" customFormat="1" ht="17" customHeight="1" x14ac:dyDescent="0.3">
      <c r="A12" s="61" t="s">
        <v>39</v>
      </c>
      <c r="B12" s="39">
        <v>2582</v>
      </c>
      <c r="C12" s="39">
        <v>2770</v>
      </c>
      <c r="D12" s="40">
        <f t="shared" si="0"/>
        <v>107.28117738187451</v>
      </c>
      <c r="E12" s="39">
        <v>947</v>
      </c>
      <c r="F12" s="39">
        <v>1138</v>
      </c>
      <c r="G12" s="40">
        <f t="shared" si="1"/>
        <v>120.16895459345301</v>
      </c>
      <c r="H12" s="39">
        <v>422</v>
      </c>
      <c r="I12" s="39">
        <v>477</v>
      </c>
      <c r="J12" s="40">
        <f t="shared" si="2"/>
        <v>113.03317535545024</v>
      </c>
      <c r="K12" s="39">
        <v>191</v>
      </c>
      <c r="L12" s="39">
        <v>147</v>
      </c>
      <c r="M12" s="40">
        <f t="shared" si="3"/>
        <v>76.96335078534031</v>
      </c>
      <c r="N12" s="39">
        <v>63</v>
      </c>
      <c r="O12" s="39">
        <v>10</v>
      </c>
      <c r="P12" s="91">
        <f t="shared" si="8"/>
        <v>15.873015873015873</v>
      </c>
      <c r="Q12" s="39">
        <v>800</v>
      </c>
      <c r="R12" s="60">
        <v>998</v>
      </c>
      <c r="S12" s="40">
        <f t="shared" si="4"/>
        <v>124.75</v>
      </c>
      <c r="T12" s="39">
        <v>1989</v>
      </c>
      <c r="U12" s="60">
        <v>383</v>
      </c>
      <c r="V12" s="40">
        <f t="shared" si="5"/>
        <v>19.255907491201608</v>
      </c>
      <c r="W12" s="39">
        <v>464</v>
      </c>
      <c r="X12" s="60">
        <v>250</v>
      </c>
      <c r="Y12" s="40">
        <f t="shared" si="6"/>
        <v>53.879310344827587</v>
      </c>
      <c r="Z12" s="39">
        <v>395</v>
      </c>
      <c r="AA12" s="60">
        <v>211</v>
      </c>
      <c r="AB12" s="40">
        <f t="shared" si="7"/>
        <v>53.417721518987342</v>
      </c>
      <c r="AC12" s="37"/>
      <c r="AD12" s="41"/>
    </row>
    <row r="13" spans="1:32" s="42" customFormat="1" ht="17" customHeight="1" x14ac:dyDescent="0.3">
      <c r="A13" s="61" t="s">
        <v>40</v>
      </c>
      <c r="B13" s="39">
        <v>1183</v>
      </c>
      <c r="C13" s="39">
        <v>1100</v>
      </c>
      <c r="D13" s="40">
        <f t="shared" si="0"/>
        <v>92.983939137785285</v>
      </c>
      <c r="E13" s="39">
        <v>619</v>
      </c>
      <c r="F13" s="39">
        <v>563</v>
      </c>
      <c r="G13" s="40">
        <f t="shared" si="1"/>
        <v>90.95315024232633</v>
      </c>
      <c r="H13" s="39">
        <v>239</v>
      </c>
      <c r="I13" s="39">
        <v>228</v>
      </c>
      <c r="J13" s="40">
        <f t="shared" si="2"/>
        <v>95.39748953974896</v>
      </c>
      <c r="K13" s="39">
        <v>28</v>
      </c>
      <c r="L13" s="39">
        <v>34</v>
      </c>
      <c r="M13" s="40">
        <f t="shared" si="3"/>
        <v>121.42857142857143</v>
      </c>
      <c r="N13" s="39">
        <v>1</v>
      </c>
      <c r="O13" s="39">
        <v>2</v>
      </c>
      <c r="P13" s="91">
        <f t="shared" si="8"/>
        <v>200</v>
      </c>
      <c r="Q13" s="39">
        <v>476</v>
      </c>
      <c r="R13" s="60">
        <v>494</v>
      </c>
      <c r="S13" s="40">
        <f t="shared" si="4"/>
        <v>103.78151260504201</v>
      </c>
      <c r="T13" s="39">
        <v>759</v>
      </c>
      <c r="U13" s="60">
        <v>412</v>
      </c>
      <c r="V13" s="40">
        <f t="shared" si="5"/>
        <v>54.281949934123844</v>
      </c>
      <c r="W13" s="39">
        <v>292</v>
      </c>
      <c r="X13" s="60">
        <v>99</v>
      </c>
      <c r="Y13" s="40">
        <f t="shared" si="6"/>
        <v>33.904109589041099</v>
      </c>
      <c r="Z13" s="39">
        <v>250</v>
      </c>
      <c r="AA13" s="60">
        <v>83</v>
      </c>
      <c r="AB13" s="40">
        <f t="shared" si="7"/>
        <v>33.200000000000003</v>
      </c>
      <c r="AC13" s="37"/>
      <c r="AD13" s="41"/>
    </row>
    <row r="14" spans="1:32" s="42" customFormat="1" ht="17" customHeight="1" x14ac:dyDescent="0.3">
      <c r="A14" s="61" t="s">
        <v>41</v>
      </c>
      <c r="B14" s="39">
        <v>893</v>
      </c>
      <c r="C14" s="39">
        <v>789</v>
      </c>
      <c r="D14" s="40">
        <f t="shared" si="0"/>
        <v>88.353863381858901</v>
      </c>
      <c r="E14" s="39">
        <v>533</v>
      </c>
      <c r="F14" s="39">
        <v>477</v>
      </c>
      <c r="G14" s="40">
        <f t="shared" si="1"/>
        <v>89.493433395872415</v>
      </c>
      <c r="H14" s="39">
        <v>191</v>
      </c>
      <c r="I14" s="39">
        <v>171</v>
      </c>
      <c r="J14" s="40">
        <f t="shared" si="2"/>
        <v>89.528795811518322</v>
      </c>
      <c r="K14" s="39">
        <v>18</v>
      </c>
      <c r="L14" s="39">
        <v>14</v>
      </c>
      <c r="M14" s="40">
        <f t="shared" si="3"/>
        <v>77.777777777777771</v>
      </c>
      <c r="N14" s="39">
        <v>5</v>
      </c>
      <c r="O14" s="39">
        <v>1</v>
      </c>
      <c r="P14" s="40">
        <f t="shared" si="8"/>
        <v>20</v>
      </c>
      <c r="Q14" s="39">
        <v>508</v>
      </c>
      <c r="R14" s="60">
        <v>424</v>
      </c>
      <c r="S14" s="40">
        <f t="shared" si="4"/>
        <v>83.464566929133852</v>
      </c>
      <c r="T14" s="39">
        <v>526</v>
      </c>
      <c r="U14" s="60">
        <v>86</v>
      </c>
      <c r="V14" s="40">
        <f t="shared" si="5"/>
        <v>16.34980988593156</v>
      </c>
      <c r="W14" s="39">
        <v>285</v>
      </c>
      <c r="X14" s="60">
        <v>81</v>
      </c>
      <c r="Y14" s="40">
        <f t="shared" si="6"/>
        <v>28.421052631578949</v>
      </c>
      <c r="Z14" s="39">
        <v>243</v>
      </c>
      <c r="AA14" s="60">
        <v>55</v>
      </c>
      <c r="AB14" s="40">
        <f t="shared" si="7"/>
        <v>22.633744855967077</v>
      </c>
      <c r="AC14" s="37"/>
      <c r="AD14" s="41"/>
    </row>
    <row r="15" spans="1:32" s="42" customFormat="1" ht="17" customHeight="1" x14ac:dyDescent="0.3">
      <c r="A15" s="61" t="s">
        <v>42</v>
      </c>
      <c r="B15" s="39">
        <v>4715</v>
      </c>
      <c r="C15" s="39">
        <v>4611</v>
      </c>
      <c r="D15" s="40">
        <f t="shared" si="0"/>
        <v>97.794273594909868</v>
      </c>
      <c r="E15" s="39">
        <v>1322</v>
      </c>
      <c r="F15" s="39">
        <v>1438</v>
      </c>
      <c r="G15" s="40">
        <f t="shared" si="1"/>
        <v>108.77458396369137</v>
      </c>
      <c r="H15" s="39">
        <v>570</v>
      </c>
      <c r="I15" s="39">
        <v>589</v>
      </c>
      <c r="J15" s="40">
        <f t="shared" si="2"/>
        <v>103.33333333333333</v>
      </c>
      <c r="K15" s="39">
        <v>153</v>
      </c>
      <c r="L15" s="39">
        <v>110</v>
      </c>
      <c r="M15" s="40">
        <f t="shared" si="3"/>
        <v>71.895424836601308</v>
      </c>
      <c r="N15" s="39">
        <v>5</v>
      </c>
      <c r="O15" s="39">
        <v>1</v>
      </c>
      <c r="P15" s="91">
        <f t="shared" si="8"/>
        <v>20</v>
      </c>
      <c r="Q15" s="39">
        <v>1145</v>
      </c>
      <c r="R15" s="60">
        <v>1101</v>
      </c>
      <c r="S15" s="40">
        <f t="shared" si="4"/>
        <v>96.157205240174676</v>
      </c>
      <c r="T15" s="39">
        <v>3734</v>
      </c>
      <c r="U15" s="60">
        <v>438</v>
      </c>
      <c r="V15" s="40">
        <f t="shared" si="5"/>
        <v>11.730048205677557</v>
      </c>
      <c r="W15" s="39">
        <v>702</v>
      </c>
      <c r="X15" s="60">
        <v>347</v>
      </c>
      <c r="Y15" s="40">
        <f t="shared" si="6"/>
        <v>49.43019943019943</v>
      </c>
      <c r="Z15" s="39">
        <v>615</v>
      </c>
      <c r="AA15" s="60">
        <v>287</v>
      </c>
      <c r="AB15" s="40">
        <f t="shared" si="7"/>
        <v>46.666666666666664</v>
      </c>
      <c r="AC15" s="37"/>
      <c r="AD15" s="41"/>
    </row>
    <row r="16" spans="1:32" s="42" customFormat="1" ht="17" customHeight="1" x14ac:dyDescent="0.3">
      <c r="A16" s="61" t="s">
        <v>43</v>
      </c>
      <c r="B16" s="39">
        <v>3145</v>
      </c>
      <c r="C16" s="39">
        <v>3032</v>
      </c>
      <c r="D16" s="40">
        <f t="shared" si="0"/>
        <v>96.406995230524643</v>
      </c>
      <c r="E16" s="39">
        <v>1749</v>
      </c>
      <c r="F16" s="39">
        <v>1767</v>
      </c>
      <c r="G16" s="40">
        <f t="shared" si="1"/>
        <v>101.02915951972555</v>
      </c>
      <c r="H16" s="39">
        <v>790</v>
      </c>
      <c r="I16" s="39">
        <v>814</v>
      </c>
      <c r="J16" s="40">
        <f t="shared" si="2"/>
        <v>103.03797468354431</v>
      </c>
      <c r="K16" s="39">
        <v>218</v>
      </c>
      <c r="L16" s="39">
        <v>153</v>
      </c>
      <c r="M16" s="40">
        <f t="shared" si="3"/>
        <v>70.183486238532112</v>
      </c>
      <c r="N16" s="39">
        <v>71</v>
      </c>
      <c r="O16" s="39">
        <v>46</v>
      </c>
      <c r="P16" s="40">
        <f t="shared" si="8"/>
        <v>64.788732394366193</v>
      </c>
      <c r="Q16" s="39">
        <v>1555</v>
      </c>
      <c r="R16" s="60">
        <v>1536</v>
      </c>
      <c r="S16" s="40">
        <f t="shared" si="4"/>
        <v>98.778135048231505</v>
      </c>
      <c r="T16" s="39">
        <v>1787</v>
      </c>
      <c r="U16" s="60">
        <v>361</v>
      </c>
      <c r="V16" s="40">
        <f t="shared" si="5"/>
        <v>20.201454952434247</v>
      </c>
      <c r="W16" s="39">
        <v>842</v>
      </c>
      <c r="X16" s="60">
        <v>277</v>
      </c>
      <c r="Y16" s="40">
        <f t="shared" si="6"/>
        <v>32.897862232779097</v>
      </c>
      <c r="Z16" s="39">
        <v>705</v>
      </c>
      <c r="AA16" s="60">
        <v>236</v>
      </c>
      <c r="AB16" s="40">
        <f t="shared" si="7"/>
        <v>33.475177304964539</v>
      </c>
      <c r="AC16" s="37"/>
      <c r="AD16" s="41"/>
    </row>
    <row r="17" spans="1:30" s="42" customFormat="1" ht="17" customHeight="1" x14ac:dyDescent="0.3">
      <c r="A17" s="61" t="s">
        <v>44</v>
      </c>
      <c r="B17" s="39">
        <v>4740</v>
      </c>
      <c r="C17" s="39">
        <v>4989</v>
      </c>
      <c r="D17" s="40">
        <f t="shared" si="0"/>
        <v>105.25316455696202</v>
      </c>
      <c r="E17" s="39">
        <v>1423</v>
      </c>
      <c r="F17" s="39">
        <v>1864</v>
      </c>
      <c r="G17" s="40">
        <f t="shared" si="1"/>
        <v>130.99086437104708</v>
      </c>
      <c r="H17" s="39">
        <v>651</v>
      </c>
      <c r="I17" s="39">
        <v>547</v>
      </c>
      <c r="J17" s="40">
        <f t="shared" si="2"/>
        <v>84.024577572964674</v>
      </c>
      <c r="K17" s="39">
        <v>157</v>
      </c>
      <c r="L17" s="39">
        <v>89</v>
      </c>
      <c r="M17" s="40">
        <f t="shared" si="3"/>
        <v>56.687898089171973</v>
      </c>
      <c r="N17" s="39">
        <v>9</v>
      </c>
      <c r="O17" s="39">
        <v>3</v>
      </c>
      <c r="P17" s="91">
        <f t="shared" si="8"/>
        <v>33.333333333333336</v>
      </c>
      <c r="Q17" s="39">
        <v>1058</v>
      </c>
      <c r="R17" s="60">
        <v>1187</v>
      </c>
      <c r="S17" s="40">
        <f t="shared" si="4"/>
        <v>112.19281663516068</v>
      </c>
      <c r="T17" s="39">
        <v>3696</v>
      </c>
      <c r="U17" s="60">
        <v>673</v>
      </c>
      <c r="V17" s="40">
        <f t="shared" si="5"/>
        <v>18.208874458874458</v>
      </c>
      <c r="W17" s="39">
        <v>719</v>
      </c>
      <c r="X17" s="60">
        <v>625</v>
      </c>
      <c r="Y17" s="40">
        <f t="shared" si="6"/>
        <v>86.926286509040338</v>
      </c>
      <c r="Z17" s="39">
        <v>634</v>
      </c>
      <c r="AA17" s="60">
        <v>547</v>
      </c>
      <c r="AB17" s="40">
        <f t="shared" si="7"/>
        <v>86.277602523659311</v>
      </c>
      <c r="AC17" s="37"/>
      <c r="AD17" s="41"/>
    </row>
    <row r="18" spans="1:30" s="42" customFormat="1" ht="17" customHeight="1" x14ac:dyDescent="0.3">
      <c r="A18" s="61" t="s">
        <v>45</v>
      </c>
      <c r="B18" s="39">
        <v>3083</v>
      </c>
      <c r="C18" s="39">
        <v>2112</v>
      </c>
      <c r="D18" s="40">
        <f t="shared" si="0"/>
        <v>68.50470321115796</v>
      </c>
      <c r="E18" s="39">
        <v>1620</v>
      </c>
      <c r="F18" s="39">
        <v>1450</v>
      </c>
      <c r="G18" s="40">
        <f t="shared" si="1"/>
        <v>89.506172839506178</v>
      </c>
      <c r="H18" s="39">
        <v>598</v>
      </c>
      <c r="I18" s="39">
        <v>630</v>
      </c>
      <c r="J18" s="40">
        <f t="shared" si="2"/>
        <v>105.35117056856187</v>
      </c>
      <c r="K18" s="39">
        <v>171</v>
      </c>
      <c r="L18" s="39">
        <v>78</v>
      </c>
      <c r="M18" s="40">
        <f t="shared" si="3"/>
        <v>45.614035087719301</v>
      </c>
      <c r="N18" s="39">
        <v>11</v>
      </c>
      <c r="O18" s="39">
        <v>7</v>
      </c>
      <c r="P18" s="40">
        <f t="shared" si="8"/>
        <v>63.636363636363633</v>
      </c>
      <c r="Q18" s="39">
        <v>1346</v>
      </c>
      <c r="R18" s="60">
        <v>1080</v>
      </c>
      <c r="S18" s="40">
        <f t="shared" si="4"/>
        <v>80.237741456166418</v>
      </c>
      <c r="T18" s="39">
        <v>1151</v>
      </c>
      <c r="U18" s="60">
        <v>420</v>
      </c>
      <c r="V18" s="40">
        <f t="shared" si="5"/>
        <v>36.490008688097305</v>
      </c>
      <c r="W18" s="39">
        <v>775</v>
      </c>
      <c r="X18" s="60">
        <v>346</v>
      </c>
      <c r="Y18" s="40">
        <f t="shared" si="6"/>
        <v>44.645161290322584</v>
      </c>
      <c r="Z18" s="39">
        <v>692</v>
      </c>
      <c r="AA18" s="60">
        <v>315</v>
      </c>
      <c r="AB18" s="40">
        <f t="shared" si="7"/>
        <v>45.520231213872833</v>
      </c>
      <c r="AC18" s="37"/>
      <c r="AD18" s="41"/>
    </row>
    <row r="19" spans="1:30" s="42" customFormat="1" ht="17" customHeight="1" x14ac:dyDescent="0.3">
      <c r="A19" s="61" t="s">
        <v>46</v>
      </c>
      <c r="B19" s="39">
        <v>2400</v>
      </c>
      <c r="C19" s="39">
        <v>2706</v>
      </c>
      <c r="D19" s="40">
        <f t="shared" si="0"/>
        <v>112.75</v>
      </c>
      <c r="E19" s="39">
        <v>941</v>
      </c>
      <c r="F19" s="39">
        <v>1151</v>
      </c>
      <c r="G19" s="40">
        <f t="shared" si="1"/>
        <v>122.31668437832093</v>
      </c>
      <c r="H19" s="39">
        <v>351</v>
      </c>
      <c r="I19" s="39">
        <v>666</v>
      </c>
      <c r="J19" s="40">
        <f t="shared" si="2"/>
        <v>189.74358974358975</v>
      </c>
      <c r="K19" s="39">
        <v>130</v>
      </c>
      <c r="L19" s="39">
        <v>112</v>
      </c>
      <c r="M19" s="40">
        <f t="shared" si="3"/>
        <v>86.15384615384616</v>
      </c>
      <c r="N19" s="39">
        <v>17</v>
      </c>
      <c r="O19" s="39">
        <v>16</v>
      </c>
      <c r="P19" s="40">
        <f t="shared" si="8"/>
        <v>94.117647058823536</v>
      </c>
      <c r="Q19" s="39">
        <v>778</v>
      </c>
      <c r="R19" s="60">
        <v>994</v>
      </c>
      <c r="S19" s="40">
        <f t="shared" si="4"/>
        <v>127.76349614395887</v>
      </c>
      <c r="T19" s="39">
        <v>1856</v>
      </c>
      <c r="U19" s="60">
        <v>1438</v>
      </c>
      <c r="V19" s="40">
        <f t="shared" si="5"/>
        <v>77.478448275862064</v>
      </c>
      <c r="W19" s="39">
        <v>401</v>
      </c>
      <c r="X19" s="60">
        <v>274</v>
      </c>
      <c r="Y19" s="40">
        <f t="shared" si="6"/>
        <v>68.329177057356603</v>
      </c>
      <c r="Z19" s="39">
        <v>338</v>
      </c>
      <c r="AA19" s="60">
        <v>246</v>
      </c>
      <c r="AB19" s="40">
        <f t="shared" si="7"/>
        <v>72.781065088757401</v>
      </c>
      <c r="AC19" s="37"/>
      <c r="AD19" s="41"/>
    </row>
    <row r="20" spans="1:30" s="42" customFormat="1" ht="17" customHeight="1" x14ac:dyDescent="0.3">
      <c r="A20" s="61" t="s">
        <v>47</v>
      </c>
      <c r="B20" s="39">
        <v>1240</v>
      </c>
      <c r="C20" s="39">
        <v>1439</v>
      </c>
      <c r="D20" s="40">
        <f t="shared" si="0"/>
        <v>116.04838709677419</v>
      </c>
      <c r="E20" s="39">
        <v>459</v>
      </c>
      <c r="F20" s="39">
        <v>626</v>
      </c>
      <c r="G20" s="40">
        <f t="shared" si="1"/>
        <v>136.3834422657952</v>
      </c>
      <c r="H20" s="39">
        <v>117</v>
      </c>
      <c r="I20" s="39">
        <v>200</v>
      </c>
      <c r="J20" s="40">
        <f t="shared" si="2"/>
        <v>170.94017094017093</v>
      </c>
      <c r="K20" s="39">
        <v>18</v>
      </c>
      <c r="L20" s="39">
        <v>19</v>
      </c>
      <c r="M20" s="40">
        <f t="shared" si="3"/>
        <v>105.55555555555556</v>
      </c>
      <c r="N20" s="39">
        <v>18</v>
      </c>
      <c r="O20" s="39">
        <v>2</v>
      </c>
      <c r="P20" s="40">
        <f t="shared" si="8"/>
        <v>11.111111111111111</v>
      </c>
      <c r="Q20" s="39">
        <v>310</v>
      </c>
      <c r="R20" s="60">
        <v>460</v>
      </c>
      <c r="S20" s="40">
        <f t="shared" si="4"/>
        <v>148.38709677419354</v>
      </c>
      <c r="T20" s="39">
        <v>1027</v>
      </c>
      <c r="U20" s="60">
        <v>253</v>
      </c>
      <c r="V20" s="40">
        <f t="shared" si="5"/>
        <v>24.634858812074</v>
      </c>
      <c r="W20" s="39">
        <v>261</v>
      </c>
      <c r="X20" s="60">
        <v>228</v>
      </c>
      <c r="Y20" s="40">
        <f t="shared" si="6"/>
        <v>87.356321839080465</v>
      </c>
      <c r="Z20" s="39">
        <v>235</v>
      </c>
      <c r="AA20" s="60">
        <v>207</v>
      </c>
      <c r="AB20" s="40">
        <f t="shared" si="7"/>
        <v>88.085106382978722</v>
      </c>
      <c r="AC20" s="37"/>
      <c r="AD20" s="41"/>
    </row>
    <row r="21" spans="1:30" s="42" customFormat="1" ht="17" customHeight="1" x14ac:dyDescent="0.3">
      <c r="A21" s="61" t="s">
        <v>48</v>
      </c>
      <c r="B21" s="39">
        <v>1010</v>
      </c>
      <c r="C21" s="39">
        <v>1228</v>
      </c>
      <c r="D21" s="40">
        <f t="shared" si="0"/>
        <v>121.58415841584159</v>
      </c>
      <c r="E21" s="39">
        <v>515</v>
      </c>
      <c r="F21" s="39">
        <v>741</v>
      </c>
      <c r="G21" s="40">
        <f t="shared" si="1"/>
        <v>143.88349514563106</v>
      </c>
      <c r="H21" s="39">
        <v>259</v>
      </c>
      <c r="I21" s="39">
        <v>290</v>
      </c>
      <c r="J21" s="40">
        <f t="shared" si="2"/>
        <v>111.96911196911196</v>
      </c>
      <c r="K21" s="39">
        <v>16</v>
      </c>
      <c r="L21" s="39">
        <v>28</v>
      </c>
      <c r="M21" s="40">
        <f t="shared" si="3"/>
        <v>175</v>
      </c>
      <c r="N21" s="39">
        <v>2</v>
      </c>
      <c r="O21" s="39">
        <v>0</v>
      </c>
      <c r="P21" s="91">
        <f t="shared" si="8"/>
        <v>0</v>
      </c>
      <c r="Q21" s="39">
        <v>464</v>
      </c>
      <c r="R21" s="60">
        <v>659</v>
      </c>
      <c r="S21" s="40">
        <f t="shared" si="4"/>
        <v>142.02586206896552</v>
      </c>
      <c r="T21" s="39">
        <v>590</v>
      </c>
      <c r="U21" s="60">
        <v>238</v>
      </c>
      <c r="V21" s="40">
        <f t="shared" si="5"/>
        <v>40.33898305084746</v>
      </c>
      <c r="W21" s="39">
        <v>249</v>
      </c>
      <c r="X21" s="60">
        <v>225</v>
      </c>
      <c r="Y21" s="40">
        <f t="shared" si="6"/>
        <v>90.361445783132524</v>
      </c>
      <c r="Z21" s="39">
        <v>226</v>
      </c>
      <c r="AA21" s="60">
        <v>212</v>
      </c>
      <c r="AB21" s="40">
        <f t="shared" si="7"/>
        <v>93.805309734513273</v>
      </c>
      <c r="AC21" s="37"/>
      <c r="AD21" s="41"/>
    </row>
    <row r="22" spans="1:30" s="42" customFormat="1" ht="17" customHeight="1" x14ac:dyDescent="0.3">
      <c r="A22" s="61" t="s">
        <v>49</v>
      </c>
      <c r="B22" s="39">
        <v>2442</v>
      </c>
      <c r="C22" s="39">
        <v>2711</v>
      </c>
      <c r="D22" s="40">
        <f t="shared" si="0"/>
        <v>111.01556101556102</v>
      </c>
      <c r="E22" s="39">
        <v>1125</v>
      </c>
      <c r="F22" s="39">
        <v>1295</v>
      </c>
      <c r="G22" s="40">
        <f t="shared" si="1"/>
        <v>115.11111111111111</v>
      </c>
      <c r="H22" s="39">
        <v>430</v>
      </c>
      <c r="I22" s="39">
        <v>609</v>
      </c>
      <c r="J22" s="40">
        <f t="shared" si="2"/>
        <v>141.62790697674419</v>
      </c>
      <c r="K22" s="39">
        <v>116</v>
      </c>
      <c r="L22" s="39">
        <v>70</v>
      </c>
      <c r="M22" s="40">
        <f t="shared" si="3"/>
        <v>60.344827586206897</v>
      </c>
      <c r="N22" s="39">
        <v>35</v>
      </c>
      <c r="O22" s="39">
        <v>2</v>
      </c>
      <c r="P22" s="91">
        <f t="shared" si="8"/>
        <v>5.7142857142857144</v>
      </c>
      <c r="Q22" s="39">
        <v>1057</v>
      </c>
      <c r="R22" s="60">
        <v>1119</v>
      </c>
      <c r="S22" s="40">
        <f t="shared" si="4"/>
        <v>105.86565752128666</v>
      </c>
      <c r="T22" s="39">
        <v>1735</v>
      </c>
      <c r="U22" s="60">
        <v>511</v>
      </c>
      <c r="V22" s="40">
        <f t="shared" si="5"/>
        <v>29.452449567723342</v>
      </c>
      <c r="W22" s="39">
        <v>537</v>
      </c>
      <c r="X22" s="60">
        <v>413</v>
      </c>
      <c r="Y22" s="40">
        <f t="shared" si="6"/>
        <v>76.90875232774674</v>
      </c>
      <c r="Z22" s="39">
        <v>453</v>
      </c>
      <c r="AA22" s="60">
        <v>338</v>
      </c>
      <c r="AB22" s="40">
        <f t="shared" si="7"/>
        <v>74.613686534216342</v>
      </c>
      <c r="AC22" s="37"/>
      <c r="AD22" s="41"/>
    </row>
    <row r="23" spans="1:30" s="42" customFormat="1" ht="17" customHeight="1" x14ac:dyDescent="0.3">
      <c r="A23" s="61" t="s">
        <v>50</v>
      </c>
      <c r="B23" s="39">
        <v>1517</v>
      </c>
      <c r="C23" s="39">
        <v>1913</v>
      </c>
      <c r="D23" s="40">
        <f t="shared" si="0"/>
        <v>126.10415293342123</v>
      </c>
      <c r="E23" s="39">
        <v>1153</v>
      </c>
      <c r="F23" s="39">
        <v>1586</v>
      </c>
      <c r="G23" s="40">
        <f t="shared" si="1"/>
        <v>137.55420641803988</v>
      </c>
      <c r="H23" s="39">
        <v>299</v>
      </c>
      <c r="I23" s="39">
        <v>438</v>
      </c>
      <c r="J23" s="40">
        <f t="shared" si="2"/>
        <v>146.48829431438128</v>
      </c>
      <c r="K23" s="39">
        <v>61</v>
      </c>
      <c r="L23" s="39">
        <v>75</v>
      </c>
      <c r="M23" s="40">
        <f t="shared" si="3"/>
        <v>122.95081967213115</v>
      </c>
      <c r="N23" s="39">
        <v>12</v>
      </c>
      <c r="O23" s="39">
        <v>0</v>
      </c>
      <c r="P23" s="40">
        <f t="shared" si="8"/>
        <v>0</v>
      </c>
      <c r="Q23" s="39">
        <v>1091</v>
      </c>
      <c r="R23" s="60">
        <v>1358</v>
      </c>
      <c r="S23" s="40">
        <f t="shared" si="4"/>
        <v>124.47296058661779</v>
      </c>
      <c r="T23" s="39">
        <v>935</v>
      </c>
      <c r="U23" s="60">
        <v>496</v>
      </c>
      <c r="V23" s="40">
        <f t="shared" si="5"/>
        <v>53.048128342245988</v>
      </c>
      <c r="W23" s="39">
        <v>638</v>
      </c>
      <c r="X23" s="60">
        <v>474</v>
      </c>
      <c r="Y23" s="40">
        <f t="shared" si="6"/>
        <v>74.294670846394979</v>
      </c>
      <c r="Z23" s="39">
        <v>530</v>
      </c>
      <c r="AA23" s="60">
        <v>417</v>
      </c>
      <c r="AB23" s="40">
        <f t="shared" si="7"/>
        <v>78.679245283018872</v>
      </c>
      <c r="AC23" s="37"/>
      <c r="AD23" s="41"/>
    </row>
    <row r="24" spans="1:30" s="42" customFormat="1" ht="17" customHeight="1" x14ac:dyDescent="0.3">
      <c r="A24" s="61" t="s">
        <v>51</v>
      </c>
      <c r="B24" s="39">
        <v>1872</v>
      </c>
      <c r="C24" s="39">
        <v>1752</v>
      </c>
      <c r="D24" s="40">
        <f t="shared" si="0"/>
        <v>93.589743589743591</v>
      </c>
      <c r="E24" s="39">
        <v>1037</v>
      </c>
      <c r="F24" s="39">
        <v>1258</v>
      </c>
      <c r="G24" s="40">
        <f t="shared" si="1"/>
        <v>121.31147540983606</v>
      </c>
      <c r="H24" s="39">
        <v>347</v>
      </c>
      <c r="I24" s="39">
        <v>420</v>
      </c>
      <c r="J24" s="40">
        <f t="shared" si="2"/>
        <v>121.03746397694525</v>
      </c>
      <c r="K24" s="39">
        <v>76</v>
      </c>
      <c r="L24" s="39">
        <v>74</v>
      </c>
      <c r="M24" s="40">
        <f t="shared" si="3"/>
        <v>97.368421052631575</v>
      </c>
      <c r="N24" s="39">
        <v>2</v>
      </c>
      <c r="O24" s="39">
        <v>2</v>
      </c>
      <c r="P24" s="91">
        <f t="shared" si="8"/>
        <v>100</v>
      </c>
      <c r="Q24" s="39">
        <v>673</v>
      </c>
      <c r="R24" s="60">
        <v>1141</v>
      </c>
      <c r="S24" s="40">
        <f t="shared" si="4"/>
        <v>169.53937592867757</v>
      </c>
      <c r="T24" s="39">
        <v>780</v>
      </c>
      <c r="U24" s="60">
        <v>398</v>
      </c>
      <c r="V24" s="40">
        <f t="shared" si="5"/>
        <v>51.025641025641029</v>
      </c>
      <c r="W24" s="39">
        <v>491</v>
      </c>
      <c r="X24" s="60">
        <v>314</v>
      </c>
      <c r="Y24" s="40">
        <f t="shared" si="6"/>
        <v>63.951120162932789</v>
      </c>
      <c r="Z24" s="39">
        <v>451</v>
      </c>
      <c r="AA24" s="60">
        <v>292</v>
      </c>
      <c r="AB24" s="40">
        <f t="shared" si="7"/>
        <v>64.745011086474506</v>
      </c>
      <c r="AC24" s="37"/>
      <c r="AD24" s="41"/>
    </row>
    <row r="25" spans="1:30" s="42" customFormat="1" ht="17" customHeight="1" x14ac:dyDescent="0.3">
      <c r="A25" s="61" t="s">
        <v>52</v>
      </c>
      <c r="B25" s="39">
        <v>2477</v>
      </c>
      <c r="C25" s="39">
        <v>2556</v>
      </c>
      <c r="D25" s="40">
        <f t="shared" si="0"/>
        <v>103.1893419459023</v>
      </c>
      <c r="E25" s="39">
        <v>444</v>
      </c>
      <c r="F25" s="39">
        <v>649</v>
      </c>
      <c r="G25" s="40">
        <f t="shared" si="1"/>
        <v>146.17117117117118</v>
      </c>
      <c r="H25" s="39">
        <v>230</v>
      </c>
      <c r="I25" s="39">
        <v>370</v>
      </c>
      <c r="J25" s="40">
        <f t="shared" si="2"/>
        <v>160.86956521739131</v>
      </c>
      <c r="K25" s="39">
        <v>42</v>
      </c>
      <c r="L25" s="39">
        <v>43</v>
      </c>
      <c r="M25" s="40">
        <f t="shared" si="3"/>
        <v>102.38095238095238</v>
      </c>
      <c r="N25" s="39">
        <v>14</v>
      </c>
      <c r="O25" s="39">
        <v>1</v>
      </c>
      <c r="P25" s="91">
        <f t="shared" si="8"/>
        <v>7.1428571428571432</v>
      </c>
      <c r="Q25" s="39">
        <v>339</v>
      </c>
      <c r="R25" s="60">
        <v>530</v>
      </c>
      <c r="S25" s="40">
        <f t="shared" si="4"/>
        <v>156.34218289085547</v>
      </c>
      <c r="T25" s="39">
        <v>2071</v>
      </c>
      <c r="U25" s="60">
        <v>164</v>
      </c>
      <c r="V25" s="40">
        <f t="shared" si="5"/>
        <v>7.9188797682279093</v>
      </c>
      <c r="W25" s="39">
        <v>261</v>
      </c>
      <c r="X25" s="60">
        <v>161</v>
      </c>
      <c r="Y25" s="40">
        <f t="shared" si="6"/>
        <v>61.685823754789268</v>
      </c>
      <c r="Z25" s="39">
        <v>229</v>
      </c>
      <c r="AA25" s="60">
        <v>131</v>
      </c>
      <c r="AB25" s="40">
        <f t="shared" si="7"/>
        <v>57.20524017467249</v>
      </c>
      <c r="AC25" s="37"/>
      <c r="AD25" s="41"/>
    </row>
    <row r="26" spans="1:30" s="42" customFormat="1" ht="17" customHeight="1" x14ac:dyDescent="0.3">
      <c r="A26" s="61" t="s">
        <v>53</v>
      </c>
      <c r="B26" s="39">
        <v>1418</v>
      </c>
      <c r="C26" s="39">
        <v>1531</v>
      </c>
      <c r="D26" s="40">
        <f t="shared" si="0"/>
        <v>107.96897038081805</v>
      </c>
      <c r="E26" s="39">
        <v>786</v>
      </c>
      <c r="F26" s="39">
        <v>881</v>
      </c>
      <c r="G26" s="40">
        <f t="shared" si="1"/>
        <v>112.08651399491094</v>
      </c>
      <c r="H26" s="39">
        <v>233</v>
      </c>
      <c r="I26" s="39">
        <v>254</v>
      </c>
      <c r="J26" s="40">
        <f t="shared" si="2"/>
        <v>109.01287553648069</v>
      </c>
      <c r="K26" s="39">
        <v>63</v>
      </c>
      <c r="L26" s="39">
        <v>52</v>
      </c>
      <c r="M26" s="40">
        <f t="shared" si="3"/>
        <v>82.539682539682545</v>
      </c>
      <c r="N26" s="39">
        <v>8</v>
      </c>
      <c r="O26" s="39">
        <v>0</v>
      </c>
      <c r="P26" s="91">
        <f t="shared" si="8"/>
        <v>0</v>
      </c>
      <c r="Q26" s="39">
        <v>704</v>
      </c>
      <c r="R26" s="60">
        <v>727</v>
      </c>
      <c r="S26" s="40">
        <f t="shared" si="4"/>
        <v>103.26704545454545</v>
      </c>
      <c r="T26" s="39">
        <v>1001</v>
      </c>
      <c r="U26" s="60">
        <v>390</v>
      </c>
      <c r="V26" s="40">
        <f t="shared" si="5"/>
        <v>38.961038961038959</v>
      </c>
      <c r="W26" s="39">
        <v>427</v>
      </c>
      <c r="X26" s="60">
        <v>355</v>
      </c>
      <c r="Y26" s="40">
        <f t="shared" si="6"/>
        <v>83.138173302107731</v>
      </c>
      <c r="Z26" s="39">
        <v>380</v>
      </c>
      <c r="AA26" s="60">
        <v>315</v>
      </c>
      <c r="AB26" s="40">
        <f t="shared" si="7"/>
        <v>82.89473684210526</v>
      </c>
      <c r="AC26" s="37"/>
      <c r="AD26" s="41"/>
    </row>
    <row r="27" spans="1:30" s="42" customFormat="1" ht="17" customHeight="1" x14ac:dyDescent="0.3">
      <c r="A27" s="61" t="s">
        <v>54</v>
      </c>
      <c r="B27" s="39">
        <v>1116</v>
      </c>
      <c r="C27" s="39">
        <v>1494</v>
      </c>
      <c r="D27" s="40">
        <f t="shared" si="0"/>
        <v>133.87096774193549</v>
      </c>
      <c r="E27" s="39">
        <v>489</v>
      </c>
      <c r="F27" s="39">
        <v>755</v>
      </c>
      <c r="G27" s="40">
        <f t="shared" si="1"/>
        <v>154.39672801635993</v>
      </c>
      <c r="H27" s="39">
        <v>208</v>
      </c>
      <c r="I27" s="39">
        <v>323</v>
      </c>
      <c r="J27" s="40">
        <f t="shared" si="2"/>
        <v>155.28846153846155</v>
      </c>
      <c r="K27" s="39">
        <v>78</v>
      </c>
      <c r="L27" s="39">
        <v>107</v>
      </c>
      <c r="M27" s="40">
        <f t="shared" si="3"/>
        <v>137.17948717948718</v>
      </c>
      <c r="N27" s="39">
        <v>0</v>
      </c>
      <c r="O27" s="39">
        <v>3</v>
      </c>
      <c r="P27" s="91" t="str">
        <f t="shared" si="8"/>
        <v>-</v>
      </c>
      <c r="Q27" s="39">
        <v>417</v>
      </c>
      <c r="R27" s="60">
        <v>588</v>
      </c>
      <c r="S27" s="40">
        <f t="shared" si="4"/>
        <v>141.00719424460431</v>
      </c>
      <c r="T27" s="39">
        <v>861</v>
      </c>
      <c r="U27" s="60">
        <v>164</v>
      </c>
      <c r="V27" s="40">
        <f t="shared" si="5"/>
        <v>19.047619047619047</v>
      </c>
      <c r="W27" s="39">
        <v>263</v>
      </c>
      <c r="X27" s="60">
        <v>157</v>
      </c>
      <c r="Y27" s="40">
        <f t="shared" si="6"/>
        <v>59.695817490494299</v>
      </c>
      <c r="Z27" s="39">
        <v>245</v>
      </c>
      <c r="AA27" s="60">
        <v>141</v>
      </c>
      <c r="AB27" s="40">
        <f t="shared" si="7"/>
        <v>57.551020408163268</v>
      </c>
      <c r="AC27" s="37"/>
      <c r="AD27" s="41"/>
    </row>
    <row r="28" spans="1:30" s="42" customFormat="1" ht="17" customHeight="1" x14ac:dyDescent="0.3">
      <c r="A28" s="61" t="s">
        <v>55</v>
      </c>
      <c r="B28" s="39">
        <v>1156</v>
      </c>
      <c r="C28" s="39">
        <v>1144</v>
      </c>
      <c r="D28" s="40">
        <f t="shared" si="0"/>
        <v>98.96193771626298</v>
      </c>
      <c r="E28" s="39">
        <v>546</v>
      </c>
      <c r="F28" s="39">
        <v>572</v>
      </c>
      <c r="G28" s="40">
        <f t="shared" si="1"/>
        <v>104.76190476190476</v>
      </c>
      <c r="H28" s="39">
        <v>264</v>
      </c>
      <c r="I28" s="39">
        <v>283</v>
      </c>
      <c r="J28" s="40">
        <f t="shared" si="2"/>
        <v>107.1969696969697</v>
      </c>
      <c r="K28" s="39">
        <v>36</v>
      </c>
      <c r="L28" s="39">
        <v>30</v>
      </c>
      <c r="M28" s="40">
        <f t="shared" si="3"/>
        <v>83.333333333333329</v>
      </c>
      <c r="N28" s="39">
        <v>8</v>
      </c>
      <c r="O28" s="39">
        <v>4</v>
      </c>
      <c r="P28" s="40">
        <f t="shared" si="8"/>
        <v>50</v>
      </c>
      <c r="Q28" s="39">
        <v>487</v>
      </c>
      <c r="R28" s="60">
        <v>533</v>
      </c>
      <c r="S28" s="40">
        <f t="shared" si="4"/>
        <v>109.44558521560575</v>
      </c>
      <c r="T28" s="39">
        <v>701</v>
      </c>
      <c r="U28" s="60">
        <v>219</v>
      </c>
      <c r="V28" s="40">
        <f t="shared" si="5"/>
        <v>31.24108416547789</v>
      </c>
      <c r="W28" s="39">
        <v>259</v>
      </c>
      <c r="X28" s="60">
        <v>206</v>
      </c>
      <c r="Y28" s="40">
        <f t="shared" si="6"/>
        <v>79.536679536679543</v>
      </c>
      <c r="Z28" s="39">
        <v>242</v>
      </c>
      <c r="AA28" s="60">
        <v>196</v>
      </c>
      <c r="AB28" s="40">
        <f t="shared" si="7"/>
        <v>80.991735537190081</v>
      </c>
      <c r="AC28" s="37"/>
      <c r="AD28" s="41"/>
    </row>
    <row r="29" spans="1:30" s="42" customFormat="1" ht="17" customHeight="1" x14ac:dyDescent="0.3">
      <c r="A29" s="61" t="s">
        <v>56</v>
      </c>
      <c r="B29" s="39">
        <v>1485</v>
      </c>
      <c r="C29" s="39">
        <v>1707</v>
      </c>
      <c r="D29" s="40">
        <f t="shared" si="0"/>
        <v>114.94949494949495</v>
      </c>
      <c r="E29" s="39">
        <v>983</v>
      </c>
      <c r="F29" s="39">
        <v>1165</v>
      </c>
      <c r="G29" s="40">
        <f t="shared" si="1"/>
        <v>118.51475076297049</v>
      </c>
      <c r="H29" s="39">
        <v>137</v>
      </c>
      <c r="I29" s="39">
        <v>315</v>
      </c>
      <c r="J29" s="40">
        <f t="shared" si="2"/>
        <v>229.92700729927006</v>
      </c>
      <c r="K29" s="39">
        <v>92</v>
      </c>
      <c r="L29" s="39">
        <v>95</v>
      </c>
      <c r="M29" s="40">
        <f t="shared" si="3"/>
        <v>103.26086956521739</v>
      </c>
      <c r="N29" s="39">
        <v>33</v>
      </c>
      <c r="O29" s="39">
        <v>1</v>
      </c>
      <c r="P29" s="40">
        <f t="shared" si="8"/>
        <v>3.0303030303030303</v>
      </c>
      <c r="Q29" s="39">
        <v>684</v>
      </c>
      <c r="R29" s="60">
        <v>940</v>
      </c>
      <c r="S29" s="40">
        <f t="shared" si="4"/>
        <v>137.42690058479533</v>
      </c>
      <c r="T29" s="39">
        <v>976</v>
      </c>
      <c r="U29" s="60">
        <v>298</v>
      </c>
      <c r="V29" s="40">
        <f t="shared" si="5"/>
        <v>30.532786885245901</v>
      </c>
      <c r="W29" s="39">
        <v>553</v>
      </c>
      <c r="X29" s="60">
        <v>281</v>
      </c>
      <c r="Y29" s="40">
        <f t="shared" si="6"/>
        <v>50.813743218806508</v>
      </c>
      <c r="Z29" s="39">
        <v>519</v>
      </c>
      <c r="AA29" s="60">
        <v>248</v>
      </c>
      <c r="AB29" s="40">
        <f t="shared" si="7"/>
        <v>47.784200385356456</v>
      </c>
      <c r="AC29" s="37"/>
      <c r="AD29" s="41"/>
    </row>
    <row r="30" spans="1:30" s="42" customFormat="1" ht="17" customHeight="1" x14ac:dyDescent="0.3">
      <c r="A30" s="61" t="s">
        <v>57</v>
      </c>
      <c r="B30" s="39">
        <v>1477</v>
      </c>
      <c r="C30" s="39">
        <v>1638</v>
      </c>
      <c r="D30" s="40">
        <f t="shared" si="0"/>
        <v>110.90047393364929</v>
      </c>
      <c r="E30" s="39">
        <v>389</v>
      </c>
      <c r="F30" s="39">
        <v>527</v>
      </c>
      <c r="G30" s="40">
        <f t="shared" si="1"/>
        <v>135.47557840616966</v>
      </c>
      <c r="H30" s="39">
        <v>166</v>
      </c>
      <c r="I30" s="39">
        <v>224</v>
      </c>
      <c r="J30" s="40">
        <f t="shared" si="2"/>
        <v>134.93975903614458</v>
      </c>
      <c r="K30" s="39">
        <v>39</v>
      </c>
      <c r="L30" s="39">
        <v>29</v>
      </c>
      <c r="M30" s="40">
        <f t="shared" si="3"/>
        <v>74.358974358974365</v>
      </c>
      <c r="N30" s="39">
        <v>1</v>
      </c>
      <c r="O30" s="39">
        <v>0</v>
      </c>
      <c r="P30" s="91">
        <f t="shared" si="8"/>
        <v>0</v>
      </c>
      <c r="Q30" s="39">
        <v>374</v>
      </c>
      <c r="R30" s="60">
        <v>487</v>
      </c>
      <c r="S30" s="40">
        <f t="shared" si="4"/>
        <v>130.21390374331551</v>
      </c>
      <c r="T30" s="39">
        <v>1272</v>
      </c>
      <c r="U30" s="60">
        <v>180</v>
      </c>
      <c r="V30" s="40">
        <f t="shared" si="5"/>
        <v>14.150943396226415</v>
      </c>
      <c r="W30" s="39">
        <v>191</v>
      </c>
      <c r="X30" s="60">
        <v>163</v>
      </c>
      <c r="Y30" s="40">
        <f t="shared" si="6"/>
        <v>85.340314136125656</v>
      </c>
      <c r="Z30" s="39">
        <v>173</v>
      </c>
      <c r="AA30" s="60">
        <v>140</v>
      </c>
      <c r="AB30" s="40">
        <f t="shared" si="7"/>
        <v>80.924855491329481</v>
      </c>
      <c r="AC30" s="37"/>
      <c r="AD30" s="41"/>
    </row>
    <row r="31" spans="1:30" s="42" customFormat="1" ht="17" customHeight="1" x14ac:dyDescent="0.3">
      <c r="A31" s="61" t="s">
        <v>58</v>
      </c>
      <c r="B31" s="39">
        <v>1763</v>
      </c>
      <c r="C31" s="39">
        <v>1906</v>
      </c>
      <c r="D31" s="40">
        <f t="shared" si="0"/>
        <v>108.11117413499717</v>
      </c>
      <c r="E31" s="39">
        <v>496</v>
      </c>
      <c r="F31" s="39">
        <v>722</v>
      </c>
      <c r="G31" s="40">
        <f t="shared" si="1"/>
        <v>145.56451612903226</v>
      </c>
      <c r="H31" s="39">
        <v>260</v>
      </c>
      <c r="I31" s="39">
        <v>439</v>
      </c>
      <c r="J31" s="40">
        <f t="shared" si="2"/>
        <v>168.84615384615384</v>
      </c>
      <c r="K31" s="39">
        <v>38</v>
      </c>
      <c r="L31" s="39">
        <v>46</v>
      </c>
      <c r="M31" s="40">
        <f t="shared" si="3"/>
        <v>121.05263157894737</v>
      </c>
      <c r="N31" s="39">
        <v>1</v>
      </c>
      <c r="O31" s="39">
        <v>8</v>
      </c>
      <c r="P31" s="91">
        <f t="shared" si="8"/>
        <v>800</v>
      </c>
      <c r="Q31" s="39">
        <v>385</v>
      </c>
      <c r="R31" s="60">
        <v>665</v>
      </c>
      <c r="S31" s="40">
        <f t="shared" si="4"/>
        <v>172.72727272727272</v>
      </c>
      <c r="T31" s="39">
        <v>1195</v>
      </c>
      <c r="U31" s="60">
        <v>498</v>
      </c>
      <c r="V31" s="40">
        <f t="shared" si="5"/>
        <v>41.67364016736402</v>
      </c>
      <c r="W31" s="39">
        <v>242</v>
      </c>
      <c r="X31" s="60">
        <v>233</v>
      </c>
      <c r="Y31" s="40">
        <f t="shared" si="6"/>
        <v>96.280991735537185</v>
      </c>
      <c r="Z31" s="39">
        <v>221</v>
      </c>
      <c r="AA31" s="60">
        <v>208</v>
      </c>
      <c r="AB31" s="40">
        <f t="shared" si="7"/>
        <v>94.117647058823536</v>
      </c>
      <c r="AC31" s="37"/>
      <c r="AD31" s="41"/>
    </row>
    <row r="32" spans="1:30" s="42" customFormat="1" ht="17" customHeight="1" x14ac:dyDescent="0.3">
      <c r="A32" s="61" t="s">
        <v>59</v>
      </c>
      <c r="B32" s="39">
        <v>2113</v>
      </c>
      <c r="C32" s="39">
        <v>2149</v>
      </c>
      <c r="D32" s="40">
        <f t="shared" si="0"/>
        <v>101.70373876005679</v>
      </c>
      <c r="E32" s="39">
        <v>706</v>
      </c>
      <c r="F32" s="39">
        <v>788</v>
      </c>
      <c r="G32" s="40">
        <f t="shared" si="1"/>
        <v>111.61473087818698</v>
      </c>
      <c r="H32" s="39">
        <v>385</v>
      </c>
      <c r="I32" s="39">
        <v>374</v>
      </c>
      <c r="J32" s="40">
        <f t="shared" si="2"/>
        <v>97.142857142857139</v>
      </c>
      <c r="K32" s="39">
        <v>64</v>
      </c>
      <c r="L32" s="39">
        <v>91</v>
      </c>
      <c r="M32" s="40">
        <f t="shared" si="3"/>
        <v>142.1875</v>
      </c>
      <c r="N32" s="39">
        <v>11</v>
      </c>
      <c r="O32" s="39">
        <v>18</v>
      </c>
      <c r="P32" s="91">
        <f t="shared" si="8"/>
        <v>163.63636363636363</v>
      </c>
      <c r="Q32" s="39">
        <v>664</v>
      </c>
      <c r="R32" s="60">
        <v>638</v>
      </c>
      <c r="S32" s="40">
        <f t="shared" si="4"/>
        <v>96.084337349397586</v>
      </c>
      <c r="T32" s="39">
        <v>1576</v>
      </c>
      <c r="U32" s="60">
        <v>198</v>
      </c>
      <c r="V32" s="40">
        <f t="shared" si="5"/>
        <v>12.563451776649746</v>
      </c>
      <c r="W32" s="39">
        <v>324</v>
      </c>
      <c r="X32" s="60">
        <v>154</v>
      </c>
      <c r="Y32" s="40">
        <f t="shared" si="6"/>
        <v>47.530864197530867</v>
      </c>
      <c r="Z32" s="39">
        <v>276</v>
      </c>
      <c r="AA32" s="60">
        <v>142</v>
      </c>
      <c r="AB32" s="40">
        <f t="shared" si="7"/>
        <v>51.449275362318843</v>
      </c>
      <c r="AC32" s="37"/>
      <c r="AD32" s="41"/>
    </row>
    <row r="33" spans="1:30" s="42" customFormat="1" ht="17" customHeight="1" x14ac:dyDescent="0.3">
      <c r="A33" s="61" t="s">
        <v>60</v>
      </c>
      <c r="B33" s="39">
        <v>1832</v>
      </c>
      <c r="C33" s="39">
        <v>2123</v>
      </c>
      <c r="D33" s="40">
        <f t="shared" si="0"/>
        <v>115.88427947598254</v>
      </c>
      <c r="E33" s="39">
        <v>1148</v>
      </c>
      <c r="F33" s="39">
        <v>1398</v>
      </c>
      <c r="G33" s="40">
        <f t="shared" si="1"/>
        <v>121.77700348432056</v>
      </c>
      <c r="H33" s="39">
        <v>258</v>
      </c>
      <c r="I33" s="39">
        <v>467</v>
      </c>
      <c r="J33" s="40">
        <f t="shared" si="2"/>
        <v>181.00775193798449</v>
      </c>
      <c r="K33" s="39">
        <v>63</v>
      </c>
      <c r="L33" s="39">
        <v>53</v>
      </c>
      <c r="M33" s="40">
        <f t="shared" si="3"/>
        <v>84.126984126984127</v>
      </c>
      <c r="N33" s="39">
        <v>9</v>
      </c>
      <c r="O33" s="39">
        <v>1</v>
      </c>
      <c r="P33" s="40">
        <f t="shared" si="8"/>
        <v>11.111111111111111</v>
      </c>
      <c r="Q33" s="39">
        <v>1066</v>
      </c>
      <c r="R33" s="60">
        <v>1268</v>
      </c>
      <c r="S33" s="40">
        <f t="shared" si="4"/>
        <v>118.94934333958724</v>
      </c>
      <c r="T33" s="39">
        <v>1050</v>
      </c>
      <c r="U33" s="60">
        <v>467</v>
      </c>
      <c r="V33" s="40">
        <f t="shared" si="5"/>
        <v>44.476190476190474</v>
      </c>
      <c r="W33" s="39">
        <v>498</v>
      </c>
      <c r="X33" s="60">
        <v>461</v>
      </c>
      <c r="Y33" s="40">
        <f t="shared" si="6"/>
        <v>92.570281124497996</v>
      </c>
      <c r="Z33" s="39">
        <v>451</v>
      </c>
      <c r="AA33" s="60">
        <v>418</v>
      </c>
      <c r="AB33" s="40">
        <f t="shared" si="7"/>
        <v>92.682926829268297</v>
      </c>
      <c r="AC33" s="37"/>
      <c r="AD33" s="41"/>
    </row>
    <row r="34" spans="1:30" s="42" customFormat="1" ht="17" customHeight="1" x14ac:dyDescent="0.3">
      <c r="A34" s="61" t="s">
        <v>61</v>
      </c>
      <c r="B34" s="39">
        <v>1386</v>
      </c>
      <c r="C34" s="39">
        <v>1616</v>
      </c>
      <c r="D34" s="40">
        <f t="shared" si="0"/>
        <v>116.59451659451659</v>
      </c>
      <c r="E34" s="39">
        <v>865</v>
      </c>
      <c r="F34" s="39">
        <v>1093</v>
      </c>
      <c r="G34" s="40">
        <f t="shared" si="1"/>
        <v>126.35838150289017</v>
      </c>
      <c r="H34" s="39">
        <v>339</v>
      </c>
      <c r="I34" s="39">
        <v>433</v>
      </c>
      <c r="J34" s="40">
        <f t="shared" si="2"/>
        <v>127.72861356932154</v>
      </c>
      <c r="K34" s="39">
        <v>22</v>
      </c>
      <c r="L34" s="39">
        <v>16</v>
      </c>
      <c r="M34" s="40">
        <f t="shared" si="3"/>
        <v>72.727272727272734</v>
      </c>
      <c r="N34" s="39">
        <v>30</v>
      </c>
      <c r="O34" s="39">
        <v>3</v>
      </c>
      <c r="P34" s="91">
        <f t="shared" si="8"/>
        <v>10</v>
      </c>
      <c r="Q34" s="39">
        <v>733</v>
      </c>
      <c r="R34" s="60">
        <v>941</v>
      </c>
      <c r="S34" s="40">
        <f t="shared" si="4"/>
        <v>128.37653478854025</v>
      </c>
      <c r="T34" s="39">
        <v>743</v>
      </c>
      <c r="U34" s="60">
        <v>483</v>
      </c>
      <c r="V34" s="40">
        <f t="shared" si="5"/>
        <v>65.00672947510094</v>
      </c>
      <c r="W34" s="39">
        <v>350</v>
      </c>
      <c r="X34" s="60">
        <v>433</v>
      </c>
      <c r="Y34" s="40">
        <f t="shared" si="6"/>
        <v>123.71428571428571</v>
      </c>
      <c r="Z34" s="39">
        <v>317</v>
      </c>
      <c r="AA34" s="60">
        <v>377</v>
      </c>
      <c r="AB34" s="40">
        <f t="shared" si="7"/>
        <v>118.92744479495268</v>
      </c>
      <c r="AC34" s="37"/>
      <c r="AD34" s="41"/>
    </row>
    <row r="35" spans="1:30" s="42" customFormat="1" ht="17" customHeight="1" x14ac:dyDescent="0.3">
      <c r="A35" s="61" t="s">
        <v>62</v>
      </c>
      <c r="B35" s="39">
        <v>1126</v>
      </c>
      <c r="C35" s="39">
        <v>1206</v>
      </c>
      <c r="D35" s="40">
        <f t="shared" si="0"/>
        <v>107.10479573712256</v>
      </c>
      <c r="E35" s="39">
        <v>626</v>
      </c>
      <c r="F35" s="39">
        <v>729</v>
      </c>
      <c r="G35" s="40">
        <f t="shared" si="1"/>
        <v>116.45367412140575</v>
      </c>
      <c r="H35" s="39">
        <v>295</v>
      </c>
      <c r="I35" s="39">
        <v>246</v>
      </c>
      <c r="J35" s="40">
        <f t="shared" si="2"/>
        <v>83.389830508474574</v>
      </c>
      <c r="K35" s="39">
        <v>43</v>
      </c>
      <c r="L35" s="39">
        <v>63</v>
      </c>
      <c r="M35" s="40">
        <f t="shared" si="3"/>
        <v>146.51162790697674</v>
      </c>
      <c r="N35" s="39">
        <v>9</v>
      </c>
      <c r="O35" s="39">
        <v>2</v>
      </c>
      <c r="P35" s="40">
        <f t="shared" si="8"/>
        <v>22.222222222222221</v>
      </c>
      <c r="Q35" s="39">
        <v>461</v>
      </c>
      <c r="R35" s="60">
        <v>497</v>
      </c>
      <c r="S35" s="40">
        <f t="shared" si="4"/>
        <v>107.80911062906725</v>
      </c>
      <c r="T35" s="39">
        <v>645</v>
      </c>
      <c r="U35" s="60">
        <v>121</v>
      </c>
      <c r="V35" s="40">
        <f t="shared" si="5"/>
        <v>18.759689922480622</v>
      </c>
      <c r="W35" s="39">
        <v>279</v>
      </c>
      <c r="X35" s="60">
        <v>118</v>
      </c>
      <c r="Y35" s="40">
        <f t="shared" si="6"/>
        <v>42.293906810035843</v>
      </c>
      <c r="Z35" s="39">
        <v>257</v>
      </c>
      <c r="AA35" s="60">
        <v>102</v>
      </c>
      <c r="AB35" s="40">
        <f t="shared" si="7"/>
        <v>39.688715953307394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7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7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7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7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7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7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7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7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7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7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7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F7" sqref="F7:F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77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193" t="s">
        <v>9</v>
      </c>
      <c r="L3" s="193"/>
      <c r="M3" s="193"/>
      <c r="N3" s="193" t="s">
        <v>10</v>
      </c>
      <c r="O3" s="193"/>
      <c r="P3" s="193"/>
      <c r="Q3" s="194" t="s">
        <v>8</v>
      </c>
      <c r="R3" s="195"/>
      <c r="S3" s="196"/>
      <c r="T3" s="193" t="s">
        <v>16</v>
      </c>
      <c r="U3" s="193"/>
      <c r="V3" s="193"/>
      <c r="W3" s="193" t="s">
        <v>11</v>
      </c>
      <c r="X3" s="193"/>
      <c r="Y3" s="193"/>
      <c r="Z3" s="193" t="s">
        <v>12</v>
      </c>
      <c r="AA3" s="193"/>
      <c r="AB3" s="193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97">
        <f>SUM(B8:B35)</f>
        <v>71549</v>
      </c>
      <c r="C7" s="97">
        <f>SUM(C8:C35)</f>
        <v>68683</v>
      </c>
      <c r="D7" s="36">
        <f>C7*100/B7</f>
        <v>95.994353519965344</v>
      </c>
      <c r="E7" s="97">
        <f>SUM(E8:E35)</f>
        <v>26887</v>
      </c>
      <c r="F7" s="97">
        <f>SUM(F8:F35)</f>
        <v>27265</v>
      </c>
      <c r="G7" s="36">
        <f>F7*100/E7</f>
        <v>101.4058838844051</v>
      </c>
      <c r="H7" s="97">
        <f>SUM(H8:H35)</f>
        <v>15782</v>
      </c>
      <c r="I7" s="97">
        <f>SUM(I8:I35)</f>
        <v>12718</v>
      </c>
      <c r="J7" s="36">
        <f>I7*100/H7</f>
        <v>80.58547712583956</v>
      </c>
      <c r="K7" s="97">
        <f>SUM(K8:K35)</f>
        <v>2590</v>
      </c>
      <c r="L7" s="97">
        <f>SUM(L8:L35)</f>
        <v>2194</v>
      </c>
      <c r="M7" s="36">
        <f>L7*100/K7</f>
        <v>84.710424710424704</v>
      </c>
      <c r="N7" s="97">
        <f>SUM(N8:N35)</f>
        <v>566</v>
      </c>
      <c r="O7" s="97">
        <f>SUM(O8:O35)</f>
        <v>374</v>
      </c>
      <c r="P7" s="36">
        <f>O7*100/N7</f>
        <v>66.077738515901061</v>
      </c>
      <c r="Q7" s="97">
        <f>SUM(Q8:Q35)</f>
        <v>23811</v>
      </c>
      <c r="R7" s="97">
        <f>SUM(R8:R35)</f>
        <v>21391</v>
      </c>
      <c r="S7" s="36">
        <f>R7*100/Q7</f>
        <v>89.836630128932001</v>
      </c>
      <c r="T7" s="97">
        <f>SUM(T8:T35)</f>
        <v>46892</v>
      </c>
      <c r="U7" s="97">
        <f>SUM(U8:U35)</f>
        <v>3807</v>
      </c>
      <c r="V7" s="36">
        <f>U7*100/T7</f>
        <v>8.1186556342233214</v>
      </c>
      <c r="W7" s="97">
        <f>SUM(W8:W35)</f>
        <v>9922</v>
      </c>
      <c r="X7" s="97">
        <f>SUM(X8:X35)</f>
        <v>4656</v>
      </c>
      <c r="Y7" s="36">
        <f>X7*100/W7</f>
        <v>46.926022979238056</v>
      </c>
      <c r="Z7" s="97">
        <f>SUM(Z8:Z35)</f>
        <v>8544</v>
      </c>
      <c r="AA7" s="97">
        <f>SUM(AA8:AA35)</f>
        <v>3717</v>
      </c>
      <c r="AB7" s="36">
        <f>AA7*100/Z7</f>
        <v>43.504213483146067</v>
      </c>
      <c r="AC7" s="37"/>
      <c r="AF7" s="42"/>
    </row>
    <row r="8" spans="1:32" s="42" customFormat="1" ht="17" customHeight="1" x14ac:dyDescent="0.3">
      <c r="A8" s="61" t="s">
        <v>35</v>
      </c>
      <c r="B8" s="102">
        <f>УСЬОГО!B8-'12-жінки-ЦЗ'!B8</f>
        <v>14596</v>
      </c>
      <c r="C8" s="102">
        <f>УСЬОГО!C8-'12-жінки-ЦЗ'!C8</f>
        <v>15169</v>
      </c>
      <c r="D8" s="103">
        <f t="shared" ref="D8:D35" si="0">C8*100/B8</f>
        <v>103.92573307755549</v>
      </c>
      <c r="E8" s="102">
        <f>УСЬОГО!E8-'12-жінки-ЦЗ'!E8</f>
        <v>6587</v>
      </c>
      <c r="F8" s="102">
        <f>УСЬОГО!F8-'12-жінки-ЦЗ'!F8</f>
        <v>7177</v>
      </c>
      <c r="G8" s="104">
        <f t="shared" ref="G8:G35" si="1">F8*100/E8</f>
        <v>108.95703658721725</v>
      </c>
      <c r="H8" s="102">
        <f>УСЬОГО!H8-'12-жінки-ЦЗ'!H8</f>
        <v>2474</v>
      </c>
      <c r="I8" s="102">
        <f>УСЬОГО!I8-'12-жінки-ЦЗ'!I8</f>
        <v>1621</v>
      </c>
      <c r="J8" s="104">
        <f t="shared" ref="J8:J35" si="2">I8*100/H8</f>
        <v>65.521422797089727</v>
      </c>
      <c r="K8" s="102">
        <f>УСЬОГО!N8-'12-жінки-ЦЗ'!K8</f>
        <v>279</v>
      </c>
      <c r="L8" s="102">
        <f>УСЬОГО!O8-'12-жінки-ЦЗ'!L8</f>
        <v>372</v>
      </c>
      <c r="M8" s="104">
        <f t="shared" ref="M8:M35" si="3">L8*100/K8</f>
        <v>133.33333333333334</v>
      </c>
      <c r="N8" s="102">
        <f>УСЬОГО!Q8-'12-жінки-ЦЗ'!N8</f>
        <v>37</v>
      </c>
      <c r="O8" s="102">
        <f>УСЬОГО!R8-'12-жінки-ЦЗ'!O8</f>
        <v>124</v>
      </c>
      <c r="P8" s="104">
        <f>IF(ISERROR(O8*100/N8),"-",(O8*100/N8))</f>
        <v>335.13513513513516</v>
      </c>
      <c r="Q8" s="102">
        <f>УСЬОГО!T8-'12-жінки-ЦЗ'!Q8</f>
        <v>5283</v>
      </c>
      <c r="R8" s="105">
        <f>УСЬОГО!U8-'12-жінки-ЦЗ'!R8</f>
        <v>4558</v>
      </c>
      <c r="S8" s="104">
        <f t="shared" ref="S8:S35" si="4">R8*100/Q8</f>
        <v>86.276736702631084</v>
      </c>
      <c r="T8" s="102">
        <f>УСЬОГО!W8-'12-жінки-ЦЗ'!T8</f>
        <v>10770</v>
      </c>
      <c r="U8" s="105">
        <f>УСЬОГО!X8-'12-жінки-ЦЗ'!U8</f>
        <v>1649</v>
      </c>
      <c r="V8" s="104">
        <f t="shared" ref="V8:V35" si="5">U8*100/T8</f>
        <v>15.311049210770658</v>
      </c>
      <c r="W8" s="102">
        <f>УСЬОГО!Z8-'12-жінки-ЦЗ'!W8</f>
        <v>3037</v>
      </c>
      <c r="X8" s="105">
        <f>УСЬОГО!AA8-'12-жінки-ЦЗ'!X8</f>
        <v>1604</v>
      </c>
      <c r="Y8" s="104">
        <f t="shared" ref="Y8:Y35" si="6">X8*100/W8</f>
        <v>52.815278235100429</v>
      </c>
      <c r="Z8" s="102">
        <f>УСЬОГО!AC8-'12-жінки-ЦЗ'!Z8</f>
        <v>2491</v>
      </c>
      <c r="AA8" s="105">
        <f>УСЬОГО!AD8-'12-жінки-ЦЗ'!AA8</f>
        <v>1306</v>
      </c>
      <c r="AB8" s="104">
        <f t="shared" ref="AB8:AB35" si="7">AA8*100/Z8</f>
        <v>52.428743476515457</v>
      </c>
      <c r="AC8" s="37"/>
      <c r="AD8" s="41"/>
    </row>
    <row r="9" spans="1:32" s="43" customFormat="1" ht="17" customHeight="1" x14ac:dyDescent="0.3">
      <c r="A9" s="61" t="s">
        <v>36</v>
      </c>
      <c r="B9" s="102">
        <f>УСЬОГО!B9-'12-жінки-ЦЗ'!B9</f>
        <v>2763</v>
      </c>
      <c r="C9" s="102">
        <f>УСЬОГО!C9-'12-жінки-ЦЗ'!C9</f>
        <v>2619</v>
      </c>
      <c r="D9" s="103">
        <f t="shared" si="0"/>
        <v>94.788273615635177</v>
      </c>
      <c r="E9" s="102">
        <f>УСЬОГО!E9-'12-жінки-ЦЗ'!E9</f>
        <v>1069</v>
      </c>
      <c r="F9" s="102">
        <f>УСЬОГО!F9-'12-жінки-ЦЗ'!F9</f>
        <v>1023</v>
      </c>
      <c r="G9" s="104">
        <f t="shared" si="1"/>
        <v>95.696913002806355</v>
      </c>
      <c r="H9" s="102">
        <f>УСЬОГО!H9-'12-жінки-ЦЗ'!H9</f>
        <v>577</v>
      </c>
      <c r="I9" s="102">
        <f>УСЬОГО!I9-'12-жінки-ЦЗ'!I9</f>
        <v>428</v>
      </c>
      <c r="J9" s="104">
        <f t="shared" si="2"/>
        <v>74.176776429809365</v>
      </c>
      <c r="K9" s="102">
        <f>УСЬОГО!N9-'12-жінки-ЦЗ'!K9</f>
        <v>28</v>
      </c>
      <c r="L9" s="102">
        <f>УСЬОГО!O9-'12-жінки-ЦЗ'!L9</f>
        <v>25</v>
      </c>
      <c r="M9" s="104">
        <f t="shared" si="3"/>
        <v>89.285714285714292</v>
      </c>
      <c r="N9" s="102">
        <f>УСЬОГО!Q9-'12-жінки-ЦЗ'!N9</f>
        <v>11</v>
      </c>
      <c r="O9" s="102">
        <f>УСЬОГО!R9-'12-жінки-ЦЗ'!O9</f>
        <v>5</v>
      </c>
      <c r="P9" s="104">
        <f t="shared" ref="P9:P35" si="8">IF(ISERROR(O9*100/N9),"-",(O9*100/N9))</f>
        <v>45.454545454545453</v>
      </c>
      <c r="Q9" s="102">
        <f>УСЬОГО!T9-'12-жінки-ЦЗ'!Q9</f>
        <v>869</v>
      </c>
      <c r="R9" s="105">
        <f>УСЬОГО!U9-'12-жінки-ЦЗ'!R9</f>
        <v>816</v>
      </c>
      <c r="S9" s="104">
        <f t="shared" si="4"/>
        <v>93.901035673187579</v>
      </c>
      <c r="T9" s="102">
        <f>УСЬОГО!W9-'12-жінки-ЦЗ'!T9</f>
        <v>1899</v>
      </c>
      <c r="U9" s="105">
        <f>УСЬОГО!X9-'12-жінки-ЦЗ'!U9</f>
        <v>189</v>
      </c>
      <c r="V9" s="104">
        <f t="shared" si="5"/>
        <v>9.9526066350710902</v>
      </c>
      <c r="W9" s="102">
        <f>УСЬОГО!Z9-'12-жінки-ЦЗ'!W9</f>
        <v>389</v>
      </c>
      <c r="X9" s="105">
        <f>УСЬОГО!AA9-'12-жінки-ЦЗ'!X9</f>
        <v>150</v>
      </c>
      <c r="Y9" s="104">
        <f t="shared" si="6"/>
        <v>38.560411311053983</v>
      </c>
      <c r="Z9" s="102">
        <f>УСЬОГО!AC9-'12-жінки-ЦЗ'!Z9</f>
        <v>280</v>
      </c>
      <c r="AA9" s="105">
        <f>УСЬОГО!AD9-'12-жінки-ЦЗ'!AA9</f>
        <v>74</v>
      </c>
      <c r="AB9" s="104">
        <f t="shared" si="7"/>
        <v>26.428571428571427</v>
      </c>
      <c r="AC9" s="37"/>
      <c r="AD9" s="41"/>
    </row>
    <row r="10" spans="1:32" s="42" customFormat="1" ht="17" customHeight="1" x14ac:dyDescent="0.3">
      <c r="A10" s="61" t="s">
        <v>37</v>
      </c>
      <c r="B10" s="102">
        <f>УСЬОГО!B10-'12-жінки-ЦЗ'!B10</f>
        <v>312</v>
      </c>
      <c r="C10" s="102">
        <f>УСЬОГО!C10-'12-жінки-ЦЗ'!C10</f>
        <v>298</v>
      </c>
      <c r="D10" s="103">
        <f t="shared" si="0"/>
        <v>95.512820512820511</v>
      </c>
      <c r="E10" s="102">
        <f>УСЬОГО!E10-'12-жінки-ЦЗ'!E10</f>
        <v>189</v>
      </c>
      <c r="F10" s="102">
        <f>УСЬОГО!F10-'12-жінки-ЦЗ'!F10</f>
        <v>169</v>
      </c>
      <c r="G10" s="104">
        <f t="shared" si="1"/>
        <v>89.417989417989418</v>
      </c>
      <c r="H10" s="102">
        <f>УСЬОГО!H10-'12-жінки-ЦЗ'!H10</f>
        <v>69</v>
      </c>
      <c r="I10" s="102">
        <f>УСЬОГО!I10-'12-жінки-ЦЗ'!I10</f>
        <v>60</v>
      </c>
      <c r="J10" s="104">
        <f t="shared" si="2"/>
        <v>86.956521739130437</v>
      </c>
      <c r="K10" s="102">
        <f>УСЬОГО!N10-'12-жінки-ЦЗ'!K10</f>
        <v>6</v>
      </c>
      <c r="L10" s="102">
        <f>УСЬОГО!O10-'12-жінки-ЦЗ'!L10</f>
        <v>2</v>
      </c>
      <c r="M10" s="104">
        <f t="shared" si="3"/>
        <v>33.333333333333336</v>
      </c>
      <c r="N10" s="102">
        <f>УСЬОГО!Q10-'12-жінки-ЦЗ'!N10</f>
        <v>5</v>
      </c>
      <c r="O10" s="102">
        <f>УСЬОГО!R10-'12-жінки-ЦЗ'!O10</f>
        <v>8</v>
      </c>
      <c r="P10" s="106">
        <f t="shared" si="8"/>
        <v>160</v>
      </c>
      <c r="Q10" s="102">
        <f>УСЬОГО!T10-'12-жінки-ЦЗ'!Q10</f>
        <v>183</v>
      </c>
      <c r="R10" s="105">
        <f>УСЬОГО!U10-'12-жінки-ЦЗ'!R10</f>
        <v>146</v>
      </c>
      <c r="S10" s="104">
        <f t="shared" si="4"/>
        <v>79.78142076502732</v>
      </c>
      <c r="T10" s="102">
        <f>УСЬОГО!W10-'12-жінки-ЦЗ'!T10</f>
        <v>162</v>
      </c>
      <c r="U10" s="105">
        <f>УСЬОГО!X10-'12-жінки-ЦЗ'!U10</f>
        <v>15</v>
      </c>
      <c r="V10" s="104">
        <f t="shared" si="5"/>
        <v>9.2592592592592595</v>
      </c>
      <c r="W10" s="102">
        <f>УСЬОГО!Z10-'12-жінки-ЦЗ'!W10</f>
        <v>65</v>
      </c>
      <c r="X10" s="105">
        <f>УСЬОГО!AA10-'12-жінки-ЦЗ'!X10</f>
        <v>14</v>
      </c>
      <c r="Y10" s="104">
        <f t="shared" si="6"/>
        <v>21.53846153846154</v>
      </c>
      <c r="Z10" s="102">
        <f>УСЬОГО!AC10-'12-жінки-ЦЗ'!Z10</f>
        <v>63</v>
      </c>
      <c r="AA10" s="105">
        <f>УСЬОГО!AD10-'12-жінки-ЦЗ'!AA10</f>
        <v>11</v>
      </c>
      <c r="AB10" s="104">
        <f t="shared" si="7"/>
        <v>17.460317460317459</v>
      </c>
      <c r="AC10" s="37"/>
      <c r="AD10" s="41"/>
    </row>
    <row r="11" spans="1:32" s="42" customFormat="1" ht="17" customHeight="1" x14ac:dyDescent="0.3">
      <c r="A11" s="61" t="s">
        <v>38</v>
      </c>
      <c r="B11" s="102">
        <f>УСЬОГО!B11-'12-жінки-ЦЗ'!B11</f>
        <v>1447</v>
      </c>
      <c r="C11" s="102">
        <f>УСЬОГО!C11-'12-жінки-ЦЗ'!C11</f>
        <v>1237</v>
      </c>
      <c r="D11" s="103">
        <f t="shared" si="0"/>
        <v>85.487214927436071</v>
      </c>
      <c r="E11" s="102">
        <f>УСЬОГО!E11-'12-жінки-ЦЗ'!E11</f>
        <v>746</v>
      </c>
      <c r="F11" s="102">
        <f>УСЬОГО!F11-'12-жінки-ЦЗ'!F11</f>
        <v>556</v>
      </c>
      <c r="G11" s="104">
        <f t="shared" si="1"/>
        <v>74.530831099195709</v>
      </c>
      <c r="H11" s="102">
        <f>УСЬОГО!H11-'12-жінки-ЦЗ'!H11</f>
        <v>368</v>
      </c>
      <c r="I11" s="102">
        <f>УСЬОГО!I11-'12-жінки-ЦЗ'!I11</f>
        <v>166</v>
      </c>
      <c r="J11" s="104">
        <f t="shared" si="2"/>
        <v>45.108695652173914</v>
      </c>
      <c r="K11" s="102">
        <f>УСЬОГО!N11-'12-жінки-ЦЗ'!K11</f>
        <v>51</v>
      </c>
      <c r="L11" s="102">
        <f>УСЬОГО!O11-'12-жінки-ЦЗ'!L11</f>
        <v>4</v>
      </c>
      <c r="M11" s="104">
        <f t="shared" si="3"/>
        <v>7.8431372549019605</v>
      </c>
      <c r="N11" s="102">
        <f>УСЬОГО!Q11-'12-жінки-ЦЗ'!N11</f>
        <v>1</v>
      </c>
      <c r="O11" s="102">
        <f>УСЬОГО!R11-'12-жінки-ЦЗ'!O11</f>
        <v>0</v>
      </c>
      <c r="P11" s="106">
        <f t="shared" si="8"/>
        <v>0</v>
      </c>
      <c r="Q11" s="102">
        <f>УСЬОГО!T11-'12-жінки-ЦЗ'!Q11</f>
        <v>716</v>
      </c>
      <c r="R11" s="105">
        <f>УСЬОГО!U11-'12-жінки-ЦЗ'!R11</f>
        <v>467</v>
      </c>
      <c r="S11" s="104">
        <f t="shared" si="4"/>
        <v>65.22346368715084</v>
      </c>
      <c r="T11" s="102">
        <f>УСЬОГО!W11-'12-жінки-ЦЗ'!T11</f>
        <v>780</v>
      </c>
      <c r="U11" s="105">
        <f>УСЬОГО!X11-'12-жінки-ЦЗ'!U11</f>
        <v>116</v>
      </c>
      <c r="V11" s="104">
        <f t="shared" si="5"/>
        <v>14.871794871794872</v>
      </c>
      <c r="W11" s="102">
        <f>УСЬОГО!Z11-'12-жінки-ЦЗ'!W11</f>
        <v>222</v>
      </c>
      <c r="X11" s="105">
        <f>УСЬОГО!AA11-'12-жінки-ЦЗ'!X11</f>
        <v>84</v>
      </c>
      <c r="Y11" s="104">
        <f t="shared" si="6"/>
        <v>37.837837837837839</v>
      </c>
      <c r="Z11" s="102">
        <f>УСЬОГО!AC11-'12-жінки-ЦЗ'!Z11</f>
        <v>199</v>
      </c>
      <c r="AA11" s="105">
        <f>УСЬОГО!AD11-'12-жінки-ЦЗ'!AA11</f>
        <v>64</v>
      </c>
      <c r="AB11" s="104">
        <f t="shared" si="7"/>
        <v>32.1608040201005</v>
      </c>
      <c r="AC11" s="37"/>
      <c r="AD11" s="41"/>
    </row>
    <row r="12" spans="1:32" s="42" customFormat="1" ht="17" customHeight="1" x14ac:dyDescent="0.3">
      <c r="A12" s="61" t="s">
        <v>39</v>
      </c>
      <c r="B12" s="102">
        <f>УСЬОГО!B12-'12-жінки-ЦЗ'!B12</f>
        <v>2531</v>
      </c>
      <c r="C12" s="102">
        <f>УСЬОГО!C12-'12-жінки-ЦЗ'!C12</f>
        <v>2510</v>
      </c>
      <c r="D12" s="103">
        <f t="shared" si="0"/>
        <v>99.170288423548001</v>
      </c>
      <c r="E12" s="102">
        <f>УСЬОГО!E12-'12-жінки-ЦЗ'!E12</f>
        <v>627</v>
      </c>
      <c r="F12" s="102">
        <f>УСЬОГО!F12-'12-жінки-ЦЗ'!F12</f>
        <v>600</v>
      </c>
      <c r="G12" s="104">
        <f t="shared" si="1"/>
        <v>95.693779904306226</v>
      </c>
      <c r="H12" s="102">
        <f>УСЬОГО!H12-'12-жінки-ЦЗ'!H12</f>
        <v>423</v>
      </c>
      <c r="I12" s="102">
        <f>УСЬОГО!I12-'12-жінки-ЦЗ'!I12</f>
        <v>348</v>
      </c>
      <c r="J12" s="104">
        <f t="shared" si="2"/>
        <v>82.269503546099287</v>
      </c>
      <c r="K12" s="102">
        <f>УСЬОГО!N12-'12-жінки-ЦЗ'!K12</f>
        <v>73</v>
      </c>
      <c r="L12" s="102">
        <f>УСЬОГО!O12-'12-жінки-ЦЗ'!L12</f>
        <v>52</v>
      </c>
      <c r="M12" s="104">
        <f t="shared" si="3"/>
        <v>71.232876712328761</v>
      </c>
      <c r="N12" s="102">
        <f>УСЬОГО!Q12-'12-жінки-ЦЗ'!N12</f>
        <v>55</v>
      </c>
      <c r="O12" s="102">
        <f>УСЬОГО!R12-'12-жінки-ЦЗ'!O12</f>
        <v>9</v>
      </c>
      <c r="P12" s="104">
        <f t="shared" si="8"/>
        <v>16.363636363636363</v>
      </c>
      <c r="Q12" s="102">
        <f>УСЬОГО!T12-'12-жінки-ЦЗ'!Q12</f>
        <v>577</v>
      </c>
      <c r="R12" s="105">
        <f>УСЬОГО!U12-'12-жінки-ЦЗ'!R12</f>
        <v>517</v>
      </c>
      <c r="S12" s="104">
        <f t="shared" si="4"/>
        <v>89.601386481802422</v>
      </c>
      <c r="T12" s="102">
        <f>УСЬОГО!W12-'12-жінки-ЦЗ'!T12</f>
        <v>1988</v>
      </c>
      <c r="U12" s="105">
        <f>УСЬОГО!X12-'12-жінки-ЦЗ'!U12</f>
        <v>-9</v>
      </c>
      <c r="V12" s="104">
        <f t="shared" si="5"/>
        <v>-0.45271629778672035</v>
      </c>
      <c r="W12" s="102">
        <f>УСЬОГО!Z12-'12-жінки-ЦЗ'!W12</f>
        <v>213</v>
      </c>
      <c r="X12" s="105">
        <f>УСЬОГО!AA12-'12-жінки-ЦЗ'!X12</f>
        <v>45</v>
      </c>
      <c r="Y12" s="104">
        <f t="shared" si="6"/>
        <v>21.12676056338028</v>
      </c>
      <c r="Z12" s="102">
        <f>УСЬОГО!AC12-'12-жінки-ЦЗ'!Z12</f>
        <v>170</v>
      </c>
      <c r="AA12" s="105">
        <f>УСЬОГО!AD12-'12-жінки-ЦЗ'!AA12</f>
        <v>17</v>
      </c>
      <c r="AB12" s="104">
        <f t="shared" si="7"/>
        <v>10</v>
      </c>
      <c r="AC12" s="37"/>
      <c r="AD12" s="41"/>
    </row>
    <row r="13" spans="1:32" s="42" customFormat="1" ht="17" customHeight="1" x14ac:dyDescent="0.3">
      <c r="A13" s="61" t="s">
        <v>40</v>
      </c>
      <c r="B13" s="102">
        <f>УСЬОГО!B13-'12-жінки-ЦЗ'!B13</f>
        <v>1038</v>
      </c>
      <c r="C13" s="102">
        <f>УСЬОГО!C13-'12-жінки-ЦЗ'!C13</f>
        <v>885</v>
      </c>
      <c r="D13" s="103">
        <f t="shared" si="0"/>
        <v>85.260115606936409</v>
      </c>
      <c r="E13" s="102">
        <f>УСЬОГО!E13-'12-жінки-ЦЗ'!E13</f>
        <v>510</v>
      </c>
      <c r="F13" s="102">
        <f>УСЬОГО!F13-'12-жінки-ЦЗ'!F13</f>
        <v>407</v>
      </c>
      <c r="G13" s="104">
        <f t="shared" si="1"/>
        <v>79.803921568627445</v>
      </c>
      <c r="H13" s="102">
        <f>УСЬОГО!H13-'12-жінки-ЦЗ'!H13</f>
        <v>228</v>
      </c>
      <c r="I13" s="102">
        <f>УСЬОГО!I13-'12-жінки-ЦЗ'!I13</f>
        <v>207</v>
      </c>
      <c r="J13" s="104">
        <f t="shared" si="2"/>
        <v>90.78947368421052</v>
      </c>
      <c r="K13" s="102">
        <f>УСЬОГО!N13-'12-жінки-ЦЗ'!K13</f>
        <v>43</v>
      </c>
      <c r="L13" s="102">
        <f>УСЬОГО!O13-'12-жінки-ЦЗ'!L13</f>
        <v>27</v>
      </c>
      <c r="M13" s="104">
        <f t="shared" si="3"/>
        <v>62.790697674418603</v>
      </c>
      <c r="N13" s="102">
        <f>УСЬОГО!Q13-'12-жінки-ЦЗ'!N13</f>
        <v>7</v>
      </c>
      <c r="O13" s="102">
        <f>УСЬОГО!R13-'12-жінки-ЦЗ'!O13</f>
        <v>2</v>
      </c>
      <c r="P13" s="106">
        <f t="shared" si="8"/>
        <v>28.571428571428573</v>
      </c>
      <c r="Q13" s="102">
        <f>УСЬОГО!T13-'12-жінки-ЦЗ'!Q13</f>
        <v>486</v>
      </c>
      <c r="R13" s="105">
        <f>УСЬОГО!U13-'12-жінки-ЦЗ'!R13</f>
        <v>365</v>
      </c>
      <c r="S13" s="104">
        <f t="shared" si="4"/>
        <v>75.10288065843622</v>
      </c>
      <c r="T13" s="102">
        <f>УСЬОГО!W13-'12-жінки-ЦЗ'!T13</f>
        <v>639</v>
      </c>
      <c r="U13" s="105">
        <f>УСЬОГО!X13-'12-жінки-ЦЗ'!U13</f>
        <v>-256</v>
      </c>
      <c r="V13" s="104">
        <f t="shared" si="5"/>
        <v>-40.062597809076685</v>
      </c>
      <c r="W13" s="102">
        <f>УСЬОГО!Z13-'12-жінки-ЦЗ'!W13</f>
        <v>212</v>
      </c>
      <c r="X13" s="105">
        <f>УСЬОГО!AA13-'12-жінки-ЦЗ'!X13</f>
        <v>40</v>
      </c>
      <c r="Y13" s="104">
        <f t="shared" si="6"/>
        <v>18.867924528301888</v>
      </c>
      <c r="Z13" s="102">
        <f>УСЬОГО!AC13-'12-жінки-ЦЗ'!Z13</f>
        <v>186</v>
      </c>
      <c r="AA13" s="105">
        <f>УСЬОГО!AD13-'12-жінки-ЦЗ'!AA13</f>
        <v>36</v>
      </c>
      <c r="AB13" s="104">
        <f t="shared" si="7"/>
        <v>19.35483870967742</v>
      </c>
      <c r="AC13" s="37"/>
      <c r="AD13" s="41"/>
    </row>
    <row r="14" spans="1:32" s="42" customFormat="1" ht="17" customHeight="1" x14ac:dyDescent="0.3">
      <c r="A14" s="61" t="s">
        <v>41</v>
      </c>
      <c r="B14" s="102">
        <f>УСЬОГО!B14-'12-жінки-ЦЗ'!B14</f>
        <v>798</v>
      </c>
      <c r="C14" s="102">
        <f>УСЬОГО!C14-'12-жінки-ЦЗ'!C14</f>
        <v>676</v>
      </c>
      <c r="D14" s="103">
        <f t="shared" si="0"/>
        <v>84.711779448621556</v>
      </c>
      <c r="E14" s="102">
        <f>УСЬОГО!E14-'12-жінки-ЦЗ'!E14</f>
        <v>465</v>
      </c>
      <c r="F14" s="102">
        <f>УСЬОГО!F14-'12-жінки-ЦЗ'!F14</f>
        <v>367</v>
      </c>
      <c r="G14" s="104">
        <f t="shared" si="1"/>
        <v>78.924731182795696</v>
      </c>
      <c r="H14" s="102">
        <f>УСЬОГО!H14-'12-жінки-ЦЗ'!H14</f>
        <v>189</v>
      </c>
      <c r="I14" s="102">
        <f>УСЬОГО!I14-'12-жінки-ЦЗ'!I14</f>
        <v>116</v>
      </c>
      <c r="J14" s="104">
        <f t="shared" si="2"/>
        <v>61.375661375661373</v>
      </c>
      <c r="K14" s="102">
        <f>УСЬОГО!N14-'12-жінки-ЦЗ'!K14</f>
        <v>11</v>
      </c>
      <c r="L14" s="102">
        <f>УСЬОГО!O14-'12-жінки-ЦЗ'!L14</f>
        <v>4</v>
      </c>
      <c r="M14" s="104">
        <f t="shared" si="3"/>
        <v>36.363636363636367</v>
      </c>
      <c r="N14" s="102">
        <f>УСЬОГО!Q14-'12-жінки-ЦЗ'!N14</f>
        <v>1</v>
      </c>
      <c r="O14" s="102">
        <f>УСЬОГО!R14-'12-жінки-ЦЗ'!O14</f>
        <v>2</v>
      </c>
      <c r="P14" s="106">
        <f t="shared" si="8"/>
        <v>200</v>
      </c>
      <c r="Q14" s="102">
        <f>УСЬОГО!T14-'12-жінки-ЦЗ'!Q14</f>
        <v>455</v>
      </c>
      <c r="R14" s="105">
        <f>УСЬОГО!U14-'12-жінки-ЦЗ'!R14</f>
        <v>334</v>
      </c>
      <c r="S14" s="104">
        <f t="shared" si="4"/>
        <v>73.406593406593402</v>
      </c>
      <c r="T14" s="102">
        <f>УСЬОГО!W14-'12-жінки-ЦЗ'!T14</f>
        <v>421</v>
      </c>
      <c r="U14" s="105">
        <f>УСЬОГО!X14-'12-жінки-ЦЗ'!U14</f>
        <v>60</v>
      </c>
      <c r="V14" s="104">
        <f t="shared" si="5"/>
        <v>14.251781472684085</v>
      </c>
      <c r="W14" s="102">
        <f>УСЬОГО!Z14-'12-жінки-ЦЗ'!W14</f>
        <v>198</v>
      </c>
      <c r="X14" s="105">
        <f>УСЬОГО!AA14-'12-жінки-ЦЗ'!X14</f>
        <v>49</v>
      </c>
      <c r="Y14" s="104">
        <f t="shared" si="6"/>
        <v>24.747474747474747</v>
      </c>
      <c r="Z14" s="102">
        <f>УСЬОГО!AC14-'12-жінки-ЦЗ'!Z14</f>
        <v>153</v>
      </c>
      <c r="AA14" s="105">
        <f>УСЬОГО!AD14-'12-жінки-ЦЗ'!AA14</f>
        <v>38</v>
      </c>
      <c r="AB14" s="104">
        <f t="shared" si="7"/>
        <v>24.836601307189543</v>
      </c>
      <c r="AC14" s="37"/>
      <c r="AD14" s="41"/>
    </row>
    <row r="15" spans="1:32" s="42" customFormat="1" ht="17" customHeight="1" x14ac:dyDescent="0.3">
      <c r="A15" s="61" t="s">
        <v>42</v>
      </c>
      <c r="B15" s="102">
        <f>УСЬОГО!B15-'12-жінки-ЦЗ'!B15</f>
        <v>5491</v>
      </c>
      <c r="C15" s="102">
        <f>УСЬОГО!C15-'12-жінки-ЦЗ'!C15</f>
        <v>5208</v>
      </c>
      <c r="D15" s="103">
        <f t="shared" si="0"/>
        <v>94.846111819340734</v>
      </c>
      <c r="E15" s="102">
        <f>УСЬОГО!E15-'12-жінки-ЦЗ'!E15</f>
        <v>843</v>
      </c>
      <c r="F15" s="102">
        <f>УСЬОГО!F15-'12-жінки-ЦЗ'!F15</f>
        <v>814</v>
      </c>
      <c r="G15" s="104">
        <f t="shared" si="1"/>
        <v>96.559905100830363</v>
      </c>
      <c r="H15" s="102">
        <f>УСЬОГО!H15-'12-жінки-ЦЗ'!H15</f>
        <v>1047</v>
      </c>
      <c r="I15" s="102">
        <f>УСЬОГО!I15-'12-жінки-ЦЗ'!I15</f>
        <v>645</v>
      </c>
      <c r="J15" s="104">
        <f t="shared" si="2"/>
        <v>61.604584527220631</v>
      </c>
      <c r="K15" s="102">
        <f>УСЬОГО!N15-'12-жінки-ЦЗ'!K15</f>
        <v>89</v>
      </c>
      <c r="L15" s="102">
        <f>УСЬОГО!O15-'12-жінки-ЦЗ'!L15</f>
        <v>48</v>
      </c>
      <c r="M15" s="104">
        <f t="shared" si="3"/>
        <v>53.932584269662918</v>
      </c>
      <c r="N15" s="102">
        <f>УСЬОГО!Q15-'12-жінки-ЦЗ'!N15</f>
        <v>11</v>
      </c>
      <c r="O15" s="102">
        <f>УСЬОГО!R15-'12-жінки-ЦЗ'!O15</f>
        <v>6</v>
      </c>
      <c r="P15" s="106">
        <f t="shared" si="8"/>
        <v>54.545454545454547</v>
      </c>
      <c r="Q15" s="102">
        <f>УСЬОГО!T15-'12-жінки-ЦЗ'!Q15</f>
        <v>722</v>
      </c>
      <c r="R15" s="105">
        <f>УСЬОГО!U15-'12-жінки-ЦЗ'!R15</f>
        <v>620</v>
      </c>
      <c r="S15" s="104">
        <f t="shared" si="4"/>
        <v>85.872576177285325</v>
      </c>
      <c r="T15" s="102">
        <f>УСЬОГО!W15-'12-жінки-ЦЗ'!T15</f>
        <v>4286</v>
      </c>
      <c r="U15" s="105">
        <f>УСЬОГО!X15-'12-жінки-ЦЗ'!U15</f>
        <v>178</v>
      </c>
      <c r="V15" s="104">
        <f t="shared" si="5"/>
        <v>4.1530564629024731</v>
      </c>
      <c r="W15" s="102">
        <f>УСЬОГО!Z15-'12-жінки-ЦЗ'!W15</f>
        <v>213</v>
      </c>
      <c r="X15" s="105">
        <f>УСЬОГО!AA15-'12-жінки-ЦЗ'!X15</f>
        <v>142</v>
      </c>
      <c r="Y15" s="104">
        <f t="shared" si="6"/>
        <v>66.666666666666671</v>
      </c>
      <c r="Z15" s="102">
        <f>УСЬОГО!AC15-'12-жінки-ЦЗ'!Z15</f>
        <v>180</v>
      </c>
      <c r="AA15" s="105">
        <f>УСЬОГО!AD15-'12-жінки-ЦЗ'!AA15</f>
        <v>96</v>
      </c>
      <c r="AB15" s="104">
        <f t="shared" si="7"/>
        <v>53.333333333333336</v>
      </c>
      <c r="AC15" s="37"/>
      <c r="AD15" s="41"/>
    </row>
    <row r="16" spans="1:32" s="42" customFormat="1" ht="17" customHeight="1" x14ac:dyDescent="0.3">
      <c r="A16" s="61" t="s">
        <v>43</v>
      </c>
      <c r="B16" s="102">
        <f>УСЬОГО!B16-'12-жінки-ЦЗ'!B16</f>
        <v>3107</v>
      </c>
      <c r="C16" s="102">
        <f>УСЬОГО!C16-'12-жінки-ЦЗ'!C16</f>
        <v>2932</v>
      </c>
      <c r="D16" s="103">
        <f t="shared" si="0"/>
        <v>94.3675571290634</v>
      </c>
      <c r="E16" s="102">
        <f>УСЬОГО!E16-'12-жінки-ЦЗ'!E16</f>
        <v>1312</v>
      </c>
      <c r="F16" s="102">
        <f>УСЬОГО!F16-'12-жінки-ЦЗ'!F16</f>
        <v>1383</v>
      </c>
      <c r="G16" s="104">
        <f t="shared" si="1"/>
        <v>105.41158536585365</v>
      </c>
      <c r="H16" s="102">
        <f>УСЬОГО!H16-'12-жінки-ЦЗ'!H16</f>
        <v>967</v>
      </c>
      <c r="I16" s="102">
        <f>УСЬОГО!I16-'12-жінки-ЦЗ'!I16</f>
        <v>967</v>
      </c>
      <c r="J16" s="104">
        <f t="shared" si="2"/>
        <v>100</v>
      </c>
      <c r="K16" s="102">
        <f>УСЬОГО!N16-'12-жінки-ЦЗ'!K16</f>
        <v>152</v>
      </c>
      <c r="L16" s="102">
        <f>УСЬОГО!O16-'12-жінки-ЦЗ'!L16</f>
        <v>108</v>
      </c>
      <c r="M16" s="104">
        <f t="shared" si="3"/>
        <v>71.05263157894737</v>
      </c>
      <c r="N16" s="102">
        <f>УСЬОГО!Q16-'12-жінки-ЦЗ'!N16</f>
        <v>61</v>
      </c>
      <c r="O16" s="102">
        <f>УСЬОГО!R16-'12-жінки-ЦЗ'!O16</f>
        <v>62</v>
      </c>
      <c r="P16" s="104">
        <f t="shared" si="8"/>
        <v>101.63934426229508</v>
      </c>
      <c r="Q16" s="102">
        <f>УСЬОГО!T16-'12-жінки-ЦЗ'!Q16</f>
        <v>1271</v>
      </c>
      <c r="R16" s="105">
        <f>УСЬОГО!U16-'12-жінки-ЦЗ'!R16</f>
        <v>1224</v>
      </c>
      <c r="S16" s="104">
        <f t="shared" si="4"/>
        <v>96.302124311565692</v>
      </c>
      <c r="T16" s="102">
        <f>УСЬОГО!W16-'12-жінки-ЦЗ'!T16</f>
        <v>1513</v>
      </c>
      <c r="U16" s="105">
        <f>УСЬОГО!X16-'12-жінки-ЦЗ'!U16</f>
        <v>173</v>
      </c>
      <c r="V16" s="104">
        <f t="shared" si="5"/>
        <v>11.434236615994713</v>
      </c>
      <c r="W16" s="102">
        <f>УСЬОГО!Z16-'12-жінки-ЦЗ'!W16</f>
        <v>349</v>
      </c>
      <c r="X16" s="105">
        <f>УСЬОГО!AA16-'12-жінки-ЦЗ'!X16</f>
        <v>126</v>
      </c>
      <c r="Y16" s="104">
        <f t="shared" si="6"/>
        <v>36.103151862464181</v>
      </c>
      <c r="Z16" s="102">
        <f>УСЬОГО!AC16-'12-жінки-ЦЗ'!Z16</f>
        <v>253</v>
      </c>
      <c r="AA16" s="105">
        <f>УСЬОГО!AD16-'12-жінки-ЦЗ'!AA16</f>
        <v>97</v>
      </c>
      <c r="AB16" s="104">
        <f t="shared" si="7"/>
        <v>38.339920948616601</v>
      </c>
      <c r="AC16" s="37"/>
      <c r="AD16" s="41"/>
    </row>
    <row r="17" spans="1:30" s="42" customFormat="1" ht="17" customHeight="1" x14ac:dyDescent="0.3">
      <c r="A17" s="61" t="s">
        <v>44</v>
      </c>
      <c r="B17" s="102">
        <f>УСЬОГО!B17-'12-жінки-ЦЗ'!B17</f>
        <v>4716</v>
      </c>
      <c r="C17" s="102">
        <f>УСЬОГО!C17-'12-жінки-ЦЗ'!C17</f>
        <v>4648</v>
      </c>
      <c r="D17" s="103">
        <f t="shared" si="0"/>
        <v>98.558100084817639</v>
      </c>
      <c r="E17" s="102">
        <f>УСЬОГО!E17-'12-жінки-ЦЗ'!E17</f>
        <v>1241</v>
      </c>
      <c r="F17" s="102">
        <f>УСЬОГО!F17-'12-жінки-ЦЗ'!F17</f>
        <v>1291</v>
      </c>
      <c r="G17" s="104">
        <f t="shared" si="1"/>
        <v>104.0290088638195</v>
      </c>
      <c r="H17" s="102">
        <f>УСЬОГО!H17-'12-жінки-ЦЗ'!H17</f>
        <v>916</v>
      </c>
      <c r="I17" s="102">
        <f>УСЬОГО!I17-'12-жінки-ЦЗ'!I17</f>
        <v>654</v>
      </c>
      <c r="J17" s="104">
        <f t="shared" si="2"/>
        <v>71.397379912663752</v>
      </c>
      <c r="K17" s="102">
        <f>УСЬОГО!N17-'12-жінки-ЦЗ'!K17</f>
        <v>217</v>
      </c>
      <c r="L17" s="102">
        <f>УСЬОГО!O17-'12-жінки-ЦЗ'!L17</f>
        <v>97</v>
      </c>
      <c r="M17" s="104">
        <f t="shared" si="3"/>
        <v>44.700460829493089</v>
      </c>
      <c r="N17" s="102">
        <f>УСЬОГО!Q17-'12-жінки-ЦЗ'!N17</f>
        <v>40</v>
      </c>
      <c r="O17" s="102">
        <f>УСЬОГО!R17-'12-жінки-ЦЗ'!O17</f>
        <v>7</v>
      </c>
      <c r="P17" s="106">
        <f t="shared" si="8"/>
        <v>17.5</v>
      </c>
      <c r="Q17" s="102">
        <f>УСЬОГО!T17-'12-жінки-ЦЗ'!Q17</f>
        <v>992</v>
      </c>
      <c r="R17" s="105">
        <f>УСЬОГО!U17-'12-жінки-ЦЗ'!R17</f>
        <v>834</v>
      </c>
      <c r="S17" s="104">
        <f t="shared" si="4"/>
        <v>84.072580645161295</v>
      </c>
      <c r="T17" s="102">
        <f>УСЬОГО!W17-'12-жінки-ЦЗ'!T17</f>
        <v>3439</v>
      </c>
      <c r="U17" s="105">
        <f>УСЬОГО!X17-'12-жінки-ЦЗ'!U17</f>
        <v>269</v>
      </c>
      <c r="V17" s="104">
        <f t="shared" si="5"/>
        <v>7.8220412910729866</v>
      </c>
      <c r="W17" s="102">
        <f>УСЬОГО!Z17-'12-жінки-ЦЗ'!W17</f>
        <v>424</v>
      </c>
      <c r="X17" s="105">
        <f>УСЬОГО!AA17-'12-жінки-ЦЗ'!X17</f>
        <v>213</v>
      </c>
      <c r="Y17" s="104">
        <f t="shared" si="6"/>
        <v>50.235849056603776</v>
      </c>
      <c r="Z17" s="102">
        <f>УСЬОГО!AC17-'12-жінки-ЦЗ'!Z17</f>
        <v>398</v>
      </c>
      <c r="AA17" s="105">
        <f>УСЬОГО!AD17-'12-жінки-ЦЗ'!AA17</f>
        <v>195</v>
      </c>
      <c r="AB17" s="104">
        <f t="shared" si="7"/>
        <v>48.994974874371856</v>
      </c>
      <c r="AC17" s="37"/>
      <c r="AD17" s="41"/>
    </row>
    <row r="18" spans="1:30" s="42" customFormat="1" ht="17" customHeight="1" x14ac:dyDescent="0.3">
      <c r="A18" s="61" t="s">
        <v>45</v>
      </c>
      <c r="B18" s="102">
        <f>УСЬОГО!B18-'12-жінки-ЦЗ'!B18</f>
        <v>3558</v>
      </c>
      <c r="C18" s="102">
        <f>УСЬОГО!C18-'12-жінки-ЦЗ'!C18</f>
        <v>2000</v>
      </c>
      <c r="D18" s="103">
        <f t="shared" si="0"/>
        <v>56.211354693648119</v>
      </c>
      <c r="E18" s="102">
        <f>УСЬОГО!E18-'12-жінки-ЦЗ'!E18</f>
        <v>1380</v>
      </c>
      <c r="F18" s="102">
        <f>УСЬОГО!F18-'12-жінки-ЦЗ'!F18</f>
        <v>1175</v>
      </c>
      <c r="G18" s="104">
        <f t="shared" si="1"/>
        <v>85.14492753623189</v>
      </c>
      <c r="H18" s="102">
        <f>УСЬОГО!H18-'12-жінки-ЦЗ'!H18</f>
        <v>767</v>
      </c>
      <c r="I18" s="102">
        <f>УСЬОГО!I18-'12-жінки-ЦЗ'!I18</f>
        <v>599</v>
      </c>
      <c r="J18" s="104">
        <f t="shared" si="2"/>
        <v>78.096479791395041</v>
      </c>
      <c r="K18" s="102">
        <f>УСЬОГО!N18-'12-жінки-ЦЗ'!K18</f>
        <v>149</v>
      </c>
      <c r="L18" s="102">
        <f>УСЬОГО!O18-'12-жінки-ЦЗ'!L18</f>
        <v>77</v>
      </c>
      <c r="M18" s="104">
        <f t="shared" si="3"/>
        <v>51.677852348993291</v>
      </c>
      <c r="N18" s="102">
        <f>УСЬОГО!Q18-'12-жінки-ЦЗ'!N18</f>
        <v>17</v>
      </c>
      <c r="O18" s="102">
        <f>УСЬОГО!R18-'12-жінки-ЦЗ'!O18</f>
        <v>11</v>
      </c>
      <c r="P18" s="104">
        <f t="shared" si="8"/>
        <v>64.705882352941174</v>
      </c>
      <c r="Q18" s="102">
        <f>УСЬОГО!T18-'12-жінки-ЦЗ'!Q18</f>
        <v>1202</v>
      </c>
      <c r="R18" s="105">
        <f>УСЬОГО!U18-'12-жінки-ЦЗ'!R18</f>
        <v>851</v>
      </c>
      <c r="S18" s="104">
        <f t="shared" si="4"/>
        <v>70.798668885191347</v>
      </c>
      <c r="T18" s="102">
        <f>УСЬОГО!W18-'12-жінки-ЦЗ'!T18</f>
        <v>958</v>
      </c>
      <c r="U18" s="105">
        <f>УСЬОГО!X18-'12-жінки-ЦЗ'!U18</f>
        <v>208</v>
      </c>
      <c r="V18" s="104">
        <f t="shared" si="5"/>
        <v>21.711899791231733</v>
      </c>
      <c r="W18" s="102">
        <f>УСЬОГО!Z18-'12-жінки-ЦЗ'!W18</f>
        <v>429</v>
      </c>
      <c r="X18" s="105">
        <f>УСЬОГО!AA18-'12-жінки-ЦЗ'!X18</f>
        <v>143</v>
      </c>
      <c r="Y18" s="104">
        <f t="shared" si="6"/>
        <v>33.333333333333336</v>
      </c>
      <c r="Z18" s="102">
        <f>УСЬОГО!AC18-'12-жінки-ЦЗ'!Z18</f>
        <v>377</v>
      </c>
      <c r="AA18" s="105">
        <f>УСЬОГО!AD18-'12-жінки-ЦЗ'!AA18</f>
        <v>134</v>
      </c>
      <c r="AB18" s="104">
        <f t="shared" si="7"/>
        <v>35.54376657824934</v>
      </c>
      <c r="AC18" s="37"/>
      <c r="AD18" s="41"/>
    </row>
    <row r="19" spans="1:30" s="42" customFormat="1" ht="17" customHeight="1" x14ac:dyDescent="0.3">
      <c r="A19" s="61" t="s">
        <v>46</v>
      </c>
      <c r="B19" s="102">
        <f>УСЬОГО!B19-'12-жінки-ЦЗ'!B19</f>
        <v>2716</v>
      </c>
      <c r="C19" s="102">
        <f>УСЬОГО!C19-'12-жінки-ЦЗ'!C19</f>
        <v>2820</v>
      </c>
      <c r="D19" s="103">
        <f t="shared" si="0"/>
        <v>103.82916053019146</v>
      </c>
      <c r="E19" s="102">
        <f>УСЬОГО!E19-'12-жінки-ЦЗ'!E19</f>
        <v>1037</v>
      </c>
      <c r="F19" s="102">
        <f>УСЬОГО!F19-'12-жінки-ЦЗ'!F19</f>
        <v>1039</v>
      </c>
      <c r="G19" s="104">
        <f t="shared" si="1"/>
        <v>100.19286403085825</v>
      </c>
      <c r="H19" s="102">
        <f>УСЬОГО!H19-'12-жінки-ЦЗ'!H19</f>
        <v>659</v>
      </c>
      <c r="I19" s="102">
        <f>УСЬОГО!I19-'12-жінки-ЦЗ'!I19</f>
        <v>772</v>
      </c>
      <c r="J19" s="104">
        <f t="shared" si="2"/>
        <v>117.14719271623672</v>
      </c>
      <c r="K19" s="102">
        <f>УСЬОГО!N19-'12-жінки-ЦЗ'!K19</f>
        <v>167</v>
      </c>
      <c r="L19" s="102">
        <f>УСЬОГО!O19-'12-жінки-ЦЗ'!L19</f>
        <v>185</v>
      </c>
      <c r="M19" s="104">
        <f t="shared" si="3"/>
        <v>110.77844311377245</v>
      </c>
      <c r="N19" s="102">
        <f>УСЬОГО!Q19-'12-жінки-ЦЗ'!N19</f>
        <v>41</v>
      </c>
      <c r="O19" s="102">
        <f>УСЬОГО!R19-'12-жінки-ЦЗ'!O19</f>
        <v>1</v>
      </c>
      <c r="P19" s="104">
        <f t="shared" si="8"/>
        <v>2.4390243902439024</v>
      </c>
      <c r="Q19" s="102">
        <f>УСЬОГО!T19-'12-жінки-ЦЗ'!Q19</f>
        <v>915</v>
      </c>
      <c r="R19" s="105">
        <f>УСЬОГО!U19-'12-жінки-ЦЗ'!R19</f>
        <v>943</v>
      </c>
      <c r="S19" s="104">
        <f t="shared" si="4"/>
        <v>103.06010928961749</v>
      </c>
      <c r="T19" s="102">
        <f>УСЬОГО!W19-'12-жінки-ЦЗ'!T19</f>
        <v>1911</v>
      </c>
      <c r="U19" s="105">
        <f>УСЬОГО!X19-'12-жінки-ЦЗ'!U19</f>
        <v>-888</v>
      </c>
      <c r="V19" s="104">
        <f t="shared" si="5"/>
        <v>-46.467817896389327</v>
      </c>
      <c r="W19" s="102">
        <f>УСЬОГО!Z19-'12-жінки-ЦЗ'!W19</f>
        <v>318</v>
      </c>
      <c r="X19" s="105">
        <f>УСЬОГО!AA19-'12-жінки-ЦЗ'!X19</f>
        <v>167</v>
      </c>
      <c r="Y19" s="104">
        <f t="shared" si="6"/>
        <v>52.515723270440255</v>
      </c>
      <c r="Z19" s="102">
        <f>УСЬОГО!AC19-'12-жінки-ЦЗ'!Z19</f>
        <v>309</v>
      </c>
      <c r="AA19" s="105">
        <f>УСЬОГО!AD19-'12-жінки-ЦЗ'!AA19</f>
        <v>141</v>
      </c>
      <c r="AB19" s="104">
        <f t="shared" si="7"/>
        <v>45.631067961165051</v>
      </c>
      <c r="AC19" s="37"/>
      <c r="AD19" s="41"/>
    </row>
    <row r="20" spans="1:30" s="42" customFormat="1" ht="17" customHeight="1" x14ac:dyDescent="0.3">
      <c r="A20" s="61" t="s">
        <v>47</v>
      </c>
      <c r="B20" s="102">
        <f>УСЬОГО!B20-'12-жінки-ЦЗ'!B20</f>
        <v>1478</v>
      </c>
      <c r="C20" s="102">
        <f>УСЬОГО!C20-'12-жінки-ЦЗ'!C20</f>
        <v>1672</v>
      </c>
      <c r="D20" s="103">
        <f t="shared" si="0"/>
        <v>113.12584573748309</v>
      </c>
      <c r="E20" s="102">
        <f>УСЬОГО!E20-'12-жінки-ЦЗ'!E20</f>
        <v>443</v>
      </c>
      <c r="F20" s="102">
        <f>УСЬОГО!F20-'12-жінки-ЦЗ'!F20</f>
        <v>536</v>
      </c>
      <c r="G20" s="104">
        <f t="shared" si="1"/>
        <v>120.99322799097065</v>
      </c>
      <c r="H20" s="102">
        <f>УСЬОГО!H20-'12-жінки-ЦЗ'!H20</f>
        <v>226</v>
      </c>
      <c r="I20" s="102">
        <f>УСЬОГО!I20-'12-жінки-ЦЗ'!I20</f>
        <v>392</v>
      </c>
      <c r="J20" s="104">
        <f t="shared" si="2"/>
        <v>173.45132743362831</v>
      </c>
      <c r="K20" s="102">
        <f>УСЬОГО!N20-'12-жінки-ЦЗ'!K20</f>
        <v>54</v>
      </c>
      <c r="L20" s="102">
        <f>УСЬОГО!O20-'12-жінки-ЦЗ'!L20</f>
        <v>89</v>
      </c>
      <c r="M20" s="104">
        <f t="shared" si="3"/>
        <v>164.81481481481481</v>
      </c>
      <c r="N20" s="102">
        <f>УСЬОГО!Q20-'12-жінки-ЦЗ'!N20</f>
        <v>10</v>
      </c>
      <c r="O20" s="102">
        <f>УСЬОГО!R20-'12-жінки-ЦЗ'!O20</f>
        <v>1</v>
      </c>
      <c r="P20" s="104">
        <f t="shared" si="8"/>
        <v>10</v>
      </c>
      <c r="Q20" s="102">
        <f>УСЬОГО!T20-'12-жінки-ЦЗ'!Q20</f>
        <v>413</v>
      </c>
      <c r="R20" s="105">
        <f>УСЬОГО!U20-'12-жінки-ЦЗ'!R20</f>
        <v>418</v>
      </c>
      <c r="S20" s="104">
        <f t="shared" si="4"/>
        <v>101.21065375302663</v>
      </c>
      <c r="T20" s="102">
        <f>УСЬОГО!W20-'12-жінки-ЦЗ'!T20</f>
        <v>1197</v>
      </c>
      <c r="U20" s="105">
        <f>УСЬОГО!X20-'12-жінки-ЦЗ'!U20</f>
        <v>127</v>
      </c>
      <c r="V20" s="104">
        <f t="shared" si="5"/>
        <v>10.609857978279031</v>
      </c>
      <c r="W20" s="102">
        <f>УСЬОГО!Z20-'12-жінки-ЦЗ'!W20</f>
        <v>181</v>
      </c>
      <c r="X20" s="105">
        <f>УСЬОГО!AA20-'12-жінки-ЦЗ'!X20</f>
        <v>85</v>
      </c>
      <c r="Y20" s="104">
        <f t="shared" si="6"/>
        <v>46.961325966850829</v>
      </c>
      <c r="Z20" s="102">
        <f>УСЬОГО!AC20-'12-жінки-ЦЗ'!Z20</f>
        <v>164</v>
      </c>
      <c r="AA20" s="105">
        <f>УСЬОГО!AD20-'12-жінки-ЦЗ'!AA20</f>
        <v>67</v>
      </c>
      <c r="AB20" s="104">
        <f t="shared" si="7"/>
        <v>40.853658536585364</v>
      </c>
      <c r="AC20" s="37"/>
      <c r="AD20" s="41"/>
    </row>
    <row r="21" spans="1:30" s="42" customFormat="1" ht="17" customHeight="1" x14ac:dyDescent="0.3">
      <c r="A21" s="61" t="s">
        <v>48</v>
      </c>
      <c r="B21" s="102">
        <f>УСЬОГО!B21-'12-жінки-ЦЗ'!B21</f>
        <v>1049</v>
      </c>
      <c r="C21" s="102">
        <f>УСЬОГО!C21-'12-жінки-ЦЗ'!C21</f>
        <v>1072</v>
      </c>
      <c r="D21" s="103">
        <f t="shared" si="0"/>
        <v>102.19256434699714</v>
      </c>
      <c r="E21" s="102">
        <f>УСЬОГО!E21-'12-жінки-ЦЗ'!E21</f>
        <v>461</v>
      </c>
      <c r="F21" s="102">
        <f>УСЬОГО!F21-'12-жінки-ЦЗ'!F21</f>
        <v>534</v>
      </c>
      <c r="G21" s="104">
        <f t="shared" si="1"/>
        <v>115.83514099783081</v>
      </c>
      <c r="H21" s="102">
        <f>УСЬОГО!H21-'12-жінки-ЦЗ'!H21</f>
        <v>357</v>
      </c>
      <c r="I21" s="102">
        <f>УСЬОГО!I21-'12-жінки-ЦЗ'!I21</f>
        <v>268</v>
      </c>
      <c r="J21" s="104">
        <f t="shared" si="2"/>
        <v>75.070028011204485</v>
      </c>
      <c r="K21" s="102">
        <f>УСЬОГО!N21-'12-жінки-ЦЗ'!K21</f>
        <v>38</v>
      </c>
      <c r="L21" s="102">
        <f>УСЬОГО!O21-'12-жінки-ЦЗ'!L21</f>
        <v>49</v>
      </c>
      <c r="M21" s="104">
        <f t="shared" si="3"/>
        <v>128.94736842105263</v>
      </c>
      <c r="N21" s="102">
        <f>УСЬОГО!Q21-'12-жінки-ЦЗ'!N21</f>
        <v>4</v>
      </c>
      <c r="O21" s="102">
        <f>УСЬОГО!R21-'12-жінки-ЦЗ'!O21</f>
        <v>0</v>
      </c>
      <c r="P21" s="106">
        <f t="shared" si="8"/>
        <v>0</v>
      </c>
      <c r="Q21" s="102">
        <f>УСЬОГО!T21-'12-жінки-ЦЗ'!Q21</f>
        <v>432</v>
      </c>
      <c r="R21" s="105">
        <f>УСЬОГО!U21-'12-жінки-ЦЗ'!R21</f>
        <v>477</v>
      </c>
      <c r="S21" s="104">
        <f t="shared" si="4"/>
        <v>110.41666666666667</v>
      </c>
      <c r="T21" s="102">
        <f>УСЬОГО!W21-'12-жінки-ЦЗ'!T21</f>
        <v>578</v>
      </c>
      <c r="U21" s="105">
        <f>УСЬОГО!X21-'12-жінки-ЦЗ'!U21</f>
        <v>74</v>
      </c>
      <c r="V21" s="104">
        <f t="shared" si="5"/>
        <v>12.802768166089965</v>
      </c>
      <c r="W21" s="102">
        <f>УСЬОГО!Z21-'12-жінки-ЦЗ'!W21</f>
        <v>161</v>
      </c>
      <c r="X21" s="105">
        <f>УСЬОГО!AA21-'12-жінки-ЦЗ'!X21</f>
        <v>72</v>
      </c>
      <c r="Y21" s="104">
        <f t="shared" si="6"/>
        <v>44.720496894409941</v>
      </c>
      <c r="Z21" s="102">
        <f>УСЬОГО!AC21-'12-жінки-ЦЗ'!Z21</f>
        <v>159</v>
      </c>
      <c r="AA21" s="105">
        <f>УСЬОГО!AD21-'12-жінки-ЦЗ'!AA21</f>
        <v>58</v>
      </c>
      <c r="AB21" s="104">
        <f t="shared" si="7"/>
        <v>36.477987421383645</v>
      </c>
      <c r="AC21" s="37"/>
      <c r="AD21" s="41"/>
    </row>
    <row r="22" spans="1:30" s="42" customFormat="1" ht="17" customHeight="1" x14ac:dyDescent="0.3">
      <c r="A22" s="61" t="s">
        <v>49</v>
      </c>
      <c r="B22" s="102">
        <f>УСЬОГО!B22-'12-жінки-ЦЗ'!B22</f>
        <v>3200</v>
      </c>
      <c r="C22" s="102">
        <f>УСЬОГО!C22-'12-жінки-ЦЗ'!C22</f>
        <v>3105</v>
      </c>
      <c r="D22" s="103">
        <f t="shared" si="0"/>
        <v>97.03125</v>
      </c>
      <c r="E22" s="102">
        <f>УСЬОГО!E22-'12-жінки-ЦЗ'!E22</f>
        <v>1195</v>
      </c>
      <c r="F22" s="102">
        <f>УСЬОГО!F22-'12-жінки-ЦЗ'!F22</f>
        <v>1163</v>
      </c>
      <c r="G22" s="104">
        <f t="shared" si="1"/>
        <v>97.322175732217573</v>
      </c>
      <c r="H22" s="102">
        <f>УСЬОГО!H22-'12-жінки-ЦЗ'!H22</f>
        <v>798</v>
      </c>
      <c r="I22" s="102">
        <f>УСЬОГО!I22-'12-жінки-ЦЗ'!I22</f>
        <v>724</v>
      </c>
      <c r="J22" s="104">
        <f t="shared" si="2"/>
        <v>90.726817042606513</v>
      </c>
      <c r="K22" s="102">
        <f>УСЬОГО!N22-'12-жінки-ЦЗ'!K22</f>
        <v>180</v>
      </c>
      <c r="L22" s="102">
        <f>УСЬОГО!O22-'12-жінки-ЦЗ'!L22</f>
        <v>82</v>
      </c>
      <c r="M22" s="104">
        <f t="shared" si="3"/>
        <v>45.555555555555557</v>
      </c>
      <c r="N22" s="102">
        <f>УСЬОГО!Q22-'12-жінки-ЦЗ'!N22</f>
        <v>12</v>
      </c>
      <c r="O22" s="102">
        <f>УСЬОГО!R22-'12-жінки-ЦЗ'!O22</f>
        <v>4</v>
      </c>
      <c r="P22" s="104">
        <f t="shared" si="8"/>
        <v>33.333333333333336</v>
      </c>
      <c r="Q22" s="102">
        <f>УСЬОГО!T22-'12-жінки-ЦЗ'!Q22</f>
        <v>1160</v>
      </c>
      <c r="R22" s="105">
        <f>УСЬОГО!U22-'12-жінки-ЦЗ'!R22</f>
        <v>1017</v>
      </c>
      <c r="S22" s="104">
        <f t="shared" si="4"/>
        <v>87.672413793103445</v>
      </c>
      <c r="T22" s="102">
        <f>УСЬОГО!W22-'12-жінки-ЦЗ'!T22</f>
        <v>2095</v>
      </c>
      <c r="U22" s="105">
        <f>УСЬОГО!X22-'12-жінки-ЦЗ'!U22</f>
        <v>288</v>
      </c>
      <c r="V22" s="104">
        <f t="shared" si="5"/>
        <v>13.747016706443913</v>
      </c>
      <c r="W22" s="102">
        <f>УСЬОГО!Z22-'12-жінки-ЦЗ'!W22</f>
        <v>457</v>
      </c>
      <c r="X22" s="105">
        <f>УСЬОГО!AA22-'12-жінки-ЦЗ'!X22</f>
        <v>225</v>
      </c>
      <c r="Y22" s="104">
        <f t="shared" si="6"/>
        <v>49.23413566739606</v>
      </c>
      <c r="Z22" s="102">
        <f>УСЬОГО!AC22-'12-жінки-ЦЗ'!Z22</f>
        <v>401</v>
      </c>
      <c r="AA22" s="105">
        <f>УСЬОГО!AD22-'12-жінки-ЦЗ'!AA22</f>
        <v>182</v>
      </c>
      <c r="AB22" s="104">
        <f t="shared" si="7"/>
        <v>45.386533665835408</v>
      </c>
      <c r="AC22" s="37"/>
      <c r="AD22" s="41"/>
    </row>
    <row r="23" spans="1:30" s="42" customFormat="1" ht="17" customHeight="1" x14ac:dyDescent="0.3">
      <c r="A23" s="61" t="s">
        <v>50</v>
      </c>
      <c r="B23" s="102">
        <f>УСЬОГО!B23-'12-жінки-ЦЗ'!B23</f>
        <v>1470</v>
      </c>
      <c r="C23" s="102">
        <f>УСЬОГО!C23-'12-жінки-ЦЗ'!C23</f>
        <v>1492</v>
      </c>
      <c r="D23" s="103">
        <f t="shared" si="0"/>
        <v>101.49659863945578</v>
      </c>
      <c r="E23" s="102">
        <f>УСЬОГО!E23-'12-жінки-ЦЗ'!E23</f>
        <v>1024</v>
      </c>
      <c r="F23" s="102">
        <f>УСЬОГО!F23-'12-жінки-ЦЗ'!F23</f>
        <v>1087</v>
      </c>
      <c r="G23" s="104">
        <f t="shared" si="1"/>
        <v>106.15234375</v>
      </c>
      <c r="H23" s="102">
        <f>УСЬОГО!H23-'12-жінки-ЦЗ'!H23</f>
        <v>409</v>
      </c>
      <c r="I23" s="102">
        <f>УСЬОГО!I23-'12-жінки-ЦЗ'!I23</f>
        <v>384</v>
      </c>
      <c r="J23" s="104">
        <f t="shared" si="2"/>
        <v>93.887530562347195</v>
      </c>
      <c r="K23" s="102">
        <f>УСЬОГО!N23-'12-жінки-ЦЗ'!K23</f>
        <v>98</v>
      </c>
      <c r="L23" s="102">
        <f>УСЬОГО!O23-'12-жінки-ЦЗ'!L23</f>
        <v>93</v>
      </c>
      <c r="M23" s="104">
        <f t="shared" si="3"/>
        <v>94.897959183673464</v>
      </c>
      <c r="N23" s="102">
        <f>УСЬОГО!Q23-'12-жінки-ЦЗ'!N23</f>
        <v>28</v>
      </c>
      <c r="O23" s="102">
        <f>УСЬОГО!R23-'12-жінки-ЦЗ'!O23</f>
        <v>3</v>
      </c>
      <c r="P23" s="104">
        <f t="shared" si="8"/>
        <v>10.714285714285714</v>
      </c>
      <c r="Q23" s="102">
        <f>УСЬОГО!T23-'12-жінки-ЦЗ'!Q23</f>
        <v>983</v>
      </c>
      <c r="R23" s="105">
        <f>УСЬОГО!U23-'12-жінки-ЦЗ'!R23</f>
        <v>910</v>
      </c>
      <c r="S23" s="104">
        <f t="shared" si="4"/>
        <v>92.573753814852495</v>
      </c>
      <c r="T23" s="102">
        <f>УСЬОГО!W23-'12-жінки-ЦЗ'!T23</f>
        <v>788</v>
      </c>
      <c r="U23" s="105">
        <f>УСЬОГО!X23-'12-жінки-ЦЗ'!U23</f>
        <v>191</v>
      </c>
      <c r="V23" s="104">
        <f t="shared" si="5"/>
        <v>24.238578680203045</v>
      </c>
      <c r="W23" s="102">
        <f>УСЬОГО!Z23-'12-жінки-ЦЗ'!W23</f>
        <v>406</v>
      </c>
      <c r="X23" s="105">
        <f>УСЬОГО!AA23-'12-жінки-ЦЗ'!X23</f>
        <v>189</v>
      </c>
      <c r="Y23" s="104">
        <f t="shared" si="6"/>
        <v>46.551724137931032</v>
      </c>
      <c r="Z23" s="102">
        <f>УСЬОГО!AC23-'12-жінки-ЦЗ'!Z23</f>
        <v>353</v>
      </c>
      <c r="AA23" s="105">
        <f>УСЬОГО!AD23-'12-жінки-ЦЗ'!AA23</f>
        <v>128</v>
      </c>
      <c r="AB23" s="104">
        <f t="shared" si="7"/>
        <v>36.260623229461757</v>
      </c>
      <c r="AC23" s="37"/>
      <c r="AD23" s="41"/>
    </row>
    <row r="24" spans="1:30" s="42" customFormat="1" ht="17" customHeight="1" x14ac:dyDescent="0.3">
      <c r="A24" s="61" t="s">
        <v>51</v>
      </c>
      <c r="B24" s="102">
        <f>УСЬОГО!B24-'12-жінки-ЦЗ'!B24</f>
        <v>2030</v>
      </c>
      <c r="C24" s="102">
        <f>УСЬОГО!C24-'12-жінки-ЦЗ'!C24</f>
        <v>1555</v>
      </c>
      <c r="D24" s="103">
        <f t="shared" si="0"/>
        <v>76.600985221674875</v>
      </c>
      <c r="E24" s="102">
        <f>УСЬОГО!E24-'12-жінки-ЦЗ'!E24</f>
        <v>900</v>
      </c>
      <c r="F24" s="102">
        <f>УСЬОГО!F24-'12-жінки-ЦЗ'!F24</f>
        <v>938</v>
      </c>
      <c r="G24" s="104">
        <f t="shared" si="1"/>
        <v>104.22222222222223</v>
      </c>
      <c r="H24" s="102">
        <f>УСЬОГО!H24-'12-жінки-ЦЗ'!H24</f>
        <v>544</v>
      </c>
      <c r="I24" s="102">
        <f>УСЬОГО!I24-'12-жінки-ЦЗ'!I24</f>
        <v>533</v>
      </c>
      <c r="J24" s="104">
        <f t="shared" si="2"/>
        <v>97.977941176470594</v>
      </c>
      <c r="K24" s="102">
        <f>УСЬОГО!N24-'12-жінки-ЦЗ'!K24</f>
        <v>117</v>
      </c>
      <c r="L24" s="102">
        <f>УСЬОГО!O24-'12-жінки-ЦЗ'!L24</f>
        <v>108</v>
      </c>
      <c r="M24" s="104">
        <f t="shared" si="3"/>
        <v>92.307692307692307</v>
      </c>
      <c r="N24" s="102">
        <f>УСЬОГО!Q24-'12-жінки-ЦЗ'!N24</f>
        <v>9</v>
      </c>
      <c r="O24" s="102">
        <f>УСЬОГО!R24-'12-жінки-ЦЗ'!O24</f>
        <v>3</v>
      </c>
      <c r="P24" s="106">
        <f t="shared" si="8"/>
        <v>33.333333333333336</v>
      </c>
      <c r="Q24" s="102">
        <f>УСЬОГО!T24-'12-жінки-ЦЗ'!Q24</f>
        <v>795</v>
      </c>
      <c r="R24" s="105">
        <f>УСЬОГО!U24-'12-жінки-ЦЗ'!R24</f>
        <v>857</v>
      </c>
      <c r="S24" s="104">
        <f t="shared" si="4"/>
        <v>107.79874213836477</v>
      </c>
      <c r="T24" s="102">
        <f>УСЬОГО!W24-'12-жінки-ЦЗ'!T24</f>
        <v>724</v>
      </c>
      <c r="U24" s="105">
        <f>УСЬОГО!X24-'12-жінки-ЦЗ'!U24</f>
        <v>235</v>
      </c>
      <c r="V24" s="104">
        <f t="shared" si="5"/>
        <v>32.458563535911601</v>
      </c>
      <c r="W24" s="102">
        <f>УСЬОГО!Z24-'12-жінки-ЦЗ'!W24</f>
        <v>325</v>
      </c>
      <c r="X24" s="105">
        <f>УСЬОГО!AA24-'12-жінки-ЦЗ'!X24</f>
        <v>162</v>
      </c>
      <c r="Y24" s="104">
        <f t="shared" si="6"/>
        <v>49.846153846153847</v>
      </c>
      <c r="Z24" s="102">
        <f>УСЬОГО!AC24-'12-жінки-ЦЗ'!Z24</f>
        <v>316</v>
      </c>
      <c r="AA24" s="105">
        <f>УСЬОГО!AD24-'12-жінки-ЦЗ'!AA24</f>
        <v>163</v>
      </c>
      <c r="AB24" s="104">
        <f t="shared" si="7"/>
        <v>51.582278481012658</v>
      </c>
      <c r="AC24" s="37"/>
      <c r="AD24" s="41"/>
    </row>
    <row r="25" spans="1:30" s="42" customFormat="1" ht="17" customHeight="1" x14ac:dyDescent="0.3">
      <c r="A25" s="61" t="s">
        <v>52</v>
      </c>
      <c r="B25" s="102">
        <f>УСЬОГО!B25-'12-жінки-ЦЗ'!B25</f>
        <v>3474</v>
      </c>
      <c r="C25" s="102">
        <f>УСЬОГО!C25-'12-жінки-ЦЗ'!C25</f>
        <v>3283</v>
      </c>
      <c r="D25" s="103">
        <f t="shared" si="0"/>
        <v>94.502014968336212</v>
      </c>
      <c r="E25" s="102">
        <f>УСЬОГО!E25-'12-жінки-ЦЗ'!E25</f>
        <v>410</v>
      </c>
      <c r="F25" s="102">
        <f>УСЬОГО!F25-'12-жінки-ЦЗ'!F25</f>
        <v>478</v>
      </c>
      <c r="G25" s="104">
        <f t="shared" si="1"/>
        <v>116.58536585365853</v>
      </c>
      <c r="H25" s="102">
        <f>УСЬОГО!H25-'12-жінки-ЦЗ'!H25</f>
        <v>443</v>
      </c>
      <c r="I25" s="102">
        <f>УСЬОГО!I25-'12-жінки-ЦЗ'!I25</f>
        <v>333</v>
      </c>
      <c r="J25" s="104">
        <f t="shared" si="2"/>
        <v>75.169300225733636</v>
      </c>
      <c r="K25" s="102">
        <f>УСЬОГО!N25-'12-жінки-ЦЗ'!K25</f>
        <v>44</v>
      </c>
      <c r="L25" s="102">
        <f>УСЬОГО!O25-'12-жінки-ЦЗ'!L25</f>
        <v>36</v>
      </c>
      <c r="M25" s="104">
        <f t="shared" si="3"/>
        <v>81.818181818181813</v>
      </c>
      <c r="N25" s="102">
        <f>УСЬОГО!Q25-'12-жінки-ЦЗ'!N25</f>
        <v>15</v>
      </c>
      <c r="O25" s="102">
        <f>УСЬОГО!R25-'12-жінки-ЦЗ'!O25</f>
        <v>21</v>
      </c>
      <c r="P25" s="106">
        <f t="shared" si="8"/>
        <v>140</v>
      </c>
      <c r="Q25" s="102">
        <f>УСЬОГО!T25-'12-жінки-ЦЗ'!Q25</f>
        <v>343</v>
      </c>
      <c r="R25" s="105">
        <f>УСЬОГО!U25-'12-жінки-ЦЗ'!R25</f>
        <v>403</v>
      </c>
      <c r="S25" s="104">
        <f t="shared" si="4"/>
        <v>117.49271137026238</v>
      </c>
      <c r="T25" s="102">
        <f>УСЬОГО!W25-'12-жінки-ЦЗ'!T25</f>
        <v>2857</v>
      </c>
      <c r="U25" s="105">
        <f>УСЬОГО!X25-'12-жінки-ЦЗ'!U25</f>
        <v>56</v>
      </c>
      <c r="V25" s="104">
        <f t="shared" si="5"/>
        <v>1.960098004900245</v>
      </c>
      <c r="W25" s="102">
        <f>УСЬОГО!Z25-'12-жінки-ЦЗ'!W25</f>
        <v>149</v>
      </c>
      <c r="X25" s="105">
        <f>УСЬОГО!AA25-'12-жінки-ЦЗ'!X25</f>
        <v>51</v>
      </c>
      <c r="Y25" s="104">
        <f t="shared" si="6"/>
        <v>34.228187919463089</v>
      </c>
      <c r="Z25" s="102">
        <f>УСЬОГО!AC25-'12-жінки-ЦЗ'!Z25</f>
        <v>132</v>
      </c>
      <c r="AA25" s="105">
        <f>УСЬОГО!AD25-'12-жінки-ЦЗ'!AA25</f>
        <v>17</v>
      </c>
      <c r="AB25" s="104">
        <f t="shared" si="7"/>
        <v>12.878787878787879</v>
      </c>
      <c r="AC25" s="37"/>
      <c r="AD25" s="41"/>
    </row>
    <row r="26" spans="1:30" s="42" customFormat="1" ht="17" customHeight="1" x14ac:dyDescent="0.3">
      <c r="A26" s="61" t="s">
        <v>53</v>
      </c>
      <c r="B26" s="102">
        <f>УСЬОГО!B26-'12-жінки-ЦЗ'!B26</f>
        <v>1770</v>
      </c>
      <c r="C26" s="102">
        <f>УСЬОГО!C26-'12-жінки-ЦЗ'!C26</f>
        <v>1760</v>
      </c>
      <c r="D26" s="103">
        <f t="shared" si="0"/>
        <v>99.435028248587571</v>
      </c>
      <c r="E26" s="102">
        <f>УСЬОГО!E26-'12-жінки-ЦЗ'!E26</f>
        <v>881</v>
      </c>
      <c r="F26" s="102">
        <f>УСЬОГО!F26-'12-жінки-ЦЗ'!F26</f>
        <v>836</v>
      </c>
      <c r="G26" s="104">
        <f t="shared" si="1"/>
        <v>94.892167990919404</v>
      </c>
      <c r="H26" s="102">
        <f>УСЬОГО!H26-'12-жінки-ЦЗ'!H26</f>
        <v>466</v>
      </c>
      <c r="I26" s="102">
        <f>УСЬОГО!I26-'12-жінки-ЦЗ'!I26</f>
        <v>388</v>
      </c>
      <c r="J26" s="104">
        <f t="shared" si="2"/>
        <v>83.261802575107296</v>
      </c>
      <c r="K26" s="102">
        <f>УСЬОГО!N26-'12-жінки-ЦЗ'!K26</f>
        <v>55</v>
      </c>
      <c r="L26" s="102">
        <f>УСЬОГО!O26-'12-жінки-ЦЗ'!L26</f>
        <v>39</v>
      </c>
      <c r="M26" s="104">
        <f t="shared" si="3"/>
        <v>70.909090909090907</v>
      </c>
      <c r="N26" s="102">
        <f>УСЬОГО!Q26-'12-жінки-ЦЗ'!N26</f>
        <v>22</v>
      </c>
      <c r="O26" s="102">
        <f>УСЬОГО!R26-'12-жінки-ЦЗ'!O26</f>
        <v>2</v>
      </c>
      <c r="P26" s="104">
        <f t="shared" si="8"/>
        <v>9.0909090909090917</v>
      </c>
      <c r="Q26" s="102">
        <f>УСЬОГО!T26-'12-жінки-ЦЗ'!Q26</f>
        <v>818</v>
      </c>
      <c r="R26" s="105">
        <f>УСЬОГО!U26-'12-жінки-ЦЗ'!R26</f>
        <v>699</v>
      </c>
      <c r="S26" s="104">
        <f t="shared" si="4"/>
        <v>85.452322738386314</v>
      </c>
      <c r="T26" s="102">
        <f>УСЬОГО!W26-'12-жінки-ЦЗ'!T26</f>
        <v>1144</v>
      </c>
      <c r="U26" s="105">
        <f>УСЬОГО!X26-'12-жінки-ЦЗ'!U26</f>
        <v>185</v>
      </c>
      <c r="V26" s="104">
        <f t="shared" si="5"/>
        <v>16.17132867132867</v>
      </c>
      <c r="W26" s="102">
        <f>УСЬОГО!Z26-'12-жінки-ЦЗ'!W26</f>
        <v>339</v>
      </c>
      <c r="X26" s="105">
        <f>УСЬОГО!AA26-'12-жінки-ЦЗ'!X26</f>
        <v>148</v>
      </c>
      <c r="Y26" s="104">
        <f t="shared" si="6"/>
        <v>43.657817109144545</v>
      </c>
      <c r="Z26" s="102">
        <f>УСЬОГО!AC26-'12-жінки-ЦЗ'!Z26</f>
        <v>279</v>
      </c>
      <c r="AA26" s="105">
        <f>УСЬОГО!AD26-'12-жінки-ЦЗ'!AA26</f>
        <v>113</v>
      </c>
      <c r="AB26" s="104">
        <f t="shared" si="7"/>
        <v>40.501792114695341</v>
      </c>
      <c r="AC26" s="37"/>
      <c r="AD26" s="41"/>
    </row>
    <row r="27" spans="1:30" s="42" customFormat="1" ht="17" customHeight="1" x14ac:dyDescent="0.3">
      <c r="A27" s="61" t="s">
        <v>54</v>
      </c>
      <c r="B27" s="102">
        <f>УСЬОГО!B27-'12-жінки-ЦЗ'!B27</f>
        <v>919</v>
      </c>
      <c r="C27" s="102">
        <f>УСЬОГО!C27-'12-жінки-ЦЗ'!C27</f>
        <v>1055</v>
      </c>
      <c r="D27" s="103">
        <f t="shared" si="0"/>
        <v>114.79869423286181</v>
      </c>
      <c r="E27" s="102">
        <f>УСЬОГО!E27-'12-жінки-ЦЗ'!E27</f>
        <v>406</v>
      </c>
      <c r="F27" s="102">
        <f>УСЬОГО!F27-'12-жінки-ЦЗ'!F27</f>
        <v>472</v>
      </c>
      <c r="G27" s="104">
        <f t="shared" si="1"/>
        <v>116.25615763546799</v>
      </c>
      <c r="H27" s="102">
        <f>УСЬОГО!H27-'12-жінки-ЦЗ'!H27</f>
        <v>171</v>
      </c>
      <c r="I27" s="102">
        <f>УСЬОГО!I27-'12-жінки-ЦЗ'!I27</f>
        <v>248</v>
      </c>
      <c r="J27" s="104">
        <f t="shared" si="2"/>
        <v>145.02923976608187</v>
      </c>
      <c r="K27" s="102">
        <f>УСЬОГО!N27-'12-жінки-ЦЗ'!K27</f>
        <v>43</v>
      </c>
      <c r="L27" s="102">
        <f>УСЬОГО!O27-'12-жінки-ЦЗ'!L27</f>
        <v>66</v>
      </c>
      <c r="M27" s="104">
        <f t="shared" si="3"/>
        <v>153.48837209302326</v>
      </c>
      <c r="N27" s="102">
        <f>УСЬОГО!Q27-'12-жінки-ЦЗ'!N27</f>
        <v>49</v>
      </c>
      <c r="O27" s="102">
        <f>УСЬОГО!R27-'12-жінки-ЦЗ'!O27</f>
        <v>39</v>
      </c>
      <c r="P27" s="104">
        <f t="shared" si="8"/>
        <v>79.591836734693871</v>
      </c>
      <c r="Q27" s="102">
        <f>УСЬОГО!T27-'12-жінки-ЦЗ'!Q27</f>
        <v>386</v>
      </c>
      <c r="R27" s="105">
        <f>УСЬОГО!U27-'12-жінки-ЦЗ'!R27</f>
        <v>397</v>
      </c>
      <c r="S27" s="104">
        <f t="shared" si="4"/>
        <v>102.84974093264249</v>
      </c>
      <c r="T27" s="102">
        <f>УСЬОГО!W27-'12-жінки-ЦЗ'!T27</f>
        <v>655</v>
      </c>
      <c r="U27" s="105">
        <f>УСЬОГО!X27-'12-жінки-ЦЗ'!U27</f>
        <v>72</v>
      </c>
      <c r="V27" s="104">
        <f t="shared" si="5"/>
        <v>10.992366412213741</v>
      </c>
      <c r="W27" s="102">
        <f>УСЬОГО!Z27-'12-жінки-ЦЗ'!W27</f>
        <v>173</v>
      </c>
      <c r="X27" s="105">
        <f>УСЬОГО!AA27-'12-жінки-ЦЗ'!X27</f>
        <v>65</v>
      </c>
      <c r="Y27" s="104">
        <f t="shared" si="6"/>
        <v>37.572254335260112</v>
      </c>
      <c r="Z27" s="102">
        <f>УСЬОГО!AC27-'12-жінки-ЦЗ'!Z27</f>
        <v>163</v>
      </c>
      <c r="AA27" s="105">
        <f>УСЬОГО!AD27-'12-жінки-ЦЗ'!AA27</f>
        <v>56</v>
      </c>
      <c r="AB27" s="104">
        <f t="shared" si="7"/>
        <v>34.355828220858896</v>
      </c>
      <c r="AC27" s="37"/>
      <c r="AD27" s="41"/>
    </row>
    <row r="28" spans="1:30" s="42" customFormat="1" ht="17" customHeight="1" x14ac:dyDescent="0.3">
      <c r="A28" s="61" t="s">
        <v>55</v>
      </c>
      <c r="B28" s="102">
        <f>УСЬОГО!B28-'12-жінки-ЦЗ'!B28</f>
        <v>1091</v>
      </c>
      <c r="C28" s="102">
        <f>УСЬОГО!C28-'12-жінки-ЦЗ'!C28</f>
        <v>965</v>
      </c>
      <c r="D28" s="103">
        <f t="shared" si="0"/>
        <v>88.450962419798344</v>
      </c>
      <c r="E28" s="102">
        <f>УСЬОГО!E28-'12-жінки-ЦЗ'!E28</f>
        <v>479</v>
      </c>
      <c r="F28" s="102">
        <f>УСЬОГО!F28-'12-жінки-ЦЗ'!F28</f>
        <v>470</v>
      </c>
      <c r="G28" s="104">
        <f t="shared" si="1"/>
        <v>98.121085594989566</v>
      </c>
      <c r="H28" s="102">
        <f>УСЬОГО!H28-'12-жінки-ЦЗ'!H28</f>
        <v>422</v>
      </c>
      <c r="I28" s="102">
        <f>УСЬОГО!I28-'12-жінки-ЦЗ'!I28</f>
        <v>290</v>
      </c>
      <c r="J28" s="104">
        <f t="shared" si="2"/>
        <v>68.720379146919427</v>
      </c>
      <c r="K28" s="102">
        <f>УСЬОГО!N28-'12-жінки-ЦЗ'!K28</f>
        <v>83</v>
      </c>
      <c r="L28" s="102">
        <f>УСЬОГО!O28-'12-жінки-ЦЗ'!L28</f>
        <v>62</v>
      </c>
      <c r="M28" s="104">
        <f t="shared" si="3"/>
        <v>74.698795180722897</v>
      </c>
      <c r="N28" s="102">
        <f>УСЬОГО!Q28-'12-жінки-ЦЗ'!N28</f>
        <v>35</v>
      </c>
      <c r="O28" s="102">
        <f>УСЬОГО!R28-'12-жінки-ЦЗ'!O28</f>
        <v>31</v>
      </c>
      <c r="P28" s="104">
        <f t="shared" si="8"/>
        <v>88.571428571428569</v>
      </c>
      <c r="Q28" s="102">
        <f>УСЬОГО!T28-'12-жінки-ЦЗ'!Q28</f>
        <v>484</v>
      </c>
      <c r="R28" s="105">
        <f>УСЬОГО!U28-'12-жінки-ЦЗ'!R28</f>
        <v>449</v>
      </c>
      <c r="S28" s="104">
        <f t="shared" si="4"/>
        <v>92.768595041322314</v>
      </c>
      <c r="T28" s="102">
        <f>УСЬОГО!W28-'12-жінки-ЦЗ'!T28</f>
        <v>486</v>
      </c>
      <c r="U28" s="105">
        <f>УСЬОГО!X28-'12-жінки-ЦЗ'!U28</f>
        <v>114</v>
      </c>
      <c r="V28" s="104">
        <f t="shared" si="5"/>
        <v>23.456790123456791</v>
      </c>
      <c r="W28" s="102">
        <f>УСЬОГО!Z28-'12-жінки-ЦЗ'!W28</f>
        <v>134</v>
      </c>
      <c r="X28" s="105">
        <f>УСЬОГО!AA28-'12-жінки-ЦЗ'!X28</f>
        <v>104</v>
      </c>
      <c r="Y28" s="104">
        <f t="shared" si="6"/>
        <v>77.611940298507463</v>
      </c>
      <c r="Z28" s="102">
        <f>УСЬОГО!AC28-'12-жінки-ЦЗ'!Z28</f>
        <v>128</v>
      </c>
      <c r="AA28" s="105">
        <f>УСЬОГО!AD28-'12-жінки-ЦЗ'!AA28</f>
        <v>90</v>
      </c>
      <c r="AB28" s="104">
        <f t="shared" si="7"/>
        <v>70.3125</v>
      </c>
      <c r="AC28" s="37"/>
      <c r="AD28" s="41"/>
    </row>
    <row r="29" spans="1:30" s="42" customFormat="1" ht="17" customHeight="1" x14ac:dyDescent="0.3">
      <c r="A29" s="61" t="s">
        <v>56</v>
      </c>
      <c r="B29" s="102">
        <f>УСЬОГО!B29-'12-жінки-ЦЗ'!B29</f>
        <v>1430</v>
      </c>
      <c r="C29" s="102">
        <f>УСЬОГО!C29-'12-жінки-ЦЗ'!C29</f>
        <v>1369</v>
      </c>
      <c r="D29" s="103">
        <f t="shared" si="0"/>
        <v>95.734265734265733</v>
      </c>
      <c r="E29" s="102">
        <f>УСЬОГО!E29-'12-жінки-ЦЗ'!E29</f>
        <v>815</v>
      </c>
      <c r="F29" s="102">
        <f>УСЬОГО!F29-'12-жінки-ЦЗ'!F29</f>
        <v>722</v>
      </c>
      <c r="G29" s="104">
        <f t="shared" si="1"/>
        <v>88.588957055214721</v>
      </c>
      <c r="H29" s="102">
        <f>УСЬОГО!H29-'12-жінки-ЦЗ'!H29</f>
        <v>416</v>
      </c>
      <c r="I29" s="102">
        <f>УСЬОГО!I29-'12-жінки-ЦЗ'!I29</f>
        <v>253</v>
      </c>
      <c r="J29" s="104">
        <f t="shared" si="2"/>
        <v>60.817307692307693</v>
      </c>
      <c r="K29" s="102">
        <f>УСЬОГО!N29-'12-жінки-ЦЗ'!K29</f>
        <v>63</v>
      </c>
      <c r="L29" s="102">
        <f>УСЬОГО!O29-'12-жінки-ЦЗ'!L29</f>
        <v>48</v>
      </c>
      <c r="M29" s="104">
        <f t="shared" si="3"/>
        <v>76.19047619047619</v>
      </c>
      <c r="N29" s="102">
        <f>УСЬОГО!Q29-'12-жінки-ЦЗ'!N29</f>
        <v>9</v>
      </c>
      <c r="O29" s="102">
        <f>УСЬОГО!R29-'12-жінки-ЦЗ'!O29</f>
        <v>1</v>
      </c>
      <c r="P29" s="104">
        <f t="shared" si="8"/>
        <v>11.111111111111111</v>
      </c>
      <c r="Q29" s="102">
        <f>УСЬОГО!T29-'12-жінки-ЦЗ'!Q29</f>
        <v>702</v>
      </c>
      <c r="R29" s="105">
        <f>УСЬОГО!U29-'12-жінки-ЦЗ'!R29</f>
        <v>601</v>
      </c>
      <c r="S29" s="104">
        <f t="shared" si="4"/>
        <v>85.612535612535609</v>
      </c>
      <c r="T29" s="102">
        <f>УСЬОГО!W29-'12-жінки-ЦЗ'!T29</f>
        <v>861</v>
      </c>
      <c r="U29" s="105">
        <f>УСЬОГО!X29-'12-жінки-ЦЗ'!U29</f>
        <v>95</v>
      </c>
      <c r="V29" s="104">
        <f t="shared" si="5"/>
        <v>11.033681765389083</v>
      </c>
      <c r="W29" s="102">
        <f>УСЬОГО!Z29-'12-жінки-ЦЗ'!W29</f>
        <v>347</v>
      </c>
      <c r="X29" s="105">
        <f>УСЬОГО!AA29-'12-жінки-ЦЗ'!X29</f>
        <v>91</v>
      </c>
      <c r="Y29" s="104">
        <f t="shared" si="6"/>
        <v>26.224783861671469</v>
      </c>
      <c r="Z29" s="102">
        <f>УСЬОГО!AC29-'12-жінки-ЦЗ'!Z29</f>
        <v>308</v>
      </c>
      <c r="AA29" s="105">
        <f>УСЬОГО!AD29-'12-жінки-ЦЗ'!AA29</f>
        <v>62</v>
      </c>
      <c r="AB29" s="104">
        <f t="shared" si="7"/>
        <v>20.129870129870131</v>
      </c>
      <c r="AC29" s="37"/>
      <c r="AD29" s="41"/>
    </row>
    <row r="30" spans="1:30" s="42" customFormat="1" ht="17" customHeight="1" x14ac:dyDescent="0.3">
      <c r="A30" s="61" t="s">
        <v>57</v>
      </c>
      <c r="B30" s="102">
        <f>УСЬОГО!B30-'12-жінки-ЦЗ'!B30</f>
        <v>1883</v>
      </c>
      <c r="C30" s="102">
        <f>УСЬОГО!C30-'12-жінки-ЦЗ'!C30</f>
        <v>2006</v>
      </c>
      <c r="D30" s="103">
        <f t="shared" si="0"/>
        <v>106.53212958045671</v>
      </c>
      <c r="E30" s="102">
        <f>УСЬОГО!E30-'12-жінки-ЦЗ'!E30</f>
        <v>422</v>
      </c>
      <c r="F30" s="102">
        <f>УСЬОГО!F30-'12-жінки-ЦЗ'!F30</f>
        <v>526</v>
      </c>
      <c r="G30" s="104">
        <f t="shared" si="1"/>
        <v>124.64454976303317</v>
      </c>
      <c r="H30" s="102">
        <f>УСЬОГО!H30-'12-жінки-ЦЗ'!H30</f>
        <v>336</v>
      </c>
      <c r="I30" s="102">
        <f>УСЬОГО!I30-'12-жінки-ЦЗ'!I30</f>
        <v>298</v>
      </c>
      <c r="J30" s="104">
        <f t="shared" si="2"/>
        <v>88.69047619047619</v>
      </c>
      <c r="K30" s="102">
        <f>УСЬОГО!N30-'12-жінки-ЦЗ'!K30</f>
        <v>101</v>
      </c>
      <c r="L30" s="102">
        <f>УСЬОГО!O30-'12-жінки-ЦЗ'!L30</f>
        <v>112</v>
      </c>
      <c r="M30" s="106" t="s">
        <v>68</v>
      </c>
      <c r="N30" s="102">
        <f>УСЬОГО!Q30-'12-жінки-ЦЗ'!N30</f>
        <v>14</v>
      </c>
      <c r="O30" s="102">
        <f>УСЬОГО!R30-'12-жінки-ЦЗ'!O30</f>
        <v>9</v>
      </c>
      <c r="P30" s="104">
        <f t="shared" si="8"/>
        <v>64.285714285714292</v>
      </c>
      <c r="Q30" s="102">
        <f>УСЬОГО!T30-'12-жінки-ЦЗ'!Q30</f>
        <v>412</v>
      </c>
      <c r="R30" s="105">
        <f>УСЬОГО!U30-'12-жінки-ЦЗ'!R30</f>
        <v>479</v>
      </c>
      <c r="S30" s="104">
        <f t="shared" si="4"/>
        <v>116.2621359223301</v>
      </c>
      <c r="T30" s="102">
        <f>УСЬОГО!W30-'12-жінки-ЦЗ'!T30</f>
        <v>1603</v>
      </c>
      <c r="U30" s="105">
        <f>УСЬОГО!X30-'12-жінки-ЦЗ'!U30</f>
        <v>124</v>
      </c>
      <c r="V30" s="104">
        <f t="shared" si="5"/>
        <v>7.7354959451029321</v>
      </c>
      <c r="W30" s="102">
        <f>УСЬОГО!Z30-'12-жінки-ЦЗ'!W30</f>
        <v>144</v>
      </c>
      <c r="X30" s="105">
        <f>УСЬОГО!AA30-'12-жінки-ЦЗ'!X30</f>
        <v>106</v>
      </c>
      <c r="Y30" s="104">
        <f t="shared" si="6"/>
        <v>73.611111111111114</v>
      </c>
      <c r="Z30" s="102">
        <f>УСЬОГО!AC30-'12-жінки-ЦЗ'!Z30</f>
        <v>124</v>
      </c>
      <c r="AA30" s="105">
        <f>УСЬОГО!AD30-'12-жінки-ЦЗ'!AA30</f>
        <v>103</v>
      </c>
      <c r="AB30" s="104">
        <f t="shared" si="7"/>
        <v>83.064516129032256</v>
      </c>
      <c r="AC30" s="37"/>
      <c r="AD30" s="41"/>
    </row>
    <row r="31" spans="1:30" s="42" customFormat="1" ht="17" customHeight="1" x14ac:dyDescent="0.3">
      <c r="A31" s="61" t="s">
        <v>58</v>
      </c>
      <c r="B31" s="102">
        <f>УСЬОГО!B31-'12-жінки-ЦЗ'!B31</f>
        <v>1936</v>
      </c>
      <c r="C31" s="102">
        <f>УСЬОГО!C31-'12-жінки-ЦЗ'!C31</f>
        <v>1754</v>
      </c>
      <c r="D31" s="103">
        <f t="shared" si="0"/>
        <v>90.599173553719012</v>
      </c>
      <c r="E31" s="102">
        <f>УСЬОГО!E31-'12-жінки-ЦЗ'!E31</f>
        <v>517</v>
      </c>
      <c r="F31" s="102">
        <f>УСЬОГО!F31-'12-жінки-ЦЗ'!F31</f>
        <v>510</v>
      </c>
      <c r="G31" s="104">
        <f t="shared" si="1"/>
        <v>98.646034816247578</v>
      </c>
      <c r="H31" s="102">
        <f>УСЬОГО!H31-'12-жінки-ЦЗ'!H31</f>
        <v>490</v>
      </c>
      <c r="I31" s="102">
        <f>УСЬОГО!I31-'12-жінки-ЦЗ'!I31</f>
        <v>454</v>
      </c>
      <c r="J31" s="104">
        <f t="shared" si="2"/>
        <v>92.65306122448979</v>
      </c>
      <c r="K31" s="102">
        <f>УСЬОГО!N31-'12-жінки-ЦЗ'!K31</f>
        <v>77</v>
      </c>
      <c r="L31" s="102">
        <f>УСЬОГО!O31-'12-жінки-ЦЗ'!L31</f>
        <v>61</v>
      </c>
      <c r="M31" s="104">
        <f t="shared" si="3"/>
        <v>79.220779220779221</v>
      </c>
      <c r="N31" s="102">
        <f>УСЬОГО!Q31-'12-жінки-ЦЗ'!N31</f>
        <v>3</v>
      </c>
      <c r="O31" s="102">
        <f>УСЬОГО!R31-'12-жінки-ЦЗ'!O31</f>
        <v>12</v>
      </c>
      <c r="P31" s="106">
        <f t="shared" si="8"/>
        <v>400</v>
      </c>
      <c r="Q31" s="102">
        <f>УСЬОГО!T31-'12-жінки-ЦЗ'!Q31</f>
        <v>507</v>
      </c>
      <c r="R31" s="105">
        <f>УСЬОГО!U31-'12-жінки-ЦЗ'!R31</f>
        <v>462</v>
      </c>
      <c r="S31" s="104">
        <f t="shared" si="4"/>
        <v>91.124260355029591</v>
      </c>
      <c r="T31" s="102">
        <f>УСЬОГО!W31-'12-жінки-ЦЗ'!T31</f>
        <v>1246</v>
      </c>
      <c r="U31" s="105">
        <f>УСЬОГО!X31-'12-жінки-ЦЗ'!U31</f>
        <v>-119</v>
      </c>
      <c r="V31" s="104">
        <f t="shared" si="5"/>
        <v>-9.5505617977528097</v>
      </c>
      <c r="W31" s="102">
        <f>УСЬОГО!Z31-'12-жінки-ЦЗ'!W31</f>
        <v>182</v>
      </c>
      <c r="X31" s="105">
        <f>УСЬОГО!AA31-'12-жінки-ЦЗ'!X31</f>
        <v>31</v>
      </c>
      <c r="Y31" s="104">
        <f t="shared" si="6"/>
        <v>17.032967032967033</v>
      </c>
      <c r="Z31" s="102">
        <f>УСЬОГО!AC31-'12-жінки-ЦЗ'!Z31</f>
        <v>153</v>
      </c>
      <c r="AA31" s="105">
        <f>УСЬОГО!AD31-'12-жінки-ЦЗ'!AA31</f>
        <v>-6</v>
      </c>
      <c r="AB31" s="104">
        <f t="shared" si="7"/>
        <v>-3.9215686274509802</v>
      </c>
      <c r="AC31" s="37"/>
      <c r="AD31" s="41"/>
    </row>
    <row r="32" spans="1:30" s="42" customFormat="1" ht="17" customHeight="1" x14ac:dyDescent="0.3">
      <c r="A32" s="61" t="s">
        <v>59</v>
      </c>
      <c r="B32" s="102">
        <f>УСЬОГО!B32-'12-жінки-ЦЗ'!B32</f>
        <v>2585</v>
      </c>
      <c r="C32" s="102">
        <f>УСЬОГО!C32-'12-жінки-ЦЗ'!C32</f>
        <v>2266</v>
      </c>
      <c r="D32" s="103">
        <f t="shared" si="0"/>
        <v>87.659574468085111</v>
      </c>
      <c r="E32" s="102">
        <f>УСЬОГО!E32-'12-жінки-ЦЗ'!E32</f>
        <v>648</v>
      </c>
      <c r="F32" s="102">
        <f>УСЬОГО!F32-'12-жінки-ЦЗ'!F32</f>
        <v>569</v>
      </c>
      <c r="G32" s="104">
        <f t="shared" si="1"/>
        <v>87.808641975308646</v>
      </c>
      <c r="H32" s="102">
        <f>УСЬОГО!H32-'12-жінки-ЦЗ'!H32</f>
        <v>657</v>
      </c>
      <c r="I32" s="102">
        <f>УСЬОГО!I32-'12-жінки-ЦЗ'!I32</f>
        <v>365</v>
      </c>
      <c r="J32" s="104">
        <f t="shared" si="2"/>
        <v>55.555555555555557</v>
      </c>
      <c r="K32" s="102">
        <f>УСЬОГО!N32-'12-жінки-ЦЗ'!K32</f>
        <v>62</v>
      </c>
      <c r="L32" s="102">
        <f>УСЬОГО!O32-'12-жінки-ЦЗ'!L32</f>
        <v>55</v>
      </c>
      <c r="M32" s="104">
        <f t="shared" si="3"/>
        <v>88.709677419354833</v>
      </c>
      <c r="N32" s="102">
        <f>УСЬОГО!Q32-'12-жінки-ЦЗ'!N32</f>
        <v>14</v>
      </c>
      <c r="O32" s="102">
        <f>УСЬОГО!R32-'12-жінки-ЦЗ'!O32</f>
        <v>10</v>
      </c>
      <c r="P32" s="106">
        <f t="shared" si="8"/>
        <v>71.428571428571431</v>
      </c>
      <c r="Q32" s="102">
        <f>УСЬОГО!T32-'12-жінки-ЦЗ'!Q32</f>
        <v>634</v>
      </c>
      <c r="R32" s="105">
        <f>УСЬОГО!U32-'12-жінки-ЦЗ'!R32</f>
        <v>482</v>
      </c>
      <c r="S32" s="104">
        <f t="shared" si="4"/>
        <v>76.025236593059944</v>
      </c>
      <c r="T32" s="102">
        <f>УСЬОГО!W32-'12-жінки-ЦЗ'!T32</f>
        <v>1862</v>
      </c>
      <c r="U32" s="105">
        <f>УСЬОГО!X32-'12-жінки-ЦЗ'!U32</f>
        <v>37</v>
      </c>
      <c r="V32" s="104">
        <f t="shared" si="5"/>
        <v>1.9871106337271751</v>
      </c>
      <c r="W32" s="102">
        <f>УСЬОГО!Z32-'12-жінки-ЦЗ'!W32</f>
        <v>182</v>
      </c>
      <c r="X32" s="105">
        <f>УСЬОГО!AA32-'12-жінки-ЦЗ'!X32</f>
        <v>32</v>
      </c>
      <c r="Y32" s="104">
        <f t="shared" si="6"/>
        <v>17.582417582417584</v>
      </c>
      <c r="Z32" s="102">
        <f>УСЬОГО!AC32-'12-жінки-ЦЗ'!Z32</f>
        <v>165</v>
      </c>
      <c r="AA32" s="105">
        <f>УСЬОГО!AD32-'12-жінки-ЦЗ'!AA32</f>
        <v>22</v>
      </c>
      <c r="AB32" s="104">
        <f t="shared" si="7"/>
        <v>13.333333333333334</v>
      </c>
      <c r="AC32" s="37"/>
      <c r="AD32" s="41"/>
    </row>
    <row r="33" spans="1:30" s="42" customFormat="1" ht="17" customHeight="1" x14ac:dyDescent="0.3">
      <c r="A33" s="61" t="s">
        <v>60</v>
      </c>
      <c r="B33" s="102">
        <f>УСЬОГО!B33-'12-жінки-ЦЗ'!B33</f>
        <v>1541</v>
      </c>
      <c r="C33" s="102">
        <f>УСЬОГО!C33-'12-жінки-ЦЗ'!C33</f>
        <v>1651</v>
      </c>
      <c r="D33" s="103">
        <f t="shared" si="0"/>
        <v>107.13822193380922</v>
      </c>
      <c r="E33" s="102">
        <f>УСЬОГО!E33-'12-жінки-ЦЗ'!E33</f>
        <v>905</v>
      </c>
      <c r="F33" s="102">
        <f>УСЬОГО!F33-'12-жінки-ЦЗ'!F33</f>
        <v>1029</v>
      </c>
      <c r="G33" s="104">
        <f t="shared" si="1"/>
        <v>113.70165745856353</v>
      </c>
      <c r="H33" s="102">
        <f>УСЬОГО!H33-'12-жінки-ЦЗ'!H33</f>
        <v>439</v>
      </c>
      <c r="I33" s="102">
        <f>УСЬОГО!I33-'12-жінки-ЦЗ'!I33</f>
        <v>406</v>
      </c>
      <c r="J33" s="104">
        <f t="shared" si="2"/>
        <v>92.482915717539868</v>
      </c>
      <c r="K33" s="102">
        <f>УСЬОГО!N33-'12-жінки-ЦЗ'!K33</f>
        <v>148</v>
      </c>
      <c r="L33" s="102">
        <f>УСЬОГО!O33-'12-жінки-ЦЗ'!L33</f>
        <v>141</v>
      </c>
      <c r="M33" s="104">
        <f t="shared" si="3"/>
        <v>95.270270270270274</v>
      </c>
      <c r="N33" s="102">
        <f>УСЬОГО!Q33-'12-жінки-ЦЗ'!N33</f>
        <v>9</v>
      </c>
      <c r="O33" s="102">
        <f>УСЬОГО!R33-'12-жінки-ЦЗ'!O33</f>
        <v>1</v>
      </c>
      <c r="P33" s="106">
        <f t="shared" si="8"/>
        <v>11.111111111111111</v>
      </c>
      <c r="Q33" s="102">
        <f>УСЬОГО!T33-'12-жінки-ЦЗ'!Q33</f>
        <v>860</v>
      </c>
      <c r="R33" s="105">
        <f>УСЬОГО!U33-'12-жінки-ЦЗ'!R33</f>
        <v>943</v>
      </c>
      <c r="S33" s="104">
        <f t="shared" si="4"/>
        <v>109.65116279069767</v>
      </c>
      <c r="T33" s="102">
        <f>УСЬОГО!W33-'12-жінки-ЦЗ'!T33</f>
        <v>739</v>
      </c>
      <c r="U33" s="105">
        <f>УСЬОГО!X33-'12-жінки-ЦЗ'!U33</f>
        <v>265</v>
      </c>
      <c r="V33" s="104">
        <f t="shared" si="5"/>
        <v>35.859269282814616</v>
      </c>
      <c r="W33" s="102">
        <f>УСЬОГО!Z33-'12-жінки-ЦЗ'!W33</f>
        <v>264</v>
      </c>
      <c r="X33" s="105">
        <f>УСЬОГО!AA33-'12-жінки-ЦЗ'!X33</f>
        <v>240</v>
      </c>
      <c r="Y33" s="104">
        <f t="shared" si="6"/>
        <v>90.909090909090907</v>
      </c>
      <c r="Z33" s="102">
        <f>УСЬОГО!AC33-'12-жінки-ЦЗ'!Z33</f>
        <v>258</v>
      </c>
      <c r="AA33" s="105">
        <f>УСЬОГО!AD33-'12-жінки-ЦЗ'!AA33</f>
        <v>211</v>
      </c>
      <c r="AB33" s="104">
        <f t="shared" si="7"/>
        <v>81.782945736434115</v>
      </c>
      <c r="AC33" s="37"/>
      <c r="AD33" s="41"/>
    </row>
    <row r="34" spans="1:30" s="42" customFormat="1" ht="17" customHeight="1" x14ac:dyDescent="0.3">
      <c r="A34" s="61" t="s">
        <v>61</v>
      </c>
      <c r="B34" s="102">
        <f>УСЬОГО!B34-'12-жінки-ЦЗ'!B34</f>
        <v>1686</v>
      </c>
      <c r="C34" s="102">
        <f>УСЬОГО!C34-'12-жінки-ЦЗ'!C34</f>
        <v>1688</v>
      </c>
      <c r="D34" s="103">
        <f t="shared" si="0"/>
        <v>100.11862396204033</v>
      </c>
      <c r="E34" s="102">
        <f>УСЬОГО!E34-'12-жінки-ЦЗ'!E34</f>
        <v>869</v>
      </c>
      <c r="F34" s="102">
        <f>УСЬОГО!F34-'12-жінки-ЦЗ'!F34</f>
        <v>887</v>
      </c>
      <c r="G34" s="104">
        <f t="shared" si="1"/>
        <v>102.07134637514385</v>
      </c>
      <c r="H34" s="102">
        <f>УСЬОГО!H34-'12-жінки-ЦЗ'!H34</f>
        <v>548</v>
      </c>
      <c r="I34" s="102">
        <f>УСЬОГО!I34-'12-жінки-ЦЗ'!I34</f>
        <v>544</v>
      </c>
      <c r="J34" s="104">
        <f t="shared" si="2"/>
        <v>99.270072992700733</v>
      </c>
      <c r="K34" s="102">
        <f>УСЬОГО!N34-'12-жінки-ЦЗ'!K34</f>
        <v>86</v>
      </c>
      <c r="L34" s="102">
        <f>УСЬОГО!O34-'12-жінки-ЦЗ'!L34</f>
        <v>75</v>
      </c>
      <c r="M34" s="104">
        <f t="shared" si="3"/>
        <v>87.20930232558139</v>
      </c>
      <c r="N34" s="102">
        <f>УСЬОГО!Q34-'12-жінки-ЦЗ'!N34</f>
        <v>41</v>
      </c>
      <c r="O34" s="102">
        <f>УСЬОГО!R34-'12-жінки-ЦЗ'!O34</f>
        <v>0</v>
      </c>
      <c r="P34" s="106">
        <f t="shared" si="8"/>
        <v>0</v>
      </c>
      <c r="Q34" s="102">
        <f>УСЬОГО!T34-'12-жінки-ЦЗ'!Q34</f>
        <v>810</v>
      </c>
      <c r="R34" s="105">
        <f>УСЬОГО!U34-'12-жінки-ЦЗ'!R34</f>
        <v>768</v>
      </c>
      <c r="S34" s="104">
        <f t="shared" si="4"/>
        <v>94.81481481481481</v>
      </c>
      <c r="T34" s="102">
        <f>УСЬОГО!W34-'12-жінки-ЦЗ'!T34</f>
        <v>805</v>
      </c>
      <c r="U34" s="105">
        <f>УСЬОГО!X34-'12-жінки-ЦЗ'!U34</f>
        <v>264</v>
      </c>
      <c r="V34" s="104">
        <f t="shared" si="5"/>
        <v>32.795031055900623</v>
      </c>
      <c r="W34" s="102">
        <f>УСЬОГО!Z34-'12-жінки-ЦЗ'!W34</f>
        <v>287</v>
      </c>
      <c r="X34" s="105">
        <f>УСЬОГО!AA34-'12-жінки-ЦЗ'!X34</f>
        <v>186</v>
      </c>
      <c r="Y34" s="104">
        <f t="shared" si="6"/>
        <v>64.808362369337985</v>
      </c>
      <c r="Z34" s="102">
        <f>УСЬОГО!AC34-'12-жінки-ЦЗ'!Z34</f>
        <v>275</v>
      </c>
      <c r="AA34" s="105">
        <f>УСЬОГО!AD34-'12-жінки-ЦЗ'!AA34</f>
        <v>167</v>
      </c>
      <c r="AB34" s="104">
        <f t="shared" si="7"/>
        <v>60.727272727272727</v>
      </c>
      <c r="AC34" s="37"/>
      <c r="AD34" s="41"/>
    </row>
    <row r="35" spans="1:30" s="42" customFormat="1" ht="17" customHeight="1" x14ac:dyDescent="0.3">
      <c r="A35" s="61" t="s">
        <v>62</v>
      </c>
      <c r="B35" s="102">
        <f>УСЬОГО!B35-'12-жінки-ЦЗ'!B35</f>
        <v>934</v>
      </c>
      <c r="C35" s="102">
        <f>УСЬОГО!C35-'12-жінки-ЦЗ'!C35</f>
        <v>988</v>
      </c>
      <c r="D35" s="103">
        <f t="shared" si="0"/>
        <v>105.78158458244111</v>
      </c>
      <c r="E35" s="102">
        <f>УСЬОГО!E35-'12-жінки-ЦЗ'!E35</f>
        <v>506</v>
      </c>
      <c r="F35" s="102">
        <f>УСЬОГО!F35-'12-жінки-ЦЗ'!F35</f>
        <v>507</v>
      </c>
      <c r="G35" s="104">
        <f t="shared" si="1"/>
        <v>100.19762845849803</v>
      </c>
      <c r="H35" s="102">
        <f>УСЬОГО!H35-'12-жінки-ЦЗ'!H35</f>
        <v>376</v>
      </c>
      <c r="I35" s="102">
        <f>УСЬОГО!I35-'12-жінки-ЦЗ'!I35</f>
        <v>255</v>
      </c>
      <c r="J35" s="104">
        <f t="shared" si="2"/>
        <v>67.819148936170208</v>
      </c>
      <c r="K35" s="102">
        <f>УСЬОГО!N35-'12-жінки-ЦЗ'!K35</f>
        <v>76</v>
      </c>
      <c r="L35" s="102">
        <f>УСЬОГО!O35-'12-жінки-ЦЗ'!L35</f>
        <v>77</v>
      </c>
      <c r="M35" s="104">
        <f t="shared" si="3"/>
        <v>101.31578947368421</v>
      </c>
      <c r="N35" s="102">
        <f>УСЬОГО!Q35-'12-жінки-ЦЗ'!N35</f>
        <v>5</v>
      </c>
      <c r="O35" s="102">
        <f>УСЬОГО!R35-'12-жінки-ЦЗ'!O35</f>
        <v>0</v>
      </c>
      <c r="P35" s="104">
        <f t="shared" si="8"/>
        <v>0</v>
      </c>
      <c r="Q35" s="102">
        <f>УСЬОГО!T35-'12-жінки-ЦЗ'!Q35</f>
        <v>401</v>
      </c>
      <c r="R35" s="105">
        <f>УСЬОГО!U35-'12-жінки-ЦЗ'!R35</f>
        <v>354</v>
      </c>
      <c r="S35" s="104">
        <f t="shared" si="4"/>
        <v>88.279301745635905</v>
      </c>
      <c r="T35" s="102">
        <f>УСЬОГО!W35-'12-жінки-ЦЗ'!T35</f>
        <v>486</v>
      </c>
      <c r="U35" s="105">
        <f>УСЬОГО!X35-'12-жінки-ЦЗ'!U35</f>
        <v>95</v>
      </c>
      <c r="V35" s="104">
        <f t="shared" si="5"/>
        <v>19.547325102880659</v>
      </c>
      <c r="W35" s="102">
        <f>УСЬОГО!Z35-'12-жінки-ЦЗ'!W35</f>
        <v>122</v>
      </c>
      <c r="X35" s="105">
        <f>УСЬОГО!AA35-'12-жінки-ЦЗ'!X35</f>
        <v>92</v>
      </c>
      <c r="Y35" s="104">
        <f t="shared" si="6"/>
        <v>75.409836065573771</v>
      </c>
      <c r="Z35" s="102">
        <f>УСЬОГО!AC35-'12-жінки-ЦЗ'!Z35</f>
        <v>107</v>
      </c>
      <c r="AA35" s="105">
        <f>УСЬОГО!AD35-'12-жінки-ЦЗ'!AA35</f>
        <v>75</v>
      </c>
      <c r="AB35" s="104">
        <f t="shared" si="7"/>
        <v>70.09345794392523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topLeftCell="A3" zoomScale="80" zoomScaleNormal="70" zoomScaleSheetLayoutView="80" workbookViewId="0">
      <selection activeCell="F18" sqref="F18"/>
    </sheetView>
  </sheetViews>
  <sheetFormatPr defaultColWidth="8" defaultRowHeight="13" x14ac:dyDescent="0.3"/>
  <cols>
    <col min="1" max="1" width="57.36328125" style="52" customWidth="1"/>
    <col min="2" max="3" width="13.90625" style="18" customWidth="1"/>
    <col min="4" max="4" width="8.90625" style="52" customWidth="1"/>
    <col min="5" max="5" width="9.90625" style="52" customWidth="1"/>
    <col min="6" max="7" width="13.90625" style="52" customWidth="1"/>
    <col min="8" max="8" width="8.90625" style="52" customWidth="1"/>
    <col min="9" max="10" width="10.90625" style="52" customWidth="1"/>
    <col min="11" max="11" width="11.08984375" style="52" customWidth="1"/>
    <col min="12" max="12" width="11.90625" style="52" customWidth="1"/>
    <col min="13" max="16384" width="8" style="52"/>
  </cols>
  <sheetData>
    <row r="1" spans="1:19" ht="27" customHeight="1" x14ac:dyDescent="0.3">
      <c r="A1" s="225" t="s">
        <v>66</v>
      </c>
      <c r="B1" s="225"/>
      <c r="C1" s="225"/>
      <c r="D1" s="225"/>
      <c r="E1" s="225"/>
      <c r="F1" s="225"/>
      <c r="G1" s="225"/>
      <c r="H1" s="225"/>
      <c r="I1" s="225"/>
      <c r="J1" s="62"/>
    </row>
    <row r="2" spans="1:19" ht="23.25" customHeight="1" x14ac:dyDescent="0.3">
      <c r="A2" s="226" t="s">
        <v>17</v>
      </c>
      <c r="B2" s="225"/>
      <c r="C2" s="225"/>
      <c r="D2" s="225"/>
      <c r="E2" s="225"/>
      <c r="F2" s="225"/>
      <c r="G2" s="225"/>
      <c r="H2" s="225"/>
      <c r="I2" s="225"/>
      <c r="J2" s="62"/>
    </row>
    <row r="3" spans="1:19" ht="13.65" customHeight="1" x14ac:dyDescent="0.3">
      <c r="A3" s="227"/>
      <c r="B3" s="227"/>
      <c r="C3" s="227"/>
      <c r="D3" s="227"/>
      <c r="E3" s="227"/>
    </row>
    <row r="4" spans="1:19" s="47" customFormat="1" ht="30.75" customHeight="1" x14ac:dyDescent="0.35">
      <c r="A4" s="166" t="s">
        <v>0</v>
      </c>
      <c r="B4" s="228" t="s">
        <v>18</v>
      </c>
      <c r="C4" s="229"/>
      <c r="D4" s="229"/>
      <c r="E4" s="230"/>
      <c r="F4" s="228" t="s">
        <v>19</v>
      </c>
      <c r="G4" s="229"/>
      <c r="H4" s="229"/>
      <c r="I4" s="230"/>
      <c r="J4" s="63"/>
    </row>
    <row r="5" spans="1:19" s="47" customFormat="1" ht="23.25" customHeight="1" x14ac:dyDescent="0.35">
      <c r="A5" s="223"/>
      <c r="B5" s="172" t="s">
        <v>97</v>
      </c>
      <c r="C5" s="172" t="s">
        <v>98</v>
      </c>
      <c r="D5" s="169" t="s">
        <v>1</v>
      </c>
      <c r="E5" s="170"/>
      <c r="F5" s="172" t="s">
        <v>97</v>
      </c>
      <c r="G5" s="172" t="s">
        <v>98</v>
      </c>
      <c r="H5" s="169" t="s">
        <v>1</v>
      </c>
      <c r="I5" s="170"/>
      <c r="J5" s="64"/>
    </row>
    <row r="6" spans="1:19" s="47" customFormat="1" ht="36.75" customHeight="1" x14ac:dyDescent="0.35">
      <c r="A6" s="167"/>
      <c r="B6" s="173"/>
      <c r="C6" s="173"/>
      <c r="D6" s="5" t="s">
        <v>2</v>
      </c>
      <c r="E6" s="6" t="s">
        <v>26</v>
      </c>
      <c r="F6" s="173"/>
      <c r="G6" s="173"/>
      <c r="H6" s="5" t="s">
        <v>2</v>
      </c>
      <c r="I6" s="6" t="s">
        <v>26</v>
      </c>
      <c r="J6" s="65"/>
    </row>
    <row r="7" spans="1:19" s="53" customFormat="1" ht="15.75" customHeight="1" x14ac:dyDescent="0.3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" customHeight="1" x14ac:dyDescent="0.35">
      <c r="A8" s="54" t="s">
        <v>27</v>
      </c>
      <c r="B8" s="82">
        <f>'15-місто-ЦЗ'!B7</f>
        <v>84972</v>
      </c>
      <c r="C8" s="82">
        <f>'15-місто-ЦЗ'!C7</f>
        <v>85298</v>
      </c>
      <c r="D8" s="11">
        <f>C8*100/B8</f>
        <v>100.38365579249636</v>
      </c>
      <c r="E8" s="75">
        <f>C8-B8</f>
        <v>326</v>
      </c>
      <c r="F8" s="74">
        <f>'16-село-ЦЗ'!B7</f>
        <v>56176</v>
      </c>
      <c r="G8" s="74">
        <f>'16-село-ЦЗ'!C7</f>
        <v>56270</v>
      </c>
      <c r="H8" s="11">
        <f>G8*100/F8</f>
        <v>100.16733124465964</v>
      </c>
      <c r="I8" s="75">
        <f>G8-F8</f>
        <v>94</v>
      </c>
      <c r="J8" s="67"/>
      <c r="K8" s="95"/>
      <c r="L8" s="95"/>
      <c r="M8" s="55"/>
      <c r="R8" s="68"/>
      <c r="S8" s="68"/>
    </row>
    <row r="9" spans="1:19" s="47" customFormat="1" ht="38" customHeight="1" x14ac:dyDescent="0.35">
      <c r="A9" s="54" t="s">
        <v>28</v>
      </c>
      <c r="B9" s="74">
        <f>'15-місто-ЦЗ'!E7</f>
        <v>36727</v>
      </c>
      <c r="C9" s="74">
        <f>'15-місто-ЦЗ'!F7</f>
        <v>39299</v>
      </c>
      <c r="D9" s="11">
        <f t="shared" ref="D9:D13" si="0">C9*100/B9</f>
        <v>107.00302229967055</v>
      </c>
      <c r="E9" s="90">
        <f t="shared" ref="E9:E13" si="1">C9-B9</f>
        <v>2572</v>
      </c>
      <c r="F9" s="74">
        <f>'16-село-ЦЗ'!E7</f>
        <v>22166</v>
      </c>
      <c r="G9" s="74">
        <f>'16-село-ЦЗ'!F7</f>
        <v>25232</v>
      </c>
      <c r="H9" s="11">
        <f t="shared" ref="H9:H13" si="2">G9*100/F9</f>
        <v>113.83199494721646</v>
      </c>
      <c r="I9" s="75">
        <f t="shared" ref="I9:I13" si="3">G9-F9</f>
        <v>3066</v>
      </c>
      <c r="J9" s="67"/>
      <c r="K9" s="95"/>
      <c r="L9" s="95"/>
      <c r="M9" s="56"/>
      <c r="R9" s="68"/>
      <c r="S9" s="68"/>
    </row>
    <row r="10" spans="1:19" s="47" customFormat="1" ht="45" customHeight="1" x14ac:dyDescent="0.35">
      <c r="A10" s="57" t="s">
        <v>29</v>
      </c>
      <c r="B10" s="74">
        <f>'15-місто-ЦЗ'!H7</f>
        <v>15411</v>
      </c>
      <c r="C10" s="74">
        <f>'15-місто-ЦЗ'!I7</f>
        <v>15093</v>
      </c>
      <c r="D10" s="11">
        <f t="shared" si="0"/>
        <v>97.936538835896442</v>
      </c>
      <c r="E10" s="75">
        <f t="shared" si="1"/>
        <v>-318</v>
      </c>
      <c r="F10" s="74">
        <f>'16-село-ЦЗ'!H7</f>
        <v>9912</v>
      </c>
      <c r="G10" s="74">
        <f>'16-село-ЦЗ'!I7</f>
        <v>10162</v>
      </c>
      <c r="H10" s="11">
        <f t="shared" si="2"/>
        <v>102.52219531880549</v>
      </c>
      <c r="I10" s="75">
        <f t="shared" si="3"/>
        <v>250</v>
      </c>
      <c r="J10" s="67"/>
      <c r="K10" s="95"/>
      <c r="L10" s="95"/>
      <c r="M10" s="56"/>
      <c r="R10" s="68"/>
      <c r="S10" s="68"/>
    </row>
    <row r="11" spans="1:19" s="47" customFormat="1" ht="38" customHeight="1" x14ac:dyDescent="0.35">
      <c r="A11" s="54" t="s">
        <v>30</v>
      </c>
      <c r="B11" s="74">
        <f>'15-місто-ЦЗ'!K7</f>
        <v>2788</v>
      </c>
      <c r="C11" s="74">
        <f>'15-місто-ЦЗ'!L7</f>
        <v>2517</v>
      </c>
      <c r="D11" s="11">
        <f t="shared" si="0"/>
        <v>90.279770444763273</v>
      </c>
      <c r="E11" s="75">
        <f t="shared" si="1"/>
        <v>-271</v>
      </c>
      <c r="F11" s="74">
        <f>'16-село-ЦЗ'!K7</f>
        <v>2291</v>
      </c>
      <c r="G11" s="74">
        <f>'16-село-ЦЗ'!L7</f>
        <v>2087</v>
      </c>
      <c r="H11" s="11">
        <f t="shared" si="2"/>
        <v>91.095591444783935</v>
      </c>
      <c r="I11" s="75">
        <f t="shared" si="3"/>
        <v>-204</v>
      </c>
      <c r="J11" s="67"/>
      <c r="K11" s="95"/>
      <c r="L11" s="95"/>
      <c r="M11" s="56"/>
      <c r="R11" s="68"/>
      <c r="S11" s="68"/>
    </row>
    <row r="12" spans="1:19" s="47" customFormat="1" ht="45.75" customHeight="1" x14ac:dyDescent="0.35">
      <c r="A12" s="54" t="s">
        <v>20</v>
      </c>
      <c r="B12" s="74">
        <f>'15-місто-ЦЗ'!N7</f>
        <v>510</v>
      </c>
      <c r="C12" s="74">
        <f>'15-місто-ЦЗ'!O7</f>
        <v>395</v>
      </c>
      <c r="D12" s="11">
        <f t="shared" si="0"/>
        <v>77.450980392156865</v>
      </c>
      <c r="E12" s="75">
        <f t="shared" si="1"/>
        <v>-115</v>
      </c>
      <c r="F12" s="74">
        <f>'16-село-ЦЗ'!N7</f>
        <v>501</v>
      </c>
      <c r="G12" s="74">
        <f>'16-село-ЦЗ'!O7</f>
        <v>236</v>
      </c>
      <c r="H12" s="11">
        <f t="shared" si="2"/>
        <v>47.10578842315369</v>
      </c>
      <c r="I12" s="75">
        <f t="shared" si="3"/>
        <v>-265</v>
      </c>
      <c r="J12" s="67"/>
      <c r="K12" s="95"/>
      <c r="L12" s="95"/>
      <c r="M12" s="56"/>
      <c r="R12" s="68"/>
      <c r="S12" s="68"/>
    </row>
    <row r="13" spans="1:19" s="47" customFormat="1" ht="49.65" customHeight="1" x14ac:dyDescent="0.35">
      <c r="A13" s="54" t="s">
        <v>31</v>
      </c>
      <c r="B13" s="74">
        <f>'15-місто-ЦЗ'!Q7</f>
        <v>30485</v>
      </c>
      <c r="C13" s="74">
        <f>'15-місто-ЦЗ'!R7</f>
        <v>29037</v>
      </c>
      <c r="D13" s="11">
        <f t="shared" si="0"/>
        <v>95.250123011317044</v>
      </c>
      <c r="E13" s="90">
        <f t="shared" si="1"/>
        <v>-1448</v>
      </c>
      <c r="F13" s="74">
        <f>'16-село-ЦЗ'!Q7</f>
        <v>19254</v>
      </c>
      <c r="G13" s="74">
        <f>'16-село-ЦЗ'!R7</f>
        <v>20744</v>
      </c>
      <c r="H13" s="11">
        <f t="shared" si="2"/>
        <v>107.73865170873584</v>
      </c>
      <c r="I13" s="75">
        <f t="shared" si="3"/>
        <v>1490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5">
      <c r="A14" s="162" t="s">
        <v>4</v>
      </c>
      <c r="B14" s="163"/>
      <c r="C14" s="163"/>
      <c r="D14" s="163"/>
      <c r="E14" s="163"/>
      <c r="F14" s="163"/>
      <c r="G14" s="163"/>
      <c r="H14" s="163"/>
      <c r="I14" s="163"/>
      <c r="J14" s="69"/>
      <c r="K14" s="25"/>
      <c r="L14" s="25"/>
      <c r="M14" s="56"/>
    </row>
    <row r="15" spans="1:19" s="47" customFormat="1" ht="18" customHeight="1" x14ac:dyDescent="0.35">
      <c r="A15" s="164"/>
      <c r="B15" s="165"/>
      <c r="C15" s="165"/>
      <c r="D15" s="165"/>
      <c r="E15" s="165"/>
      <c r="F15" s="165"/>
      <c r="G15" s="165"/>
      <c r="H15" s="165"/>
      <c r="I15" s="165"/>
      <c r="J15" s="69"/>
      <c r="K15" s="25"/>
      <c r="L15" s="25"/>
      <c r="M15" s="56"/>
    </row>
    <row r="16" spans="1:19" s="47" customFormat="1" ht="20.25" customHeight="1" x14ac:dyDescent="0.35">
      <c r="A16" s="166" t="s">
        <v>0</v>
      </c>
      <c r="B16" s="166" t="s">
        <v>99</v>
      </c>
      <c r="C16" s="166" t="s">
        <v>100</v>
      </c>
      <c r="D16" s="169" t="s">
        <v>1</v>
      </c>
      <c r="E16" s="170"/>
      <c r="F16" s="166" t="s">
        <v>99</v>
      </c>
      <c r="G16" s="166" t="s">
        <v>100</v>
      </c>
      <c r="H16" s="169" t="s">
        <v>1</v>
      </c>
      <c r="I16" s="170"/>
      <c r="J16" s="64"/>
      <c r="K16" s="25"/>
      <c r="L16" s="25"/>
      <c r="M16" s="56"/>
    </row>
    <row r="17" spans="1:13" ht="27" customHeight="1" x14ac:dyDescent="0.45">
      <c r="A17" s="167"/>
      <c r="B17" s="167"/>
      <c r="C17" s="167"/>
      <c r="D17" s="21" t="s">
        <v>2</v>
      </c>
      <c r="E17" s="6" t="s">
        <v>26</v>
      </c>
      <c r="F17" s="167"/>
      <c r="G17" s="167"/>
      <c r="H17" s="21" t="s">
        <v>2</v>
      </c>
      <c r="I17" s="6" t="s">
        <v>26</v>
      </c>
      <c r="J17" s="65"/>
      <c r="K17" s="70"/>
      <c r="L17" s="70"/>
      <c r="M17" s="58"/>
    </row>
    <row r="18" spans="1:13" ht="20.5" x14ac:dyDescent="0.45">
      <c r="A18" s="54" t="s">
        <v>32</v>
      </c>
      <c r="B18" s="82">
        <f>'15-місто-ЦЗ'!T7</f>
        <v>58488</v>
      </c>
      <c r="C18" s="82">
        <f>'15-місто-ЦЗ'!U7</f>
        <v>9838</v>
      </c>
      <c r="D18" s="17">
        <f t="shared" ref="D18:D20" si="4">C18*100/B18</f>
        <v>16.820544385173026</v>
      </c>
      <c r="E18" s="90">
        <f t="shared" ref="E18:E20" si="5">C18-B18</f>
        <v>-48650</v>
      </c>
      <c r="F18" s="82">
        <f>'16-село-ЦЗ'!T7</f>
        <v>37324</v>
      </c>
      <c r="G18" s="82">
        <f>'16-село-ЦЗ'!U7</f>
        <v>6990</v>
      </c>
      <c r="H18" s="16">
        <f t="shared" ref="H18:H20" si="6">G18*100/F18</f>
        <v>18.727896259779232</v>
      </c>
      <c r="I18" s="75">
        <f t="shared" ref="I18:I20" si="7">G18-F18</f>
        <v>-30334</v>
      </c>
      <c r="J18" s="71"/>
      <c r="K18" s="96"/>
      <c r="L18" s="96"/>
      <c r="M18" s="58"/>
    </row>
    <row r="19" spans="1:13" ht="20.5" x14ac:dyDescent="0.45">
      <c r="A19" s="2" t="s">
        <v>28</v>
      </c>
      <c r="B19" s="82">
        <f>'15-місто-ЦЗ'!W7</f>
        <v>17246</v>
      </c>
      <c r="C19" s="82">
        <f>'15-місто-ЦЗ'!X7</f>
        <v>8788</v>
      </c>
      <c r="D19" s="17">
        <f t="shared" si="4"/>
        <v>50.956743592717153</v>
      </c>
      <c r="E19" s="75">
        <f t="shared" si="5"/>
        <v>-8458</v>
      </c>
      <c r="F19" s="82">
        <f>'16-село-ЦЗ'!W7</f>
        <v>9591</v>
      </c>
      <c r="G19" s="82">
        <f>'16-село-ЦЗ'!X7</f>
        <v>6033</v>
      </c>
      <c r="H19" s="16">
        <f t="shared" si="6"/>
        <v>62.902721301219891</v>
      </c>
      <c r="I19" s="75">
        <f t="shared" si="7"/>
        <v>-3558</v>
      </c>
      <c r="J19" s="71"/>
      <c r="K19" s="96"/>
      <c r="L19" s="96"/>
      <c r="M19" s="58"/>
    </row>
    <row r="20" spans="1:13" ht="20.5" x14ac:dyDescent="0.45">
      <c r="A20" s="2" t="s">
        <v>33</v>
      </c>
      <c r="B20" s="82">
        <f>'15-місто-ЦЗ'!Z7</f>
        <v>14841</v>
      </c>
      <c r="C20" s="82">
        <f>'15-місто-ЦЗ'!AA7</f>
        <v>7262</v>
      </c>
      <c r="D20" s="17">
        <f t="shared" si="4"/>
        <v>48.932012667609996</v>
      </c>
      <c r="E20" s="75">
        <f t="shared" si="5"/>
        <v>-7579</v>
      </c>
      <c r="F20" s="82">
        <f>'16-село-ЦЗ'!Z7</f>
        <v>8540</v>
      </c>
      <c r="G20" s="82">
        <f>'16-село-ЦЗ'!AA7</f>
        <v>5197</v>
      </c>
      <c r="H20" s="16">
        <f t="shared" si="6"/>
        <v>60.85480093676815</v>
      </c>
      <c r="I20" s="75">
        <f t="shared" si="7"/>
        <v>-3343</v>
      </c>
      <c r="J20" s="72"/>
      <c r="K20" s="96"/>
      <c r="L20" s="96"/>
      <c r="M20" s="58"/>
    </row>
    <row r="21" spans="1:13" ht="21" x14ac:dyDescent="0.4">
      <c r="C21" s="19"/>
      <c r="K21" s="70"/>
      <c r="L21" s="70"/>
      <c r="M21" s="58"/>
    </row>
    <row r="22" spans="1:13" ht="13.25" x14ac:dyDescent="0.25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J13" sqref="J13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112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193" t="s">
        <v>9</v>
      </c>
      <c r="L3" s="193"/>
      <c r="M3" s="193"/>
      <c r="N3" s="193" t="s">
        <v>10</v>
      </c>
      <c r="O3" s="193"/>
      <c r="P3" s="193"/>
      <c r="Q3" s="194" t="s">
        <v>8</v>
      </c>
      <c r="R3" s="195"/>
      <c r="S3" s="196"/>
      <c r="T3" s="193" t="s">
        <v>16</v>
      </c>
      <c r="U3" s="193"/>
      <c r="V3" s="193"/>
      <c r="W3" s="193" t="s">
        <v>11</v>
      </c>
      <c r="X3" s="193"/>
      <c r="Y3" s="193"/>
      <c r="Z3" s="193" t="s">
        <v>12</v>
      </c>
      <c r="AA3" s="193"/>
      <c r="AB3" s="193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110">
        <f>SUM(B8:B35)</f>
        <v>84972</v>
      </c>
      <c r="C7" s="110">
        <f>SUM(C8:C35)</f>
        <v>85298</v>
      </c>
      <c r="D7" s="111">
        <f>C7*100/B7</f>
        <v>100.38365579249636</v>
      </c>
      <c r="E7" s="112">
        <f>SUM(E8:E35)</f>
        <v>36727</v>
      </c>
      <c r="F7" s="112">
        <f>SUM(F8:F35)</f>
        <v>39299</v>
      </c>
      <c r="G7" s="111">
        <f>F7*100/E7</f>
        <v>107.00302229967055</v>
      </c>
      <c r="H7" s="112">
        <f>SUM(H8:H35)</f>
        <v>15411</v>
      </c>
      <c r="I7" s="112">
        <f>SUM(I8:I35)</f>
        <v>15093</v>
      </c>
      <c r="J7" s="111">
        <f>I7*100/H7</f>
        <v>97.936538835896442</v>
      </c>
      <c r="K7" s="112">
        <f>SUM(K8:K35)</f>
        <v>2788</v>
      </c>
      <c r="L7" s="112">
        <f>SUM(L8:L35)</f>
        <v>2517</v>
      </c>
      <c r="M7" s="111">
        <f>L7*100/K7</f>
        <v>90.279770444763273</v>
      </c>
      <c r="N7" s="112">
        <f>SUM(N8:N35)</f>
        <v>510</v>
      </c>
      <c r="O7" s="112">
        <f>SUM(O8:O35)</f>
        <v>395</v>
      </c>
      <c r="P7" s="111">
        <f>O7*100/N7</f>
        <v>77.450980392156865</v>
      </c>
      <c r="Q7" s="112">
        <f>SUM(Q8:Q35)</f>
        <v>30485</v>
      </c>
      <c r="R7" s="112">
        <f>SUM(R8:R35)</f>
        <v>29037</v>
      </c>
      <c r="S7" s="111">
        <f>R7*100/Q7</f>
        <v>95.250123011317044</v>
      </c>
      <c r="T7" s="112">
        <f>SUM(T8:T35)</f>
        <v>58488</v>
      </c>
      <c r="U7" s="112">
        <f>SUM(U8:U35)</f>
        <v>9838</v>
      </c>
      <c r="V7" s="111">
        <f>U7*100/T7</f>
        <v>16.820544385173026</v>
      </c>
      <c r="W7" s="112">
        <f>SUM(W8:W35)</f>
        <v>17246</v>
      </c>
      <c r="X7" s="112">
        <f>SUM(X8:X35)</f>
        <v>8788</v>
      </c>
      <c r="Y7" s="111">
        <f>X7*100/W7</f>
        <v>50.956743592717153</v>
      </c>
      <c r="Z7" s="112">
        <f>SUM(Z8:Z35)</f>
        <v>14841</v>
      </c>
      <c r="AA7" s="112">
        <f>SUM(AA8:AA35)</f>
        <v>7262</v>
      </c>
      <c r="AB7" s="111">
        <f>AA7*100/Z7</f>
        <v>48.932012667609996</v>
      </c>
      <c r="AC7" s="37"/>
      <c r="AF7" s="42"/>
    </row>
    <row r="8" spans="1:32" s="42" customFormat="1" ht="17" customHeight="1" x14ac:dyDescent="0.3">
      <c r="A8" s="61" t="s">
        <v>35</v>
      </c>
      <c r="B8" s="113">
        <f>УСЬОГО!B8-'16-село-ЦЗ'!B8</f>
        <v>27993</v>
      </c>
      <c r="C8" s="113">
        <f>УСЬОГО!C8-'16-село-ЦЗ'!C8</f>
        <v>29634</v>
      </c>
      <c r="D8" s="111">
        <f t="shared" ref="D8:D35" si="0">C8*100/B8</f>
        <v>105.86217983067195</v>
      </c>
      <c r="E8" s="113">
        <f>УСЬОГО!E8-'16-село-ЦЗ'!E8</f>
        <v>13482</v>
      </c>
      <c r="F8" s="113">
        <f>УСЬОГО!F8-'16-село-ЦЗ'!F8</f>
        <v>15193</v>
      </c>
      <c r="G8" s="114">
        <f t="shared" ref="G8:G35" si="1">F8*100/E8</f>
        <v>112.69099540127577</v>
      </c>
      <c r="H8" s="113">
        <f>УСЬОГО!H8-'16-село-ЦЗ'!H8</f>
        <v>2944</v>
      </c>
      <c r="I8" s="113">
        <f>УСЬОГО!I8-'16-село-ЦЗ'!I8</f>
        <v>3339</v>
      </c>
      <c r="J8" s="114">
        <f t="shared" ref="J8:J35" si="2">I8*100/H8</f>
        <v>113.41711956521739</v>
      </c>
      <c r="K8" s="113">
        <f>УСЬОГО!N8-'16-село-ЦЗ'!K8</f>
        <v>579</v>
      </c>
      <c r="L8" s="113">
        <f>УСЬОГО!O8-'16-село-ЦЗ'!L8</f>
        <v>877</v>
      </c>
      <c r="M8" s="114">
        <f t="shared" ref="M8:M35" si="3">L8*100/K8</f>
        <v>151.46804835924007</v>
      </c>
      <c r="N8" s="113">
        <f>УСЬОГО!Q8-'16-село-ЦЗ'!N8</f>
        <v>91</v>
      </c>
      <c r="O8" s="113">
        <f>УСЬОГО!R8-'16-село-ЦЗ'!O8</f>
        <v>216</v>
      </c>
      <c r="P8" s="114">
        <f>IF(ISERROR(O8*100/N8),"-",(O8*100/N8))</f>
        <v>237.36263736263737</v>
      </c>
      <c r="Q8" s="113">
        <f>УСЬОГО!T8-'16-село-ЦЗ'!Q8</f>
        <v>10297</v>
      </c>
      <c r="R8" s="115">
        <f>УСЬОГО!U8-'16-село-ЦЗ'!R8</f>
        <v>9199</v>
      </c>
      <c r="S8" s="114">
        <f t="shared" ref="S8:S35" si="4">R8*100/Q8</f>
        <v>89.336700009711564</v>
      </c>
      <c r="T8" s="113">
        <f>УСЬОГО!W8-'16-село-ЦЗ'!T8</f>
        <v>21455</v>
      </c>
      <c r="U8" s="115">
        <f>УСЬОГО!X8-'16-село-ЦЗ'!U8</f>
        <v>4083</v>
      </c>
      <c r="V8" s="114">
        <f t="shared" ref="V8:V35" si="5">U8*100/T8</f>
        <v>19.030529014215801</v>
      </c>
      <c r="W8" s="113">
        <f>УСЬОГО!Z8-'16-село-ЦЗ'!W8</f>
        <v>7412</v>
      </c>
      <c r="X8" s="115">
        <f>УСЬОГО!AA8-'16-село-ЦЗ'!X8</f>
        <v>3879</v>
      </c>
      <c r="Y8" s="114">
        <f t="shared" ref="Y8:Y35" si="6">X8*100/W8</f>
        <v>52.334052887209928</v>
      </c>
      <c r="Z8" s="113">
        <f>УСЬОГО!AC8-'16-село-ЦЗ'!Z8</f>
        <v>6414</v>
      </c>
      <c r="AA8" s="115">
        <f>УСЬОГО!AD8-'16-село-ЦЗ'!AA8</f>
        <v>3231</v>
      </c>
      <c r="AB8" s="114">
        <f t="shared" ref="AB8:AB35" si="7">AA8*100/Z8</f>
        <v>50.374181478016837</v>
      </c>
      <c r="AC8" s="37"/>
      <c r="AD8" s="41"/>
    </row>
    <row r="9" spans="1:32" s="43" customFormat="1" ht="17" customHeight="1" x14ac:dyDescent="0.3">
      <c r="A9" s="61" t="s">
        <v>36</v>
      </c>
      <c r="B9" s="113">
        <f>УСЬОГО!B9-'16-село-ЦЗ'!B9</f>
        <v>4449</v>
      </c>
      <c r="C9" s="113">
        <f>УСЬОГО!C9-'16-село-ЦЗ'!C9</f>
        <v>4258</v>
      </c>
      <c r="D9" s="111">
        <f t="shared" si="0"/>
        <v>95.706900427062266</v>
      </c>
      <c r="E9" s="113">
        <f>УСЬОГО!E9-'16-село-ЦЗ'!E9</f>
        <v>2016</v>
      </c>
      <c r="F9" s="113">
        <f>УСЬОГО!F9-'16-село-ЦЗ'!F9</f>
        <v>2030</v>
      </c>
      <c r="G9" s="114">
        <f t="shared" si="1"/>
        <v>100.69444444444444</v>
      </c>
      <c r="H9" s="113">
        <f>УСЬОГО!H9-'16-село-ЦЗ'!H9</f>
        <v>872</v>
      </c>
      <c r="I9" s="113">
        <f>УСЬОГО!I9-'16-село-ЦЗ'!I9</f>
        <v>752</v>
      </c>
      <c r="J9" s="114">
        <f t="shared" si="2"/>
        <v>86.238532110091739</v>
      </c>
      <c r="K9" s="113">
        <f>УСЬОГО!N9-'16-село-ЦЗ'!K9</f>
        <v>104</v>
      </c>
      <c r="L9" s="113">
        <f>УСЬОГО!O9-'16-село-ЦЗ'!L9</f>
        <v>91</v>
      </c>
      <c r="M9" s="114">
        <f t="shared" si="3"/>
        <v>87.5</v>
      </c>
      <c r="N9" s="113">
        <f>УСЬОГО!Q9-'16-село-ЦЗ'!N9</f>
        <v>16</v>
      </c>
      <c r="O9" s="113">
        <f>УСЬОГО!R9-'16-село-ЦЗ'!O9</f>
        <v>5</v>
      </c>
      <c r="P9" s="114">
        <f t="shared" ref="P9:P35" si="8">IF(ISERROR(O9*100/N9),"-",(O9*100/N9))</f>
        <v>31.25</v>
      </c>
      <c r="Q9" s="113">
        <f>УСЬОГО!T9-'16-село-ЦЗ'!Q9</f>
        <v>1584</v>
      </c>
      <c r="R9" s="115">
        <f>УСЬОГО!U9-'16-село-ЦЗ'!R9</f>
        <v>1630</v>
      </c>
      <c r="S9" s="114">
        <f t="shared" si="4"/>
        <v>102.9040404040404</v>
      </c>
      <c r="T9" s="113">
        <f>УСЬОГО!W9-'16-село-ЦЗ'!T9</f>
        <v>3102</v>
      </c>
      <c r="U9" s="115">
        <f>УСЬОГО!X9-'16-село-ЦЗ'!U9</f>
        <v>482</v>
      </c>
      <c r="V9" s="114">
        <f t="shared" si="5"/>
        <v>15.538362346872985</v>
      </c>
      <c r="W9" s="113">
        <f>УСЬОГО!Z9-'16-село-ЦЗ'!W9</f>
        <v>963</v>
      </c>
      <c r="X9" s="115">
        <f>УСЬОГО!AA9-'16-село-ЦЗ'!X9</f>
        <v>424</v>
      </c>
      <c r="Y9" s="114">
        <f t="shared" si="6"/>
        <v>44.029075804776738</v>
      </c>
      <c r="Z9" s="113">
        <f>УСЬОГО!AC9-'16-село-ЦЗ'!Z9</f>
        <v>713</v>
      </c>
      <c r="AA9" s="115">
        <f>УСЬОГО!AD9-'16-село-ЦЗ'!AA9</f>
        <v>251</v>
      </c>
      <c r="AB9" s="114">
        <f t="shared" si="7"/>
        <v>35.203366058906028</v>
      </c>
      <c r="AC9" s="37"/>
      <c r="AD9" s="41"/>
    </row>
    <row r="10" spans="1:32" s="42" customFormat="1" ht="17" customHeight="1" x14ac:dyDescent="0.3">
      <c r="A10" s="61" t="s">
        <v>37</v>
      </c>
      <c r="B10" s="113">
        <f>УСЬОГО!B10-'16-село-ЦЗ'!B10</f>
        <v>282</v>
      </c>
      <c r="C10" s="113">
        <f>УСЬОГО!C10-'16-село-ЦЗ'!C10</f>
        <v>267</v>
      </c>
      <c r="D10" s="111">
        <f t="shared" si="0"/>
        <v>94.680851063829792</v>
      </c>
      <c r="E10" s="113">
        <f>УСЬОГО!E10-'16-село-ЦЗ'!E10</f>
        <v>178</v>
      </c>
      <c r="F10" s="113">
        <f>УСЬОГО!F10-'16-село-ЦЗ'!F10</f>
        <v>169</v>
      </c>
      <c r="G10" s="114">
        <f t="shared" si="1"/>
        <v>94.943820224719104</v>
      </c>
      <c r="H10" s="113">
        <f>УСЬОГО!H10-'16-село-ЦЗ'!H10</f>
        <v>45</v>
      </c>
      <c r="I10" s="113">
        <f>УСЬОГО!I10-'16-село-ЦЗ'!I10</f>
        <v>43</v>
      </c>
      <c r="J10" s="114">
        <f t="shared" si="2"/>
        <v>95.555555555555557</v>
      </c>
      <c r="K10" s="113">
        <f>УСЬОГО!N10-'16-село-ЦЗ'!K10</f>
        <v>8</v>
      </c>
      <c r="L10" s="113">
        <f>УСЬОГО!O10-'16-село-ЦЗ'!L10</f>
        <v>5</v>
      </c>
      <c r="M10" s="114">
        <f t="shared" si="3"/>
        <v>62.5</v>
      </c>
      <c r="N10" s="113">
        <f>УСЬОГО!Q10-'16-село-ЦЗ'!N10</f>
        <v>1</v>
      </c>
      <c r="O10" s="113">
        <f>УСЬОГО!R10-'16-село-ЦЗ'!O10</f>
        <v>8</v>
      </c>
      <c r="P10" s="114">
        <f t="shared" si="8"/>
        <v>800</v>
      </c>
      <c r="Q10" s="113">
        <f>УСЬОГО!T10-'16-село-ЦЗ'!Q10</f>
        <v>172</v>
      </c>
      <c r="R10" s="115">
        <f>УСЬОГО!U10-'16-село-ЦЗ'!R10</f>
        <v>139</v>
      </c>
      <c r="S10" s="114">
        <f t="shared" si="4"/>
        <v>80.813953488372093</v>
      </c>
      <c r="T10" s="113">
        <f>УСЬОГО!W10-'16-село-ЦЗ'!T10</f>
        <v>185</v>
      </c>
      <c r="U10" s="115">
        <f>УСЬОГО!X10-'16-село-ЦЗ'!U10</f>
        <v>22</v>
      </c>
      <c r="V10" s="114">
        <f t="shared" si="5"/>
        <v>11.891891891891891</v>
      </c>
      <c r="W10" s="113">
        <f>УСЬОГО!Z10-'16-село-ЦЗ'!W10</f>
        <v>103</v>
      </c>
      <c r="X10" s="115">
        <f>УСЬОГО!AA10-'16-село-ЦЗ'!X10</f>
        <v>22</v>
      </c>
      <c r="Y10" s="114">
        <f t="shared" si="6"/>
        <v>21.359223300970875</v>
      </c>
      <c r="Z10" s="113">
        <f>УСЬОГО!AC10-'16-село-ЦЗ'!Z10</f>
        <v>89</v>
      </c>
      <c r="AA10" s="115">
        <f>УСЬОГО!AD10-'16-село-ЦЗ'!AA10</f>
        <v>19</v>
      </c>
      <c r="AB10" s="114">
        <f t="shared" si="7"/>
        <v>21.348314606741575</v>
      </c>
      <c r="AC10" s="37"/>
      <c r="AD10" s="41"/>
    </row>
    <row r="11" spans="1:32" s="42" customFormat="1" ht="17" customHeight="1" x14ac:dyDescent="0.3">
      <c r="A11" s="61" t="s">
        <v>38</v>
      </c>
      <c r="B11" s="113">
        <f>УСЬОГО!B11-'16-село-ЦЗ'!B11</f>
        <v>2137</v>
      </c>
      <c r="C11" s="113">
        <f>УСЬОГО!C11-'16-село-ЦЗ'!C11</f>
        <v>1868</v>
      </c>
      <c r="D11" s="111">
        <f t="shared" si="0"/>
        <v>87.412260177819377</v>
      </c>
      <c r="E11" s="113">
        <f>УСЬОГО!E11-'16-село-ЦЗ'!E11</f>
        <v>1129</v>
      </c>
      <c r="F11" s="113">
        <f>УСЬОГО!F11-'16-село-ЦЗ'!F11</f>
        <v>942</v>
      </c>
      <c r="G11" s="114">
        <f t="shared" si="1"/>
        <v>83.436669619131976</v>
      </c>
      <c r="H11" s="113">
        <f>УСЬОГО!H11-'16-село-ЦЗ'!H11</f>
        <v>496</v>
      </c>
      <c r="I11" s="113">
        <f>УСЬОГО!I11-'16-село-ЦЗ'!I11</f>
        <v>297</v>
      </c>
      <c r="J11" s="114">
        <f t="shared" si="2"/>
        <v>59.87903225806452</v>
      </c>
      <c r="K11" s="113">
        <f>УСЬОГО!N11-'16-село-ЦЗ'!K11</f>
        <v>80</v>
      </c>
      <c r="L11" s="113">
        <f>УСЬОГО!O11-'16-село-ЦЗ'!L11</f>
        <v>32</v>
      </c>
      <c r="M11" s="114">
        <f t="shared" si="3"/>
        <v>40</v>
      </c>
      <c r="N11" s="113">
        <f>УСЬОГО!Q11-'16-село-ЦЗ'!N11</f>
        <v>0</v>
      </c>
      <c r="O11" s="113">
        <f>УСЬОГО!R11-'16-село-ЦЗ'!O11</f>
        <v>3</v>
      </c>
      <c r="P11" s="114" t="str">
        <f t="shared" si="8"/>
        <v>-</v>
      </c>
      <c r="Q11" s="113">
        <f>УСЬОГО!T11-'16-село-ЦЗ'!Q11</f>
        <v>1072</v>
      </c>
      <c r="R11" s="115">
        <f>УСЬОГО!U11-'16-село-ЦЗ'!R11</f>
        <v>826</v>
      </c>
      <c r="S11" s="114">
        <f t="shared" si="4"/>
        <v>77.052238805970148</v>
      </c>
      <c r="T11" s="113">
        <f>УСЬОГО!W11-'16-село-ЦЗ'!T11</f>
        <v>1212</v>
      </c>
      <c r="U11" s="115">
        <f>УСЬОГО!X11-'16-село-ЦЗ'!U11</f>
        <v>237</v>
      </c>
      <c r="V11" s="114">
        <f t="shared" si="5"/>
        <v>19.554455445544555</v>
      </c>
      <c r="W11" s="113">
        <f>УСЬОГО!Z11-'16-село-ЦЗ'!W11</f>
        <v>419</v>
      </c>
      <c r="X11" s="115">
        <f>УСЬОГО!AA11-'16-село-ЦЗ'!X11</f>
        <v>198</v>
      </c>
      <c r="Y11" s="114">
        <f t="shared" si="6"/>
        <v>47.255369928400953</v>
      </c>
      <c r="Z11" s="113">
        <f>УСЬОГО!AC11-'16-село-ЦЗ'!Z11</f>
        <v>350</v>
      </c>
      <c r="AA11" s="115">
        <f>УСЬОГО!AD11-'16-село-ЦЗ'!AA11</f>
        <v>157</v>
      </c>
      <c r="AB11" s="114">
        <f t="shared" si="7"/>
        <v>44.857142857142854</v>
      </c>
      <c r="AC11" s="37"/>
      <c r="AD11" s="41"/>
    </row>
    <row r="12" spans="1:32" s="42" customFormat="1" ht="17" customHeight="1" x14ac:dyDescent="0.3">
      <c r="A12" s="61" t="s">
        <v>39</v>
      </c>
      <c r="B12" s="113">
        <f>УСЬОГО!B12-'16-село-ЦЗ'!B12</f>
        <v>3552</v>
      </c>
      <c r="C12" s="113">
        <f>УСЬОГО!C12-'16-село-ЦЗ'!C12</f>
        <v>3547</v>
      </c>
      <c r="D12" s="111">
        <f t="shared" si="0"/>
        <v>99.859234234234236</v>
      </c>
      <c r="E12" s="113">
        <f>УСЬОГО!E12-'16-село-ЦЗ'!E12</f>
        <v>1185</v>
      </c>
      <c r="F12" s="113">
        <f>УСЬОГО!F12-'16-село-ЦЗ'!F12</f>
        <v>1210</v>
      </c>
      <c r="G12" s="114">
        <f t="shared" si="1"/>
        <v>102.10970464135021</v>
      </c>
      <c r="H12" s="113">
        <f>УСЬОГО!H12-'16-село-ЦЗ'!H12</f>
        <v>632</v>
      </c>
      <c r="I12" s="113">
        <f>УСЬОГО!I12-'16-село-ЦЗ'!I12</f>
        <v>571</v>
      </c>
      <c r="J12" s="114">
        <f t="shared" si="2"/>
        <v>90.348101265822791</v>
      </c>
      <c r="K12" s="113">
        <f>УСЬОГО!N12-'16-село-ЦЗ'!K12</f>
        <v>202</v>
      </c>
      <c r="L12" s="113">
        <f>УСЬОГО!O12-'16-село-ЦЗ'!L12</f>
        <v>156</v>
      </c>
      <c r="M12" s="114">
        <f t="shared" si="3"/>
        <v>77.227722772277232</v>
      </c>
      <c r="N12" s="113">
        <f>УСЬОГО!Q12-'16-село-ЦЗ'!N12</f>
        <v>106</v>
      </c>
      <c r="O12" s="113">
        <f>УСЬОГО!R12-'16-село-ЦЗ'!O12</f>
        <v>17</v>
      </c>
      <c r="P12" s="114">
        <f t="shared" si="8"/>
        <v>16.037735849056602</v>
      </c>
      <c r="Q12" s="113">
        <f>УСЬОГО!T12-'16-село-ЦЗ'!Q12</f>
        <v>1034</v>
      </c>
      <c r="R12" s="115">
        <f>УСЬОГО!U12-'16-село-ЦЗ'!R12</f>
        <v>1060</v>
      </c>
      <c r="S12" s="114">
        <f t="shared" si="4"/>
        <v>102.51450676982591</v>
      </c>
      <c r="T12" s="113">
        <f>УСЬОГО!W12-'16-село-ЦЗ'!T12</f>
        <v>2702</v>
      </c>
      <c r="U12" s="115">
        <f>УСЬОГО!X12-'16-село-ЦЗ'!U12</f>
        <v>256</v>
      </c>
      <c r="V12" s="114">
        <f t="shared" si="5"/>
        <v>9.4744633604737238</v>
      </c>
      <c r="W12" s="113">
        <f>УСЬОГО!Z12-'16-село-ЦЗ'!W12</f>
        <v>495</v>
      </c>
      <c r="X12" s="115">
        <f>УСЬОГО!AA12-'16-село-ЦЗ'!X12</f>
        <v>204</v>
      </c>
      <c r="Y12" s="114">
        <f t="shared" si="6"/>
        <v>41.212121212121211</v>
      </c>
      <c r="Z12" s="113">
        <f>УСЬОГО!AC12-'16-село-ЦЗ'!Z12</f>
        <v>410</v>
      </c>
      <c r="AA12" s="115">
        <f>УСЬОГО!AD12-'16-село-ЦЗ'!AA12</f>
        <v>149</v>
      </c>
      <c r="AB12" s="114">
        <f t="shared" si="7"/>
        <v>36.341463414634148</v>
      </c>
      <c r="AC12" s="37"/>
      <c r="AD12" s="41"/>
    </row>
    <row r="13" spans="1:32" s="42" customFormat="1" ht="17" customHeight="1" x14ac:dyDescent="0.3">
      <c r="A13" s="61" t="s">
        <v>40</v>
      </c>
      <c r="B13" s="113">
        <f>УСЬОГО!B13-'16-село-ЦЗ'!B13</f>
        <v>1756</v>
      </c>
      <c r="C13" s="113">
        <f>УСЬОГО!C13-'16-село-ЦЗ'!C13</f>
        <v>1527</v>
      </c>
      <c r="D13" s="111">
        <f t="shared" si="0"/>
        <v>86.958997722095674</v>
      </c>
      <c r="E13" s="113">
        <f>УСЬОГО!E13-'16-село-ЦЗ'!E13</f>
        <v>895</v>
      </c>
      <c r="F13" s="113">
        <f>УСЬОГО!F13-'16-село-ЦЗ'!F13</f>
        <v>747</v>
      </c>
      <c r="G13" s="114">
        <f t="shared" si="1"/>
        <v>83.463687150837984</v>
      </c>
      <c r="H13" s="113">
        <f>УСЬОГО!H13-'16-село-ЦЗ'!H13</f>
        <v>389</v>
      </c>
      <c r="I13" s="113">
        <f>УСЬОГО!I13-'16-село-ЦЗ'!I13</f>
        <v>343</v>
      </c>
      <c r="J13" s="114">
        <f t="shared" si="2"/>
        <v>88.174807197943451</v>
      </c>
      <c r="K13" s="113">
        <f>УСЬОГО!N13-'16-село-ЦЗ'!K13</f>
        <v>52</v>
      </c>
      <c r="L13" s="113">
        <f>УСЬОГО!O13-'16-село-ЦЗ'!L13</f>
        <v>49</v>
      </c>
      <c r="M13" s="114">
        <f t="shared" si="3"/>
        <v>94.230769230769226</v>
      </c>
      <c r="N13" s="113">
        <f>УСЬОГО!Q13-'16-село-ЦЗ'!N13</f>
        <v>7</v>
      </c>
      <c r="O13" s="113">
        <f>УСЬОГО!R13-'16-село-ЦЗ'!O13</f>
        <v>4</v>
      </c>
      <c r="P13" s="114">
        <f t="shared" si="8"/>
        <v>57.142857142857146</v>
      </c>
      <c r="Q13" s="113">
        <f>УСЬОГО!T13-'16-село-ЦЗ'!Q13</f>
        <v>761</v>
      </c>
      <c r="R13" s="115">
        <f>УСЬОГО!U13-'16-село-ЦЗ'!R13</f>
        <v>662</v>
      </c>
      <c r="S13" s="114">
        <f t="shared" si="4"/>
        <v>86.990801576872542</v>
      </c>
      <c r="T13" s="113">
        <f>УСЬОГО!W13-'16-село-ЦЗ'!T13</f>
        <v>1091</v>
      </c>
      <c r="U13" s="115">
        <f>УСЬОГО!X13-'16-село-ЦЗ'!U13</f>
        <v>121</v>
      </c>
      <c r="V13" s="114">
        <f t="shared" si="5"/>
        <v>11.090742438130157</v>
      </c>
      <c r="W13" s="113">
        <f>УСЬОГО!Z13-'16-село-ЦЗ'!W13</f>
        <v>390</v>
      </c>
      <c r="X13" s="115">
        <f>УСЬОГО!AA13-'16-село-ЦЗ'!X13</f>
        <v>111</v>
      </c>
      <c r="Y13" s="114">
        <f t="shared" si="6"/>
        <v>28.46153846153846</v>
      </c>
      <c r="Z13" s="113">
        <f>УСЬОГО!AC13-'16-село-ЦЗ'!Z13</f>
        <v>337</v>
      </c>
      <c r="AA13" s="115">
        <f>УСЬОГО!AD13-'16-село-ЦЗ'!AA13</f>
        <v>95</v>
      </c>
      <c r="AB13" s="114">
        <f t="shared" si="7"/>
        <v>28.189910979228486</v>
      </c>
      <c r="AC13" s="37"/>
      <c r="AD13" s="41"/>
    </row>
    <row r="14" spans="1:32" s="42" customFormat="1" ht="17" customHeight="1" x14ac:dyDescent="0.3">
      <c r="A14" s="61" t="s">
        <v>41</v>
      </c>
      <c r="B14" s="113">
        <f>УСЬОГО!B14-'16-село-ЦЗ'!B14</f>
        <v>1476</v>
      </c>
      <c r="C14" s="113">
        <f>УСЬОГО!C14-'16-село-ЦЗ'!C14</f>
        <v>1246</v>
      </c>
      <c r="D14" s="111">
        <f t="shared" si="0"/>
        <v>84.417344173441734</v>
      </c>
      <c r="E14" s="113">
        <f>УСЬОГО!E14-'16-село-ЦЗ'!E14</f>
        <v>924</v>
      </c>
      <c r="F14" s="113">
        <f>УСЬОГО!F14-'16-село-ЦЗ'!F14</f>
        <v>758</v>
      </c>
      <c r="G14" s="114">
        <f t="shared" si="1"/>
        <v>82.03463203463204</v>
      </c>
      <c r="H14" s="113">
        <f>УСЬОГО!H14-'16-село-ЦЗ'!H14</f>
        <v>315</v>
      </c>
      <c r="I14" s="113">
        <f>УСЬОГО!I14-'16-село-ЦЗ'!I14</f>
        <v>238</v>
      </c>
      <c r="J14" s="114">
        <f t="shared" si="2"/>
        <v>75.555555555555557</v>
      </c>
      <c r="K14" s="113">
        <f>УСЬОГО!N14-'16-село-ЦЗ'!K14</f>
        <v>28</v>
      </c>
      <c r="L14" s="113">
        <f>УСЬОГО!O14-'16-село-ЦЗ'!L14</f>
        <v>15</v>
      </c>
      <c r="M14" s="114">
        <f t="shared" si="3"/>
        <v>53.571428571428569</v>
      </c>
      <c r="N14" s="113">
        <f>УСЬОГО!Q14-'16-село-ЦЗ'!N14</f>
        <v>6</v>
      </c>
      <c r="O14" s="113">
        <f>УСЬОГО!R14-'16-село-ЦЗ'!O14</f>
        <v>1</v>
      </c>
      <c r="P14" s="114">
        <f t="shared" si="8"/>
        <v>16.666666666666668</v>
      </c>
      <c r="Q14" s="113">
        <f>УСЬОГО!T14-'16-село-ЦЗ'!Q14</f>
        <v>895</v>
      </c>
      <c r="R14" s="115">
        <f>УСЬОГО!U14-'16-село-ЦЗ'!R14</f>
        <v>678</v>
      </c>
      <c r="S14" s="114">
        <f t="shared" si="4"/>
        <v>75.754189944134083</v>
      </c>
      <c r="T14" s="113">
        <f>УСЬОГО!W14-'16-село-ЦЗ'!T14</f>
        <v>822</v>
      </c>
      <c r="U14" s="115">
        <f>УСЬОГО!X14-'16-село-ЦЗ'!U14</f>
        <v>130</v>
      </c>
      <c r="V14" s="114">
        <f t="shared" si="5"/>
        <v>15.815085158150852</v>
      </c>
      <c r="W14" s="113">
        <f>УСЬОГО!Z14-'16-село-ЦЗ'!W14</f>
        <v>442</v>
      </c>
      <c r="X14" s="115">
        <f>УСЬОГО!AA14-'16-село-ЦЗ'!X14</f>
        <v>118</v>
      </c>
      <c r="Y14" s="114">
        <f t="shared" si="6"/>
        <v>26.696832579185521</v>
      </c>
      <c r="Z14" s="113">
        <f>УСЬОГО!AC14-'16-село-ЦЗ'!Z14</f>
        <v>362</v>
      </c>
      <c r="AA14" s="115">
        <f>УСЬОГО!AD14-'16-село-ЦЗ'!AA14</f>
        <v>84</v>
      </c>
      <c r="AB14" s="114">
        <f t="shared" si="7"/>
        <v>23.204419889502763</v>
      </c>
      <c r="AC14" s="37"/>
      <c r="AD14" s="41"/>
    </row>
    <row r="15" spans="1:32" s="42" customFormat="1" ht="17" customHeight="1" x14ac:dyDescent="0.3">
      <c r="A15" s="61" t="s">
        <v>42</v>
      </c>
      <c r="B15" s="113">
        <f>УСЬОГО!B15-'16-село-ЦЗ'!B15</f>
        <v>7621</v>
      </c>
      <c r="C15" s="113">
        <f>УСЬОГО!C15-'16-село-ЦЗ'!C15</f>
        <v>7240</v>
      </c>
      <c r="D15" s="111">
        <f t="shared" si="0"/>
        <v>95.000656081879015</v>
      </c>
      <c r="E15" s="113">
        <f>УСЬОГО!E15-'16-село-ЦЗ'!E15</f>
        <v>1816</v>
      </c>
      <c r="F15" s="113">
        <f>УСЬОГО!F15-'16-село-ЦЗ'!F15</f>
        <v>1839</v>
      </c>
      <c r="G15" s="114">
        <f t="shared" si="1"/>
        <v>101.26651982378854</v>
      </c>
      <c r="H15" s="113">
        <f>УСЬОГО!H15-'16-село-ЦЗ'!H15</f>
        <v>1247</v>
      </c>
      <c r="I15" s="113">
        <f>УСЬОГО!I15-'16-село-ЦЗ'!I15</f>
        <v>933</v>
      </c>
      <c r="J15" s="114">
        <f t="shared" si="2"/>
        <v>74.8195669607057</v>
      </c>
      <c r="K15" s="113">
        <f>УСЬОГО!N15-'16-село-ЦЗ'!K15</f>
        <v>210</v>
      </c>
      <c r="L15" s="113">
        <f>УСЬОГО!O15-'16-село-ЦЗ'!L15</f>
        <v>134</v>
      </c>
      <c r="M15" s="114">
        <f t="shared" si="3"/>
        <v>63.80952380952381</v>
      </c>
      <c r="N15" s="113">
        <f>УСЬОГО!Q15-'16-село-ЦЗ'!N15</f>
        <v>10</v>
      </c>
      <c r="O15" s="113">
        <f>УСЬОГО!R15-'16-село-ЦЗ'!O15</f>
        <v>6</v>
      </c>
      <c r="P15" s="114">
        <f t="shared" si="8"/>
        <v>60</v>
      </c>
      <c r="Q15" s="113">
        <f>УСЬОГО!T15-'16-село-ЦЗ'!Q15</f>
        <v>1561</v>
      </c>
      <c r="R15" s="115">
        <f>УСЬОГО!U15-'16-село-ЦЗ'!R15</f>
        <v>1396</v>
      </c>
      <c r="S15" s="114">
        <f t="shared" si="4"/>
        <v>89.429852658552207</v>
      </c>
      <c r="T15" s="113">
        <f>УСЬОГО!W15-'16-село-ЦЗ'!T15</f>
        <v>5888</v>
      </c>
      <c r="U15" s="115">
        <f>УСЬОГО!X15-'16-село-ЦЗ'!U15</f>
        <v>475</v>
      </c>
      <c r="V15" s="114">
        <f t="shared" si="5"/>
        <v>8.0672554347826093</v>
      </c>
      <c r="W15" s="113">
        <f>УСЬОГО!Z15-'16-село-ЦЗ'!W15</f>
        <v>763</v>
      </c>
      <c r="X15" s="115">
        <f>УСЬОГО!AA15-'16-село-ЦЗ'!X15</f>
        <v>385</v>
      </c>
      <c r="Y15" s="114">
        <f t="shared" si="6"/>
        <v>50.458715596330272</v>
      </c>
      <c r="Z15" s="113">
        <f>УСЬОГО!AC15-'16-село-ЦЗ'!Z15</f>
        <v>656</v>
      </c>
      <c r="AA15" s="115">
        <f>УСЬОГО!AD15-'16-село-ЦЗ'!AA15</f>
        <v>297</v>
      </c>
      <c r="AB15" s="114">
        <f t="shared" si="7"/>
        <v>45.274390243902438</v>
      </c>
      <c r="AC15" s="37"/>
      <c r="AD15" s="41"/>
    </row>
    <row r="16" spans="1:32" s="42" customFormat="1" ht="17" customHeight="1" x14ac:dyDescent="0.3">
      <c r="A16" s="61" t="s">
        <v>43</v>
      </c>
      <c r="B16" s="113">
        <f>УСЬОГО!B16-'16-село-ЦЗ'!B16</f>
        <v>4012</v>
      </c>
      <c r="C16" s="113">
        <f>УСЬОГО!C16-'16-село-ЦЗ'!C16</f>
        <v>3743</v>
      </c>
      <c r="D16" s="111">
        <f t="shared" si="0"/>
        <v>93.295114656031899</v>
      </c>
      <c r="E16" s="113">
        <f>УСЬОГО!E16-'16-село-ЦЗ'!E16</f>
        <v>2082</v>
      </c>
      <c r="F16" s="113">
        <f>УСЬОГО!F16-'16-село-ЦЗ'!F16</f>
        <v>2007</v>
      </c>
      <c r="G16" s="114">
        <f t="shared" si="1"/>
        <v>96.397694524495677</v>
      </c>
      <c r="H16" s="113">
        <f>УСЬОГО!H16-'16-село-ЦЗ'!H16</f>
        <v>1164</v>
      </c>
      <c r="I16" s="113">
        <f>УСЬОГО!I16-'16-село-ЦЗ'!I16</f>
        <v>1124</v>
      </c>
      <c r="J16" s="114">
        <f t="shared" si="2"/>
        <v>96.56357388316151</v>
      </c>
      <c r="K16" s="113">
        <f>УСЬОГО!N16-'16-село-ЦЗ'!K16</f>
        <v>275</v>
      </c>
      <c r="L16" s="113">
        <f>УСЬОГО!O16-'16-село-ЦЗ'!L16</f>
        <v>152</v>
      </c>
      <c r="M16" s="114">
        <f t="shared" si="3"/>
        <v>55.272727272727273</v>
      </c>
      <c r="N16" s="113">
        <f>УСЬОГО!Q16-'16-село-ЦЗ'!N16</f>
        <v>74</v>
      </c>
      <c r="O16" s="113">
        <f>УСЬОГО!R16-'16-село-ЦЗ'!O16</f>
        <v>71</v>
      </c>
      <c r="P16" s="114">
        <f t="shared" si="8"/>
        <v>95.945945945945951</v>
      </c>
      <c r="Q16" s="113">
        <f>УСЬОГО!T16-'16-село-ЦЗ'!Q16</f>
        <v>1914</v>
      </c>
      <c r="R16" s="115">
        <f>УСЬОГО!U16-'16-село-ЦЗ'!R16</f>
        <v>1760</v>
      </c>
      <c r="S16" s="114">
        <f t="shared" si="4"/>
        <v>91.954022988505741</v>
      </c>
      <c r="T16" s="113">
        <f>УСЬОГО!W16-'16-село-ЦЗ'!T16</f>
        <v>2106</v>
      </c>
      <c r="U16" s="115">
        <f>УСЬОГО!X16-'16-село-ЦЗ'!U16</f>
        <v>336</v>
      </c>
      <c r="V16" s="114">
        <f t="shared" si="5"/>
        <v>15.954415954415955</v>
      </c>
      <c r="W16" s="113">
        <f>УСЬОГО!Z16-'16-село-ЦЗ'!W16</f>
        <v>783</v>
      </c>
      <c r="X16" s="115">
        <f>УСЬОГО!AA16-'16-село-ЦЗ'!X16</f>
        <v>258</v>
      </c>
      <c r="Y16" s="114">
        <f t="shared" si="6"/>
        <v>32.950191570881223</v>
      </c>
      <c r="Z16" s="113">
        <f>УСЬОГО!AC16-'16-село-ЦЗ'!Z16</f>
        <v>618</v>
      </c>
      <c r="AA16" s="115">
        <f>УСЬОГО!AD16-'16-село-ЦЗ'!AA16</f>
        <v>210</v>
      </c>
      <c r="AB16" s="114">
        <f t="shared" si="7"/>
        <v>33.980582524271846</v>
      </c>
      <c r="AC16" s="37"/>
      <c r="AD16" s="41"/>
    </row>
    <row r="17" spans="1:30" s="42" customFormat="1" ht="17" customHeight="1" x14ac:dyDescent="0.3">
      <c r="A17" s="61" t="s">
        <v>44</v>
      </c>
      <c r="B17" s="113">
        <f>УСЬОГО!B17-'16-село-ЦЗ'!B17</f>
        <v>4270</v>
      </c>
      <c r="C17" s="113">
        <f>УСЬОГО!C17-'16-село-ЦЗ'!C17</f>
        <v>4304</v>
      </c>
      <c r="D17" s="111">
        <f t="shared" si="0"/>
        <v>100.79625292740047</v>
      </c>
      <c r="E17" s="113">
        <f>УСЬОГО!E17-'16-село-ЦЗ'!E17</f>
        <v>1353</v>
      </c>
      <c r="F17" s="113">
        <f>УСЬОГО!F17-'16-село-ЦЗ'!F17</f>
        <v>1442</v>
      </c>
      <c r="G17" s="114">
        <f t="shared" si="1"/>
        <v>106.5779748706578</v>
      </c>
      <c r="H17" s="113">
        <f>УСЬОГО!H17-'16-село-ЦЗ'!H17</f>
        <v>755</v>
      </c>
      <c r="I17" s="113">
        <f>УСЬОГО!I17-'16-село-ЦЗ'!I17</f>
        <v>598</v>
      </c>
      <c r="J17" s="114">
        <f t="shared" si="2"/>
        <v>79.205298013245027</v>
      </c>
      <c r="K17" s="113">
        <f>УСЬОГО!N17-'16-село-ЦЗ'!K17</f>
        <v>161</v>
      </c>
      <c r="L17" s="113">
        <f>УСЬОГО!O17-'16-село-ЦЗ'!L17</f>
        <v>78</v>
      </c>
      <c r="M17" s="114">
        <f t="shared" si="3"/>
        <v>48.447204968944099</v>
      </c>
      <c r="N17" s="113">
        <f>УСЬОГО!Q17-'16-село-ЦЗ'!N17</f>
        <v>14</v>
      </c>
      <c r="O17" s="113">
        <f>УСЬОГО!R17-'16-село-ЦЗ'!O17</f>
        <v>2</v>
      </c>
      <c r="P17" s="114">
        <f t="shared" si="8"/>
        <v>14.285714285714286</v>
      </c>
      <c r="Q17" s="113">
        <f>УСЬОГО!T17-'16-село-ЦЗ'!Q17</f>
        <v>1049</v>
      </c>
      <c r="R17" s="115">
        <f>УСЬОГО!U17-'16-село-ЦЗ'!R17</f>
        <v>882</v>
      </c>
      <c r="S17" s="114">
        <f t="shared" si="4"/>
        <v>84.080076263107728</v>
      </c>
      <c r="T17" s="113">
        <f>УСЬОГО!W17-'16-село-ЦЗ'!T17</f>
        <v>3167</v>
      </c>
      <c r="U17" s="115">
        <f>УСЬОГО!X17-'16-село-ЦЗ'!U17</f>
        <v>372</v>
      </c>
      <c r="V17" s="114">
        <f t="shared" si="5"/>
        <v>11.746131986106725</v>
      </c>
      <c r="W17" s="113">
        <f>УСЬОГО!Z17-'16-село-ЦЗ'!W17</f>
        <v>592</v>
      </c>
      <c r="X17" s="115">
        <f>УСЬОГО!AA17-'16-село-ЦЗ'!X17</f>
        <v>341</v>
      </c>
      <c r="Y17" s="114">
        <f t="shared" si="6"/>
        <v>57.601351351351354</v>
      </c>
      <c r="Z17" s="113">
        <f>УСЬОГО!AC17-'16-село-ЦЗ'!Z17</f>
        <v>537</v>
      </c>
      <c r="AA17" s="115">
        <f>УСЬОГО!AD17-'16-село-ЦЗ'!AA17</f>
        <v>304</v>
      </c>
      <c r="AB17" s="114">
        <f t="shared" si="7"/>
        <v>56.610800744878958</v>
      </c>
      <c r="AC17" s="37"/>
      <c r="AD17" s="41"/>
    </row>
    <row r="18" spans="1:30" s="42" customFormat="1" ht="17" customHeight="1" x14ac:dyDescent="0.3">
      <c r="A18" s="61" t="s">
        <v>45</v>
      </c>
      <c r="B18" s="113">
        <f>УСЬОГО!B18-'16-село-ЦЗ'!B18</f>
        <v>3623</v>
      </c>
      <c r="C18" s="113">
        <f>УСЬОГО!C18-'16-село-ЦЗ'!C18</f>
        <v>2201</v>
      </c>
      <c r="D18" s="111">
        <f t="shared" si="0"/>
        <v>60.750759039470054</v>
      </c>
      <c r="E18" s="113">
        <f>УСЬОГО!E18-'16-село-ЦЗ'!E18</f>
        <v>1715</v>
      </c>
      <c r="F18" s="113">
        <f>УСЬОГО!F18-'16-село-ЦЗ'!F18</f>
        <v>1494</v>
      </c>
      <c r="G18" s="114">
        <f t="shared" si="1"/>
        <v>87.113702623906704</v>
      </c>
      <c r="H18" s="113">
        <f>УСЬОГО!H18-'16-село-ЦЗ'!H18</f>
        <v>787</v>
      </c>
      <c r="I18" s="113">
        <f>УСЬОГО!I18-'16-село-ЦЗ'!I18</f>
        <v>676</v>
      </c>
      <c r="J18" s="114">
        <f t="shared" si="2"/>
        <v>85.895806861499366</v>
      </c>
      <c r="K18" s="113">
        <f>УСЬОГО!N18-'16-село-ЦЗ'!K18</f>
        <v>150</v>
      </c>
      <c r="L18" s="113">
        <f>УСЬОГО!O18-'16-село-ЦЗ'!L18</f>
        <v>76</v>
      </c>
      <c r="M18" s="114">
        <f t="shared" si="3"/>
        <v>50.666666666666664</v>
      </c>
      <c r="N18" s="113">
        <f>УСЬОГО!Q18-'16-село-ЦЗ'!N18</f>
        <v>17</v>
      </c>
      <c r="O18" s="113">
        <f>УСЬОГО!R18-'16-село-ЦЗ'!O18</f>
        <v>14</v>
      </c>
      <c r="P18" s="114">
        <f t="shared" si="8"/>
        <v>82.352941176470594</v>
      </c>
      <c r="Q18" s="113">
        <f>УСЬОГО!T18-'16-село-ЦЗ'!Q18</f>
        <v>1417</v>
      </c>
      <c r="R18" s="115">
        <f>УСЬОГО!U18-'16-село-ЦЗ'!R18</f>
        <v>1053</v>
      </c>
      <c r="S18" s="114">
        <f t="shared" si="4"/>
        <v>74.311926605504581</v>
      </c>
      <c r="T18" s="113">
        <f>УСЬОГО!W18-'16-село-ЦЗ'!T18</f>
        <v>1128</v>
      </c>
      <c r="U18" s="115">
        <f>УСЬОГО!X18-'16-село-ЦЗ'!U18</f>
        <v>349</v>
      </c>
      <c r="V18" s="114">
        <f t="shared" si="5"/>
        <v>30.939716312056738</v>
      </c>
      <c r="W18" s="113">
        <f>УСЬОГО!Z18-'16-село-ЦЗ'!W18</f>
        <v>685</v>
      </c>
      <c r="X18" s="115">
        <f>УСЬОГО!AA18-'16-село-ЦЗ'!X18</f>
        <v>285</v>
      </c>
      <c r="Y18" s="114">
        <f t="shared" si="6"/>
        <v>41.605839416058394</v>
      </c>
      <c r="Z18" s="113">
        <f>УСЬОГО!AC18-'16-село-ЦЗ'!Z18</f>
        <v>599</v>
      </c>
      <c r="AA18" s="115">
        <f>УСЬОГО!AD18-'16-село-ЦЗ'!AA18</f>
        <v>261</v>
      </c>
      <c r="AB18" s="114">
        <f t="shared" si="7"/>
        <v>43.572621035058432</v>
      </c>
      <c r="AC18" s="37"/>
      <c r="AD18" s="41"/>
    </row>
    <row r="19" spans="1:30" s="42" customFormat="1" ht="17" customHeight="1" x14ac:dyDescent="0.3">
      <c r="A19" s="61" t="s">
        <v>46</v>
      </c>
      <c r="B19" s="113">
        <f>УСЬОГО!B19-'16-село-ЦЗ'!B19</f>
        <v>2523</v>
      </c>
      <c r="C19" s="113">
        <f>УСЬОГО!C19-'16-село-ЦЗ'!C19</f>
        <v>2658</v>
      </c>
      <c r="D19" s="111">
        <f t="shared" si="0"/>
        <v>105.35077288941736</v>
      </c>
      <c r="E19" s="113">
        <f>УСЬОГО!E19-'16-село-ЦЗ'!E19</f>
        <v>947</v>
      </c>
      <c r="F19" s="113">
        <f>УСЬОГО!F19-'16-село-ЦЗ'!F19</f>
        <v>969</v>
      </c>
      <c r="G19" s="114">
        <f t="shared" si="1"/>
        <v>102.32312565997888</v>
      </c>
      <c r="H19" s="113">
        <f>УСЬОГО!H19-'16-село-ЦЗ'!H19</f>
        <v>511</v>
      </c>
      <c r="I19" s="113">
        <f>УСЬОГО!I19-'16-село-ЦЗ'!I19</f>
        <v>685</v>
      </c>
      <c r="J19" s="114">
        <f t="shared" si="2"/>
        <v>134.05088062622309</v>
      </c>
      <c r="K19" s="113">
        <f>УСЬОГО!N19-'16-село-ЦЗ'!K19</f>
        <v>118</v>
      </c>
      <c r="L19" s="113">
        <f>УСЬОГО!O19-'16-село-ЦЗ'!L19</f>
        <v>108</v>
      </c>
      <c r="M19" s="114">
        <f t="shared" si="3"/>
        <v>91.525423728813564</v>
      </c>
      <c r="N19" s="113">
        <f>УСЬОГО!Q19-'16-село-ЦЗ'!N19</f>
        <v>13</v>
      </c>
      <c r="O19" s="113">
        <f>УСЬОГО!R19-'16-село-ЦЗ'!O19</f>
        <v>3</v>
      </c>
      <c r="P19" s="114">
        <f t="shared" si="8"/>
        <v>23.076923076923077</v>
      </c>
      <c r="Q19" s="113">
        <f>УСЬОГО!T19-'16-село-ЦЗ'!Q19</f>
        <v>809</v>
      </c>
      <c r="R19" s="115">
        <f>УСЬОГО!U19-'16-село-ЦЗ'!R19</f>
        <v>855</v>
      </c>
      <c r="S19" s="114">
        <f t="shared" si="4"/>
        <v>105.68603213844253</v>
      </c>
      <c r="T19" s="113">
        <f>УСЬОГО!W19-'16-село-ЦЗ'!T19</f>
        <v>1893</v>
      </c>
      <c r="U19" s="115">
        <f>УСЬОГО!X19-'16-село-ЦЗ'!U19</f>
        <v>242</v>
      </c>
      <c r="V19" s="114">
        <f t="shared" si="5"/>
        <v>12.783940834653988</v>
      </c>
      <c r="W19" s="113">
        <f>УСЬОГО!Z19-'16-село-ЦЗ'!W19</f>
        <v>357</v>
      </c>
      <c r="X19" s="115">
        <f>УСЬОГО!AA19-'16-село-ЦЗ'!X19</f>
        <v>186</v>
      </c>
      <c r="Y19" s="114">
        <f t="shared" si="6"/>
        <v>52.100840336134453</v>
      </c>
      <c r="Z19" s="113">
        <f>УСЬОГО!AC19-'16-село-ЦЗ'!Z19</f>
        <v>318</v>
      </c>
      <c r="AA19" s="115">
        <f>УСЬОГО!AD19-'16-село-ЦЗ'!AA19</f>
        <v>158</v>
      </c>
      <c r="AB19" s="114">
        <f t="shared" si="7"/>
        <v>49.685534591194966</v>
      </c>
      <c r="AC19" s="37"/>
      <c r="AD19" s="41"/>
    </row>
    <row r="20" spans="1:30" s="42" customFormat="1" ht="17" customHeight="1" x14ac:dyDescent="0.3">
      <c r="A20" s="61" t="s">
        <v>47</v>
      </c>
      <c r="B20" s="113">
        <f>УСЬОГО!B20-'16-село-ЦЗ'!B20</f>
        <v>754</v>
      </c>
      <c r="C20" s="113">
        <f>УСЬОГО!C20-'16-село-ЦЗ'!C20</f>
        <v>1248</v>
      </c>
      <c r="D20" s="111">
        <f t="shared" si="0"/>
        <v>165.51724137931035</v>
      </c>
      <c r="E20" s="113">
        <f>УСЬОГО!E20-'16-село-ЦЗ'!E20</f>
        <v>302</v>
      </c>
      <c r="F20" s="113">
        <f>УСЬОГО!F20-'16-село-ЦЗ'!F20</f>
        <v>514</v>
      </c>
      <c r="G20" s="114">
        <f t="shared" si="1"/>
        <v>170.19867549668874</v>
      </c>
      <c r="H20" s="113">
        <f>УСЬОГО!H20-'16-село-ЦЗ'!H20</f>
        <v>129</v>
      </c>
      <c r="I20" s="113">
        <f>УСЬОГО!I20-'16-село-ЦЗ'!I20</f>
        <v>281</v>
      </c>
      <c r="J20" s="114">
        <f t="shared" si="2"/>
        <v>217.8294573643411</v>
      </c>
      <c r="K20" s="113">
        <f>УСЬОГО!N20-'16-село-ЦЗ'!K20</f>
        <v>22</v>
      </c>
      <c r="L20" s="113">
        <f>УСЬОГО!O20-'16-село-ЦЗ'!L20</f>
        <v>42</v>
      </c>
      <c r="M20" s="114">
        <f t="shared" si="3"/>
        <v>190.90909090909091</v>
      </c>
      <c r="N20" s="113">
        <f>УСЬОГО!Q20-'16-село-ЦЗ'!N20</f>
        <v>12</v>
      </c>
      <c r="O20" s="113">
        <f>УСЬОГО!R20-'16-село-ЦЗ'!O20</f>
        <v>1</v>
      </c>
      <c r="P20" s="114">
        <f t="shared" si="8"/>
        <v>8.3333333333333339</v>
      </c>
      <c r="Q20" s="113">
        <f>УСЬОГО!T20-'16-село-ЦЗ'!Q20</f>
        <v>237</v>
      </c>
      <c r="R20" s="115">
        <f>УСЬОГО!U20-'16-село-ЦЗ'!R20</f>
        <v>383</v>
      </c>
      <c r="S20" s="114">
        <f t="shared" si="4"/>
        <v>161.60337552742615</v>
      </c>
      <c r="T20" s="113">
        <f>УСЬОГО!W20-'16-село-ЦЗ'!T20</f>
        <v>591</v>
      </c>
      <c r="U20" s="115">
        <f>УСЬОГО!X20-'16-село-ЦЗ'!U20</f>
        <v>154</v>
      </c>
      <c r="V20" s="114">
        <f t="shared" si="5"/>
        <v>26.057529610829103</v>
      </c>
      <c r="W20" s="113">
        <f>УСЬОГО!Z20-'16-село-ЦЗ'!W20</f>
        <v>146</v>
      </c>
      <c r="X20" s="115">
        <f>УСЬОГО!AA20-'16-село-ЦЗ'!X20</f>
        <v>129</v>
      </c>
      <c r="Y20" s="114">
        <f t="shared" si="6"/>
        <v>88.356164383561648</v>
      </c>
      <c r="Z20" s="113">
        <f>УСЬОГО!AC20-'16-село-ЦЗ'!Z20</f>
        <v>127</v>
      </c>
      <c r="AA20" s="115">
        <f>УСЬОГО!AD20-'16-село-ЦЗ'!AA20</f>
        <v>111</v>
      </c>
      <c r="AB20" s="114">
        <f t="shared" si="7"/>
        <v>87.4015748031496</v>
      </c>
      <c r="AC20" s="37"/>
      <c r="AD20" s="41"/>
    </row>
    <row r="21" spans="1:30" s="42" customFormat="1" ht="17" customHeight="1" x14ac:dyDescent="0.3">
      <c r="A21" s="61" t="s">
        <v>48</v>
      </c>
      <c r="B21" s="113">
        <f>УСЬОГО!B21-'16-село-ЦЗ'!B21</f>
        <v>839</v>
      </c>
      <c r="C21" s="113">
        <f>УСЬОГО!C21-'16-село-ЦЗ'!C21</f>
        <v>1041</v>
      </c>
      <c r="D21" s="111">
        <f t="shared" si="0"/>
        <v>124.07628128724673</v>
      </c>
      <c r="E21" s="113">
        <f>УСЬОГО!E21-'16-село-ЦЗ'!E21</f>
        <v>409</v>
      </c>
      <c r="F21" s="113">
        <f>УСЬОГО!F21-'16-село-ЦЗ'!F21</f>
        <v>590</v>
      </c>
      <c r="G21" s="114">
        <f t="shared" si="1"/>
        <v>144.25427872860635</v>
      </c>
      <c r="H21" s="113">
        <f>УСЬОГО!H21-'16-село-ЦЗ'!H21</f>
        <v>294</v>
      </c>
      <c r="I21" s="113">
        <f>УСЬОГО!I21-'16-село-ЦЗ'!I21</f>
        <v>335</v>
      </c>
      <c r="J21" s="114">
        <f t="shared" si="2"/>
        <v>113.94557823129252</v>
      </c>
      <c r="K21" s="113">
        <f>УСЬОГО!N21-'16-село-ЦЗ'!K21</f>
        <v>26</v>
      </c>
      <c r="L21" s="113">
        <f>УСЬОГО!O21-'16-село-ЦЗ'!L21</f>
        <v>22</v>
      </c>
      <c r="M21" s="114">
        <f t="shared" si="3"/>
        <v>84.615384615384613</v>
      </c>
      <c r="N21" s="113">
        <f>УСЬОГО!Q21-'16-село-ЦЗ'!N21</f>
        <v>2</v>
      </c>
      <c r="O21" s="113">
        <f>УСЬОГО!R21-'16-село-ЦЗ'!O21</f>
        <v>0</v>
      </c>
      <c r="P21" s="114">
        <f t="shared" si="8"/>
        <v>0</v>
      </c>
      <c r="Q21" s="113">
        <f>УСЬОГО!T21-'16-село-ЦЗ'!Q21</f>
        <v>377</v>
      </c>
      <c r="R21" s="115">
        <f>УСЬОГО!U21-'16-село-ЦЗ'!R21</f>
        <v>525</v>
      </c>
      <c r="S21" s="114">
        <f t="shared" si="4"/>
        <v>139.25729442970822</v>
      </c>
      <c r="T21" s="113">
        <f>УСЬОГО!W21-'16-село-ЦЗ'!T21</f>
        <v>450</v>
      </c>
      <c r="U21" s="115">
        <f>УСЬОГО!X21-'16-село-ЦЗ'!U21</f>
        <v>139</v>
      </c>
      <c r="V21" s="114">
        <f t="shared" si="5"/>
        <v>30.888888888888889</v>
      </c>
      <c r="W21" s="113">
        <f>УСЬОГО!Z21-'16-село-ЦЗ'!W21</f>
        <v>174</v>
      </c>
      <c r="X21" s="115">
        <f>УСЬОГО!AA21-'16-село-ЦЗ'!X21</f>
        <v>132</v>
      </c>
      <c r="Y21" s="114">
        <f t="shared" si="6"/>
        <v>75.862068965517238</v>
      </c>
      <c r="Z21" s="113">
        <f>УСЬОГО!AC21-'16-село-ЦЗ'!Z21</f>
        <v>163</v>
      </c>
      <c r="AA21" s="115">
        <f>УСЬОГО!AD21-'16-село-ЦЗ'!AA21</f>
        <v>118</v>
      </c>
      <c r="AB21" s="114">
        <f t="shared" si="7"/>
        <v>72.392638036809814</v>
      </c>
      <c r="AC21" s="37"/>
      <c r="AD21" s="41"/>
    </row>
    <row r="22" spans="1:30" s="42" customFormat="1" ht="17" customHeight="1" x14ac:dyDescent="0.3">
      <c r="A22" s="61" t="s">
        <v>49</v>
      </c>
      <c r="B22" s="113">
        <f>УСЬОГО!B22-'16-село-ЦЗ'!B22</f>
        <v>2899</v>
      </c>
      <c r="C22" s="113">
        <f>УСЬОГО!C22-'16-село-ЦЗ'!C22</f>
        <v>3017</v>
      </c>
      <c r="D22" s="111">
        <f t="shared" si="0"/>
        <v>104.07036909279061</v>
      </c>
      <c r="E22" s="113">
        <f>УСЬОГО!E22-'16-село-ЦЗ'!E22</f>
        <v>1096</v>
      </c>
      <c r="F22" s="113">
        <f>УСЬОГО!F22-'16-село-ЦЗ'!F22</f>
        <v>1175</v>
      </c>
      <c r="G22" s="114">
        <f t="shared" si="1"/>
        <v>107.20802919708029</v>
      </c>
      <c r="H22" s="113">
        <f>УСЬОГО!H22-'16-село-ЦЗ'!H22</f>
        <v>701</v>
      </c>
      <c r="I22" s="113">
        <f>УСЬОГО!I22-'16-село-ЦЗ'!I22</f>
        <v>749</v>
      </c>
      <c r="J22" s="114">
        <f t="shared" si="2"/>
        <v>106.84736091298146</v>
      </c>
      <c r="K22" s="113">
        <f>УСЬОГО!N22-'16-село-ЦЗ'!K22</f>
        <v>143</v>
      </c>
      <c r="L22" s="113">
        <f>УСЬОГО!O22-'16-село-ЦЗ'!L22</f>
        <v>78</v>
      </c>
      <c r="M22" s="114">
        <f t="shared" si="3"/>
        <v>54.545454545454547</v>
      </c>
      <c r="N22" s="113">
        <f>УСЬОГО!Q22-'16-село-ЦЗ'!N22</f>
        <v>44</v>
      </c>
      <c r="O22" s="113">
        <f>УСЬОГО!R22-'16-село-ЦЗ'!O22</f>
        <v>3</v>
      </c>
      <c r="P22" s="114">
        <f t="shared" si="8"/>
        <v>6.8181818181818183</v>
      </c>
      <c r="Q22" s="113">
        <f>УСЬОГО!T22-'16-село-ЦЗ'!Q22</f>
        <v>1045</v>
      </c>
      <c r="R22" s="115">
        <f>УСЬОГО!U22-'16-село-ЦЗ'!R22</f>
        <v>1023</v>
      </c>
      <c r="S22" s="114">
        <f t="shared" si="4"/>
        <v>97.89473684210526</v>
      </c>
      <c r="T22" s="113">
        <f>УСЬОГО!W22-'16-село-ЦЗ'!T22</f>
        <v>2006</v>
      </c>
      <c r="U22" s="115">
        <f>УСЬОГО!X22-'16-село-ЦЗ'!U22</f>
        <v>367</v>
      </c>
      <c r="V22" s="114">
        <f t="shared" si="5"/>
        <v>18.295114656031906</v>
      </c>
      <c r="W22" s="113">
        <f>УСЬОГО!Z22-'16-село-ЦЗ'!W22</f>
        <v>468</v>
      </c>
      <c r="X22" s="115">
        <f>УСЬОГО!AA22-'16-село-ЦЗ'!X22</f>
        <v>288</v>
      </c>
      <c r="Y22" s="114">
        <f t="shared" si="6"/>
        <v>61.53846153846154</v>
      </c>
      <c r="Z22" s="113">
        <f>УСЬОГО!AC22-'16-село-ЦЗ'!Z22</f>
        <v>405</v>
      </c>
      <c r="AA22" s="115">
        <f>УСЬОГО!AD22-'16-село-ЦЗ'!AA22</f>
        <v>245</v>
      </c>
      <c r="AB22" s="114">
        <f t="shared" si="7"/>
        <v>60.493827160493829</v>
      </c>
      <c r="AC22" s="37"/>
      <c r="AD22" s="41"/>
    </row>
    <row r="23" spans="1:30" s="42" customFormat="1" ht="17" customHeight="1" x14ac:dyDescent="0.3">
      <c r="A23" s="61" t="s">
        <v>50</v>
      </c>
      <c r="B23" s="113">
        <f>УСЬОГО!B23-'16-село-ЦЗ'!B23</f>
        <v>1337</v>
      </c>
      <c r="C23" s="113">
        <f>УСЬОГО!C23-'16-село-ЦЗ'!C23</f>
        <v>1383</v>
      </c>
      <c r="D23" s="111">
        <f t="shared" si="0"/>
        <v>103.44053851907255</v>
      </c>
      <c r="E23" s="113">
        <f>УСЬОГО!E23-'16-село-ЦЗ'!E23</f>
        <v>969</v>
      </c>
      <c r="F23" s="113">
        <f>УСЬОГО!F23-'16-село-ЦЗ'!F23</f>
        <v>1068</v>
      </c>
      <c r="G23" s="114">
        <f t="shared" si="1"/>
        <v>110.21671826625386</v>
      </c>
      <c r="H23" s="113">
        <f>УСЬОГО!H23-'16-село-ЦЗ'!H23</f>
        <v>300</v>
      </c>
      <c r="I23" s="113">
        <f>УСЬОГО!I23-'16-село-ЦЗ'!I23</f>
        <v>330</v>
      </c>
      <c r="J23" s="114">
        <f t="shared" si="2"/>
        <v>110</v>
      </c>
      <c r="K23" s="113">
        <f>УСЬОГО!N23-'16-село-ЦЗ'!K23</f>
        <v>54</v>
      </c>
      <c r="L23" s="113">
        <f>УСЬОГО!O23-'16-село-ЦЗ'!L23</f>
        <v>37</v>
      </c>
      <c r="M23" s="114">
        <f t="shared" si="3"/>
        <v>68.518518518518519</v>
      </c>
      <c r="N23" s="113">
        <f>УСЬОГО!Q23-'16-село-ЦЗ'!N23</f>
        <v>5</v>
      </c>
      <c r="O23" s="113">
        <f>УСЬОГО!R23-'16-село-ЦЗ'!O23</f>
        <v>0</v>
      </c>
      <c r="P23" s="114">
        <f t="shared" si="8"/>
        <v>0</v>
      </c>
      <c r="Q23" s="113">
        <f>УСЬОГО!T23-'16-село-ЦЗ'!Q23</f>
        <v>911</v>
      </c>
      <c r="R23" s="115">
        <f>УСЬОГО!U23-'16-село-ЦЗ'!R23</f>
        <v>892</v>
      </c>
      <c r="S23" s="114">
        <f t="shared" si="4"/>
        <v>97.914379802414928</v>
      </c>
      <c r="T23" s="113">
        <f>УСЬОГО!W23-'16-село-ЦЗ'!T23</f>
        <v>797</v>
      </c>
      <c r="U23" s="115">
        <f>УСЬОГО!X23-'16-село-ЦЗ'!U23</f>
        <v>262</v>
      </c>
      <c r="V23" s="114">
        <f t="shared" si="5"/>
        <v>32.873274780426598</v>
      </c>
      <c r="W23" s="113">
        <f>УСЬОГО!Z23-'16-село-ЦЗ'!W23</f>
        <v>482</v>
      </c>
      <c r="X23" s="115">
        <f>УСЬОГО!AA23-'16-село-ЦЗ'!X23</f>
        <v>255</v>
      </c>
      <c r="Y23" s="114">
        <f t="shared" si="6"/>
        <v>52.904564315352694</v>
      </c>
      <c r="Z23" s="113">
        <f>УСЬОГО!AC23-'16-село-ЦЗ'!Z23</f>
        <v>418</v>
      </c>
      <c r="AA23" s="115">
        <f>УСЬОГО!AD23-'16-село-ЦЗ'!AA23</f>
        <v>206</v>
      </c>
      <c r="AB23" s="114">
        <f t="shared" si="7"/>
        <v>49.282296650717704</v>
      </c>
      <c r="AC23" s="37"/>
      <c r="AD23" s="41"/>
    </row>
    <row r="24" spans="1:30" s="42" customFormat="1" ht="17" customHeight="1" x14ac:dyDescent="0.3">
      <c r="A24" s="61" t="s">
        <v>51</v>
      </c>
      <c r="B24" s="113">
        <f>УСЬОГО!B24-'16-село-ЦЗ'!B24</f>
        <v>1667</v>
      </c>
      <c r="C24" s="113">
        <f>УСЬОГО!C24-'16-село-ЦЗ'!C24</f>
        <v>1387</v>
      </c>
      <c r="D24" s="111">
        <f t="shared" si="0"/>
        <v>83.203359328134368</v>
      </c>
      <c r="E24" s="113">
        <f>УСЬОГО!E24-'16-село-ЦЗ'!E24</f>
        <v>857</v>
      </c>
      <c r="F24" s="113">
        <f>УСЬОГО!F24-'16-село-ЦЗ'!F24</f>
        <v>976</v>
      </c>
      <c r="G24" s="114">
        <f t="shared" si="1"/>
        <v>113.88564760793466</v>
      </c>
      <c r="H24" s="113">
        <f>УСЬОГО!H24-'16-село-ЦЗ'!H24</f>
        <v>412</v>
      </c>
      <c r="I24" s="113">
        <f>УСЬОГО!I24-'16-село-ЦЗ'!I24</f>
        <v>397</v>
      </c>
      <c r="J24" s="114">
        <f t="shared" si="2"/>
        <v>96.359223300970868</v>
      </c>
      <c r="K24" s="113">
        <f>УСЬОГО!N24-'16-село-ЦЗ'!K24</f>
        <v>70</v>
      </c>
      <c r="L24" s="113">
        <f>УСЬОГО!O24-'16-село-ЦЗ'!L24</f>
        <v>66</v>
      </c>
      <c r="M24" s="114">
        <f t="shared" si="3"/>
        <v>94.285714285714292</v>
      </c>
      <c r="N24" s="113">
        <f>УСЬОГО!Q24-'16-село-ЦЗ'!N24</f>
        <v>4</v>
      </c>
      <c r="O24" s="113">
        <f>УСЬОГО!R24-'16-село-ЦЗ'!O24</f>
        <v>1</v>
      </c>
      <c r="P24" s="114">
        <f t="shared" si="8"/>
        <v>25</v>
      </c>
      <c r="Q24" s="113">
        <f>УСЬОГО!T24-'16-село-ЦЗ'!Q24</f>
        <v>627</v>
      </c>
      <c r="R24" s="115">
        <f>УСЬОГО!U24-'16-село-ЦЗ'!R24</f>
        <v>892</v>
      </c>
      <c r="S24" s="114">
        <f t="shared" si="4"/>
        <v>142.26475279106859</v>
      </c>
      <c r="T24" s="113">
        <f>УСЬОГО!W24-'16-село-ЦЗ'!T24</f>
        <v>638</v>
      </c>
      <c r="U24" s="115">
        <f>УСЬОГО!X24-'16-село-ЦЗ'!U24</f>
        <v>264</v>
      </c>
      <c r="V24" s="114">
        <f t="shared" si="5"/>
        <v>41.379310344827587</v>
      </c>
      <c r="W24" s="113">
        <f>УСЬОГО!Z24-'16-село-ЦЗ'!W24</f>
        <v>369</v>
      </c>
      <c r="X24" s="115">
        <f>УСЬОГО!AA24-'16-село-ЦЗ'!X24</f>
        <v>206</v>
      </c>
      <c r="Y24" s="114">
        <f t="shared" si="6"/>
        <v>55.826558265582655</v>
      </c>
      <c r="Z24" s="113">
        <f>УСЬОГО!AC24-'16-село-ЦЗ'!Z24</f>
        <v>352</v>
      </c>
      <c r="AA24" s="115">
        <f>УСЬОГО!AD24-'16-село-ЦЗ'!AA24</f>
        <v>198</v>
      </c>
      <c r="AB24" s="114">
        <f t="shared" si="7"/>
        <v>56.25</v>
      </c>
      <c r="AC24" s="37"/>
      <c r="AD24" s="41"/>
    </row>
    <row r="25" spans="1:30" s="42" customFormat="1" ht="17" customHeight="1" x14ac:dyDescent="0.3">
      <c r="A25" s="61" t="s">
        <v>52</v>
      </c>
      <c r="B25" s="113">
        <f>УСЬОГО!B25-'16-село-ЦЗ'!B25</f>
        <v>2782</v>
      </c>
      <c r="C25" s="113">
        <f>УСЬОГО!C25-'16-село-ЦЗ'!C25</f>
        <v>2571</v>
      </c>
      <c r="D25" s="111">
        <f t="shared" si="0"/>
        <v>92.415528396836805</v>
      </c>
      <c r="E25" s="113">
        <f>УСЬОГО!E25-'16-село-ЦЗ'!E25</f>
        <v>475</v>
      </c>
      <c r="F25" s="113">
        <f>УСЬОГО!F25-'16-село-ЦЗ'!F25</f>
        <v>541</v>
      </c>
      <c r="G25" s="114">
        <f t="shared" si="1"/>
        <v>113.89473684210526</v>
      </c>
      <c r="H25" s="113">
        <f>УСЬОГО!H25-'16-село-ЦЗ'!H25</f>
        <v>331</v>
      </c>
      <c r="I25" s="113">
        <f>УСЬОГО!I25-'16-село-ЦЗ'!I25</f>
        <v>314</v>
      </c>
      <c r="J25" s="114">
        <f t="shared" si="2"/>
        <v>94.864048338368576</v>
      </c>
      <c r="K25" s="113">
        <f>УСЬОГО!N25-'16-село-ЦЗ'!K25</f>
        <v>40</v>
      </c>
      <c r="L25" s="113">
        <f>УСЬОГО!O25-'16-село-ЦЗ'!L25</f>
        <v>35</v>
      </c>
      <c r="M25" s="114">
        <f t="shared" si="3"/>
        <v>87.5</v>
      </c>
      <c r="N25" s="113">
        <f>УСЬОГО!Q25-'16-село-ЦЗ'!N25</f>
        <v>7</v>
      </c>
      <c r="O25" s="113">
        <f>УСЬОГО!R25-'16-село-ЦЗ'!O25</f>
        <v>0</v>
      </c>
      <c r="P25" s="114">
        <f t="shared" si="8"/>
        <v>0</v>
      </c>
      <c r="Q25" s="113">
        <f>УСЬОГО!T25-'16-село-ЦЗ'!Q25</f>
        <v>384</v>
      </c>
      <c r="R25" s="115">
        <f>УСЬОГО!U25-'16-село-ЦЗ'!R25</f>
        <v>434</v>
      </c>
      <c r="S25" s="114">
        <f t="shared" si="4"/>
        <v>113.02083333333333</v>
      </c>
      <c r="T25" s="113">
        <f>УСЬОГО!W25-'16-село-ЦЗ'!T25</f>
        <v>2272</v>
      </c>
      <c r="U25" s="115">
        <f>УСЬОГО!X25-'16-село-ЦЗ'!U25</f>
        <v>100</v>
      </c>
      <c r="V25" s="114">
        <f t="shared" si="5"/>
        <v>4.401408450704225</v>
      </c>
      <c r="W25" s="113">
        <f>УСЬОГО!Z25-'16-село-ЦЗ'!W25</f>
        <v>248</v>
      </c>
      <c r="X25" s="115">
        <f>УСЬОГО!AA25-'16-село-ЦЗ'!X25</f>
        <v>97</v>
      </c>
      <c r="Y25" s="114">
        <f t="shared" si="6"/>
        <v>39.112903225806448</v>
      </c>
      <c r="Z25" s="113">
        <f>УСЬОГО!AC25-'16-село-ЦЗ'!Z25</f>
        <v>221</v>
      </c>
      <c r="AA25" s="115">
        <f>УСЬОГО!AD25-'16-село-ЦЗ'!AA25</f>
        <v>70</v>
      </c>
      <c r="AB25" s="114">
        <f t="shared" si="7"/>
        <v>31.674208144796381</v>
      </c>
      <c r="AC25" s="37"/>
      <c r="AD25" s="41"/>
    </row>
    <row r="26" spans="1:30" s="42" customFormat="1" ht="17" customHeight="1" x14ac:dyDescent="0.3">
      <c r="A26" s="61" t="s">
        <v>53</v>
      </c>
      <c r="B26" s="113">
        <f>УСЬОГО!B26-'16-село-ЦЗ'!B26</f>
        <v>1220</v>
      </c>
      <c r="C26" s="113">
        <f>УСЬОГО!C26-'16-село-ЦЗ'!C26</f>
        <v>1223</v>
      </c>
      <c r="D26" s="111">
        <f t="shared" si="0"/>
        <v>100.24590163934427</v>
      </c>
      <c r="E26" s="113">
        <f>УСЬОГО!E26-'16-село-ЦЗ'!E26</f>
        <v>636</v>
      </c>
      <c r="F26" s="113">
        <f>УСЬОГО!F26-'16-село-ЦЗ'!F26</f>
        <v>626</v>
      </c>
      <c r="G26" s="114">
        <f t="shared" si="1"/>
        <v>98.427672955974842</v>
      </c>
      <c r="H26" s="113">
        <f>УСЬОГО!H26-'16-село-ЦЗ'!H26</f>
        <v>325</v>
      </c>
      <c r="I26" s="113">
        <f>УСЬОГО!I26-'16-село-ЦЗ'!I26</f>
        <v>279</v>
      </c>
      <c r="J26" s="114">
        <f t="shared" si="2"/>
        <v>85.84615384615384</v>
      </c>
      <c r="K26" s="113">
        <f>УСЬОГО!N26-'16-село-ЦЗ'!K26</f>
        <v>54</v>
      </c>
      <c r="L26" s="113">
        <f>УСЬОГО!O26-'16-село-ЦЗ'!L26</f>
        <v>45</v>
      </c>
      <c r="M26" s="114">
        <f t="shared" si="3"/>
        <v>83.333333333333329</v>
      </c>
      <c r="N26" s="113">
        <f>УСЬОГО!Q26-'16-село-ЦЗ'!N26</f>
        <v>1</v>
      </c>
      <c r="O26" s="113">
        <f>УСЬОГО!R26-'16-село-ЦЗ'!O26</f>
        <v>0</v>
      </c>
      <c r="P26" s="114">
        <f t="shared" si="8"/>
        <v>0</v>
      </c>
      <c r="Q26" s="113">
        <f>УСЬОГО!T26-'16-село-ЦЗ'!Q26</f>
        <v>567</v>
      </c>
      <c r="R26" s="115">
        <f>УСЬОГО!U26-'16-село-ЦЗ'!R26</f>
        <v>516</v>
      </c>
      <c r="S26" s="114">
        <f t="shared" si="4"/>
        <v>91.005291005290999</v>
      </c>
      <c r="T26" s="113">
        <f>УСЬОГО!W26-'16-село-ЦЗ'!T26</f>
        <v>799</v>
      </c>
      <c r="U26" s="115">
        <f>УСЬОГО!X26-'16-село-ЦЗ'!U26</f>
        <v>218</v>
      </c>
      <c r="V26" s="114">
        <f t="shared" si="5"/>
        <v>27.284105131414268</v>
      </c>
      <c r="W26" s="113">
        <f>УСЬОГО!Z26-'16-село-ЦЗ'!W26</f>
        <v>279</v>
      </c>
      <c r="X26" s="115">
        <f>УСЬОГО!AA26-'16-село-ЦЗ'!X26</f>
        <v>194</v>
      </c>
      <c r="Y26" s="114">
        <f t="shared" si="6"/>
        <v>69.534050179211476</v>
      </c>
      <c r="Z26" s="113">
        <f>УСЬОГО!AC26-'16-село-ЦЗ'!Z26</f>
        <v>237</v>
      </c>
      <c r="AA26" s="115">
        <f>УСЬОГО!AD26-'16-село-ЦЗ'!AA26</f>
        <v>164</v>
      </c>
      <c r="AB26" s="114">
        <f t="shared" si="7"/>
        <v>69.198312236286924</v>
      </c>
      <c r="AC26" s="37"/>
      <c r="AD26" s="41"/>
    </row>
    <row r="27" spans="1:30" s="42" customFormat="1" ht="17" customHeight="1" x14ac:dyDescent="0.3">
      <c r="A27" s="61" t="s">
        <v>54</v>
      </c>
      <c r="B27" s="113">
        <f>УСЬОГО!B27-'16-село-ЦЗ'!B27</f>
        <v>765</v>
      </c>
      <c r="C27" s="113">
        <f>УСЬОГО!C27-'16-село-ЦЗ'!C27</f>
        <v>946</v>
      </c>
      <c r="D27" s="111">
        <f t="shared" si="0"/>
        <v>123.66013071895425</v>
      </c>
      <c r="E27" s="113">
        <f>УСЬОГО!E27-'16-село-ЦЗ'!E27</f>
        <v>398</v>
      </c>
      <c r="F27" s="113">
        <f>УСЬОГО!F27-'16-село-ЦЗ'!F27</f>
        <v>513</v>
      </c>
      <c r="G27" s="114">
        <f t="shared" si="1"/>
        <v>128.89447236180905</v>
      </c>
      <c r="H27" s="113">
        <f>УСЬОГО!H27-'16-село-ЦЗ'!H27</f>
        <v>160</v>
      </c>
      <c r="I27" s="113">
        <f>УСЬОГО!I27-'16-село-ЦЗ'!I27</f>
        <v>250</v>
      </c>
      <c r="J27" s="114">
        <f t="shared" si="2"/>
        <v>156.25</v>
      </c>
      <c r="K27" s="113">
        <f>УСЬОГО!N27-'16-село-ЦЗ'!K27</f>
        <v>42</v>
      </c>
      <c r="L27" s="113">
        <f>УСЬОГО!O27-'16-село-ЦЗ'!L27</f>
        <v>61</v>
      </c>
      <c r="M27" s="114">
        <f t="shared" si="3"/>
        <v>145.23809523809524</v>
      </c>
      <c r="N27" s="113">
        <f>УСЬОГО!Q27-'16-село-ЦЗ'!N27</f>
        <v>3</v>
      </c>
      <c r="O27" s="113">
        <f>УСЬОГО!R27-'16-село-ЦЗ'!O27</f>
        <v>0</v>
      </c>
      <c r="P27" s="114">
        <f t="shared" si="8"/>
        <v>0</v>
      </c>
      <c r="Q27" s="113">
        <f>УСЬОГО!T27-'16-село-ЦЗ'!Q27</f>
        <v>360</v>
      </c>
      <c r="R27" s="115">
        <f>УСЬОГО!U27-'16-село-ЦЗ'!R27</f>
        <v>411</v>
      </c>
      <c r="S27" s="114">
        <f t="shared" si="4"/>
        <v>114.16666666666667</v>
      </c>
      <c r="T27" s="113">
        <f>УСЬОГО!W27-'16-село-ЦЗ'!T27</f>
        <v>547</v>
      </c>
      <c r="U27" s="115">
        <f>УСЬОГО!X27-'16-село-ЦЗ'!U27</f>
        <v>96</v>
      </c>
      <c r="V27" s="114">
        <f t="shared" si="5"/>
        <v>17.550274223034734</v>
      </c>
      <c r="W27" s="113">
        <f>УСЬОГО!Z27-'16-село-ЦЗ'!W27</f>
        <v>202</v>
      </c>
      <c r="X27" s="115">
        <f>УСЬОГО!AA27-'16-село-ЦЗ'!X27</f>
        <v>93</v>
      </c>
      <c r="Y27" s="114">
        <f t="shared" si="6"/>
        <v>46.039603960396036</v>
      </c>
      <c r="Z27" s="113">
        <f>УСЬОГО!AC27-'16-село-ЦЗ'!Z27</f>
        <v>186</v>
      </c>
      <c r="AA27" s="115">
        <f>УСЬОГО!AD27-'16-село-ЦЗ'!AA27</f>
        <v>82</v>
      </c>
      <c r="AB27" s="114">
        <f t="shared" si="7"/>
        <v>44.086021505376344</v>
      </c>
      <c r="AC27" s="37"/>
      <c r="AD27" s="41"/>
    </row>
    <row r="28" spans="1:30" s="42" customFormat="1" ht="17" customHeight="1" x14ac:dyDescent="0.3">
      <c r="A28" s="61" t="s">
        <v>55</v>
      </c>
      <c r="B28" s="113">
        <f>УСЬОГО!B28-'16-село-ЦЗ'!B28</f>
        <v>956</v>
      </c>
      <c r="C28" s="113">
        <f>УСЬОГО!C28-'16-село-ЦЗ'!C28</f>
        <v>875</v>
      </c>
      <c r="D28" s="111">
        <f t="shared" si="0"/>
        <v>91.527196652719667</v>
      </c>
      <c r="E28" s="113">
        <f>УСЬОГО!E28-'16-село-ЦЗ'!E28</f>
        <v>389</v>
      </c>
      <c r="F28" s="113">
        <f>УСЬОГО!F28-'16-село-ЦЗ'!F28</f>
        <v>388</v>
      </c>
      <c r="G28" s="114">
        <f t="shared" si="1"/>
        <v>99.742930591259636</v>
      </c>
      <c r="H28" s="113">
        <f>УСЬОГО!H28-'16-село-ЦЗ'!H28</f>
        <v>276</v>
      </c>
      <c r="I28" s="113">
        <f>УСЬОГО!I28-'16-село-ЦЗ'!I28</f>
        <v>241</v>
      </c>
      <c r="J28" s="114">
        <f t="shared" si="2"/>
        <v>87.318840579710141</v>
      </c>
      <c r="K28" s="113">
        <f>УСЬОГО!N28-'16-село-ЦЗ'!K28</f>
        <v>39</v>
      </c>
      <c r="L28" s="113">
        <f>УСЬОГО!O28-'16-село-ЦЗ'!L28</f>
        <v>31</v>
      </c>
      <c r="M28" s="114">
        <f t="shared" si="3"/>
        <v>79.487179487179489</v>
      </c>
      <c r="N28" s="113">
        <f>УСЬОГО!Q28-'16-село-ЦЗ'!N28</f>
        <v>24</v>
      </c>
      <c r="O28" s="113">
        <f>УСЬОГО!R28-'16-село-ЦЗ'!O28</f>
        <v>20</v>
      </c>
      <c r="P28" s="114">
        <f t="shared" si="8"/>
        <v>83.333333333333329</v>
      </c>
      <c r="Q28" s="113">
        <f>УСЬОГО!T28-'16-село-ЦЗ'!Q28</f>
        <v>368</v>
      </c>
      <c r="R28" s="115">
        <f>УСЬОГО!U28-'16-село-ЦЗ'!R28</f>
        <v>363</v>
      </c>
      <c r="S28" s="114">
        <f t="shared" si="4"/>
        <v>98.641304347826093</v>
      </c>
      <c r="T28" s="113">
        <f>УСЬОГО!W28-'16-село-ЦЗ'!T28</f>
        <v>540</v>
      </c>
      <c r="U28" s="115">
        <f>УСЬОГО!X28-'16-село-ЦЗ'!U28</f>
        <v>123</v>
      </c>
      <c r="V28" s="114">
        <f t="shared" si="5"/>
        <v>22.777777777777779</v>
      </c>
      <c r="W28" s="113">
        <f>УСЬОГО!Z28-'16-село-ЦЗ'!W28</f>
        <v>151</v>
      </c>
      <c r="X28" s="115">
        <f>УСЬОГО!AA28-'16-село-ЦЗ'!X28</f>
        <v>115</v>
      </c>
      <c r="Y28" s="114">
        <f t="shared" si="6"/>
        <v>76.158940397350989</v>
      </c>
      <c r="Z28" s="113">
        <f>УСЬОГО!AC28-'16-село-ЦЗ'!Z28</f>
        <v>143</v>
      </c>
      <c r="AA28" s="115">
        <f>УСЬОГО!AD28-'16-село-ЦЗ'!AA28</f>
        <v>103</v>
      </c>
      <c r="AB28" s="114">
        <f t="shared" si="7"/>
        <v>72.027972027972027</v>
      </c>
      <c r="AC28" s="37"/>
      <c r="AD28" s="41"/>
    </row>
    <row r="29" spans="1:30" s="42" customFormat="1" ht="17" customHeight="1" x14ac:dyDescent="0.3">
      <c r="A29" s="61" t="s">
        <v>56</v>
      </c>
      <c r="B29" s="113">
        <f>УСЬОГО!B29-'16-село-ЦЗ'!B29</f>
        <v>820</v>
      </c>
      <c r="C29" s="113">
        <f>УСЬОГО!C29-'16-село-ЦЗ'!C29</f>
        <v>1047</v>
      </c>
      <c r="D29" s="111">
        <f t="shared" si="0"/>
        <v>127.6829268292683</v>
      </c>
      <c r="E29" s="113">
        <f>УСЬОГО!E29-'16-село-ЦЗ'!E29</f>
        <v>550</v>
      </c>
      <c r="F29" s="113">
        <f>УСЬОГО!F29-'16-село-ЦЗ'!F29</f>
        <v>707</v>
      </c>
      <c r="G29" s="114">
        <f t="shared" si="1"/>
        <v>128.54545454545453</v>
      </c>
      <c r="H29" s="113">
        <f>УСЬОГО!H29-'16-село-ЦЗ'!H29</f>
        <v>385</v>
      </c>
      <c r="I29" s="113">
        <f>УСЬОГО!I29-'16-село-ЦЗ'!I29</f>
        <v>392</v>
      </c>
      <c r="J29" s="114">
        <f t="shared" si="2"/>
        <v>101.81818181818181</v>
      </c>
      <c r="K29" s="113">
        <f>УСЬОГО!N29-'16-село-ЦЗ'!K29</f>
        <v>61</v>
      </c>
      <c r="L29" s="113">
        <f>УСЬОГО!O29-'16-село-ЦЗ'!L29</f>
        <v>63</v>
      </c>
      <c r="M29" s="114">
        <f t="shared" si="3"/>
        <v>103.27868852459017</v>
      </c>
      <c r="N29" s="113">
        <f>УСЬОГО!Q29-'16-село-ЦЗ'!N29</f>
        <v>11</v>
      </c>
      <c r="O29" s="113">
        <f>УСЬОГО!R29-'16-село-ЦЗ'!O29</f>
        <v>2</v>
      </c>
      <c r="P29" s="114">
        <f t="shared" si="8"/>
        <v>18.181818181818183</v>
      </c>
      <c r="Q29" s="113">
        <f>УСЬОГО!T29-'16-село-ЦЗ'!Q29</f>
        <v>426</v>
      </c>
      <c r="R29" s="115">
        <f>УСЬОГО!U29-'16-село-ЦЗ'!R29</f>
        <v>584</v>
      </c>
      <c r="S29" s="114">
        <f t="shared" si="4"/>
        <v>137.08920187793427</v>
      </c>
      <c r="T29" s="113">
        <f>УСЬОГО!W29-'16-село-ЦЗ'!T29</f>
        <v>422</v>
      </c>
      <c r="U29" s="115">
        <f>УСЬОГО!X29-'16-село-ЦЗ'!U29</f>
        <v>160</v>
      </c>
      <c r="V29" s="114">
        <f t="shared" si="5"/>
        <v>37.914691943127963</v>
      </c>
      <c r="W29" s="113">
        <f>УСЬОГО!Z29-'16-село-ЦЗ'!W29</f>
        <v>239</v>
      </c>
      <c r="X29" s="115">
        <f>УСЬОГО!AA29-'16-село-ЦЗ'!X29</f>
        <v>155</v>
      </c>
      <c r="Y29" s="114">
        <f t="shared" si="6"/>
        <v>64.853556485355654</v>
      </c>
      <c r="Z29" s="113">
        <f>УСЬОГО!AC29-'16-село-ЦЗ'!Z29</f>
        <v>220</v>
      </c>
      <c r="AA29" s="115">
        <f>УСЬОГО!AD29-'16-село-ЦЗ'!AA29</f>
        <v>133</v>
      </c>
      <c r="AB29" s="114">
        <f t="shared" si="7"/>
        <v>60.454545454545453</v>
      </c>
      <c r="AC29" s="37"/>
      <c r="AD29" s="41"/>
    </row>
    <row r="30" spans="1:30" s="42" customFormat="1" ht="17" customHeight="1" x14ac:dyDescent="0.3">
      <c r="A30" s="61" t="s">
        <v>57</v>
      </c>
      <c r="B30" s="113">
        <f>УСЬОГО!B30-'16-село-ЦЗ'!B30</f>
        <v>793</v>
      </c>
      <c r="C30" s="113">
        <f>УСЬОГО!C30-'16-село-ЦЗ'!C30</f>
        <v>1080</v>
      </c>
      <c r="D30" s="111">
        <f t="shared" si="0"/>
        <v>136.19167717528373</v>
      </c>
      <c r="E30" s="113">
        <f>УСЬОГО!E30-'16-село-ЦЗ'!E30</f>
        <v>202</v>
      </c>
      <c r="F30" s="113">
        <f>УСЬОГО!F30-'16-село-ЦЗ'!F30</f>
        <v>327</v>
      </c>
      <c r="G30" s="114">
        <f t="shared" si="1"/>
        <v>161.88118811881188</v>
      </c>
      <c r="H30" s="113">
        <f>УСЬОГО!H30-'16-село-ЦЗ'!H30</f>
        <v>136</v>
      </c>
      <c r="I30" s="113">
        <f>УСЬОГО!I30-'16-село-ЦЗ'!I30</f>
        <v>180</v>
      </c>
      <c r="J30" s="114">
        <f t="shared" si="2"/>
        <v>132.35294117647058</v>
      </c>
      <c r="K30" s="113">
        <f>УСЬОГО!N30-'16-село-ЦЗ'!K30</f>
        <v>14</v>
      </c>
      <c r="L30" s="113">
        <f>УСЬОГО!O30-'16-село-ЦЗ'!L30</f>
        <v>21</v>
      </c>
      <c r="M30" s="114">
        <f t="shared" si="3"/>
        <v>150</v>
      </c>
      <c r="N30" s="113">
        <f>УСЬОГО!Q30-'16-село-ЦЗ'!N30</f>
        <v>1</v>
      </c>
      <c r="O30" s="113">
        <f>УСЬОГО!R30-'16-село-ЦЗ'!O30</f>
        <v>2</v>
      </c>
      <c r="P30" s="114">
        <f t="shared" si="8"/>
        <v>200</v>
      </c>
      <c r="Q30" s="113">
        <f>УСЬОГО!T30-'16-село-ЦЗ'!Q30</f>
        <v>197</v>
      </c>
      <c r="R30" s="115">
        <f>УСЬОГО!U30-'16-село-ЦЗ'!R30</f>
        <v>294</v>
      </c>
      <c r="S30" s="114">
        <f t="shared" si="4"/>
        <v>149.23857868020303</v>
      </c>
      <c r="T30" s="113">
        <f>УСЬОГО!W30-'16-село-ЦЗ'!T30</f>
        <v>682</v>
      </c>
      <c r="U30" s="115">
        <f>УСЬОГО!X30-'16-село-ЦЗ'!U30</f>
        <v>100</v>
      </c>
      <c r="V30" s="114">
        <f t="shared" si="5"/>
        <v>14.662756598240469</v>
      </c>
      <c r="W30" s="113">
        <f>УСЬОГО!Z30-'16-село-ЦЗ'!W30</f>
        <v>93</v>
      </c>
      <c r="X30" s="115">
        <f>УСЬОГО!AA30-'16-село-ЦЗ'!X30</f>
        <v>87</v>
      </c>
      <c r="Y30" s="114">
        <f t="shared" si="6"/>
        <v>93.548387096774192</v>
      </c>
      <c r="Z30" s="113">
        <f>УСЬОГО!AC30-'16-село-ЦЗ'!Z30</f>
        <v>83</v>
      </c>
      <c r="AA30" s="115">
        <f>УСЬОГО!AD30-'16-село-ЦЗ'!AA30</f>
        <v>79</v>
      </c>
      <c r="AB30" s="114">
        <f t="shared" si="7"/>
        <v>95.180722891566262</v>
      </c>
      <c r="AC30" s="37"/>
      <c r="AD30" s="41"/>
    </row>
    <row r="31" spans="1:30" s="42" customFormat="1" ht="17" customHeight="1" x14ac:dyDescent="0.3">
      <c r="A31" s="61" t="s">
        <v>58</v>
      </c>
      <c r="B31" s="113">
        <f>УСЬОГО!B31-'16-село-ЦЗ'!B31</f>
        <v>787</v>
      </c>
      <c r="C31" s="113">
        <f>УСЬОГО!C31-'16-село-ЦЗ'!C31</f>
        <v>1266</v>
      </c>
      <c r="D31" s="111">
        <f t="shared" si="0"/>
        <v>160.86404066073698</v>
      </c>
      <c r="E31" s="113">
        <f>УСЬОГО!E31-'16-село-ЦЗ'!E31</f>
        <v>272</v>
      </c>
      <c r="F31" s="113">
        <f>УСЬОГО!F31-'16-село-ЦЗ'!F31</f>
        <v>485</v>
      </c>
      <c r="G31" s="114">
        <f t="shared" si="1"/>
        <v>178.30882352941177</v>
      </c>
      <c r="H31" s="113">
        <f>УСЬОГО!H31-'16-село-ЦЗ'!H31</f>
        <v>245</v>
      </c>
      <c r="I31" s="113">
        <f>УСЬОГО!I31-'16-село-ЦЗ'!I31</f>
        <v>394</v>
      </c>
      <c r="J31" s="114">
        <f t="shared" si="2"/>
        <v>160.81632653061226</v>
      </c>
      <c r="K31" s="113">
        <f>УСЬОГО!N31-'16-село-ЦЗ'!K31</f>
        <v>31</v>
      </c>
      <c r="L31" s="113">
        <f>УСЬОГО!O31-'16-село-ЦЗ'!L31</f>
        <v>36</v>
      </c>
      <c r="M31" s="114">
        <f t="shared" si="3"/>
        <v>116.12903225806451</v>
      </c>
      <c r="N31" s="113">
        <f>УСЬОГО!Q31-'16-село-ЦЗ'!N31</f>
        <v>3</v>
      </c>
      <c r="O31" s="113">
        <f>УСЬОГО!R31-'16-село-ЦЗ'!O31</f>
        <v>1</v>
      </c>
      <c r="P31" s="114">
        <f t="shared" si="8"/>
        <v>33.333333333333336</v>
      </c>
      <c r="Q31" s="113">
        <f>УСЬОГО!T31-'16-село-ЦЗ'!Q31</f>
        <v>233</v>
      </c>
      <c r="R31" s="115">
        <f>УСЬОГО!U31-'16-село-ЦЗ'!R31</f>
        <v>439</v>
      </c>
      <c r="S31" s="114">
        <f t="shared" si="4"/>
        <v>188.41201716738198</v>
      </c>
      <c r="T31" s="113">
        <f>УСЬОГО!W31-'16-село-ЦЗ'!T31</f>
        <v>495</v>
      </c>
      <c r="U31" s="115">
        <f>УСЬОГО!X31-'16-село-ЦЗ'!U31</f>
        <v>130</v>
      </c>
      <c r="V31" s="114">
        <f t="shared" si="5"/>
        <v>26.262626262626263</v>
      </c>
      <c r="W31" s="113">
        <f>УСЬОГО!Z31-'16-село-ЦЗ'!W31</f>
        <v>111</v>
      </c>
      <c r="X31" s="115">
        <f>УСЬОГО!AA31-'16-село-ЦЗ'!X31</f>
        <v>96</v>
      </c>
      <c r="Y31" s="114">
        <f t="shared" si="6"/>
        <v>86.486486486486484</v>
      </c>
      <c r="Z31" s="113">
        <f>УСЬОГО!AC31-'16-село-ЦЗ'!Z31</f>
        <v>99</v>
      </c>
      <c r="AA31" s="115">
        <f>УСЬОГО!AD31-'16-село-ЦЗ'!AA31</f>
        <v>78</v>
      </c>
      <c r="AB31" s="114">
        <f t="shared" si="7"/>
        <v>78.787878787878782</v>
      </c>
      <c r="AC31" s="37"/>
      <c r="AD31" s="41"/>
    </row>
    <row r="32" spans="1:30" s="42" customFormat="1" ht="17" customHeight="1" x14ac:dyDescent="0.3">
      <c r="A32" s="61" t="s">
        <v>59</v>
      </c>
      <c r="B32" s="113">
        <f>УСЬОГО!B32-'16-село-ЦЗ'!B32</f>
        <v>2489</v>
      </c>
      <c r="C32" s="113">
        <f>УСЬОГО!C32-'16-село-ЦЗ'!C32</f>
        <v>2241</v>
      </c>
      <c r="D32" s="111">
        <f t="shared" si="0"/>
        <v>90.03615910004018</v>
      </c>
      <c r="E32" s="113">
        <f>УСЬОГО!E32-'16-село-ЦЗ'!E32</f>
        <v>731</v>
      </c>
      <c r="F32" s="113">
        <f>УСЬОГО!F32-'16-село-ЦЗ'!F32</f>
        <v>652</v>
      </c>
      <c r="G32" s="114">
        <f t="shared" si="1"/>
        <v>89.19288645690834</v>
      </c>
      <c r="H32" s="113">
        <f>УСЬОГО!H32-'16-село-ЦЗ'!H32</f>
        <v>550</v>
      </c>
      <c r="I32" s="113">
        <f>УСЬОГО!I32-'16-село-ЦЗ'!I32</f>
        <v>380</v>
      </c>
      <c r="J32" s="114">
        <f t="shared" si="2"/>
        <v>69.090909090909093</v>
      </c>
      <c r="K32" s="113">
        <f>УСЬОГО!N32-'16-село-ЦЗ'!K32</f>
        <v>77</v>
      </c>
      <c r="L32" s="113">
        <f>УСЬОГО!O32-'16-село-ЦЗ'!L32</f>
        <v>71</v>
      </c>
      <c r="M32" s="114">
        <f t="shared" si="3"/>
        <v>92.20779220779221</v>
      </c>
      <c r="N32" s="113">
        <f>УСЬОГО!Q32-'16-село-ЦЗ'!N32</f>
        <v>13</v>
      </c>
      <c r="O32" s="113">
        <f>УСЬОГО!R32-'16-село-ЦЗ'!O32</f>
        <v>12</v>
      </c>
      <c r="P32" s="114">
        <f t="shared" si="8"/>
        <v>92.307692307692307</v>
      </c>
      <c r="Q32" s="113">
        <f>УСЬОГО!T32-'16-село-ЦЗ'!Q32</f>
        <v>700</v>
      </c>
      <c r="R32" s="115">
        <f>УСЬОГО!U32-'16-село-ЦЗ'!R32</f>
        <v>543</v>
      </c>
      <c r="S32" s="114">
        <f t="shared" si="4"/>
        <v>77.571428571428569</v>
      </c>
      <c r="T32" s="113">
        <f>УСЬОГО!W32-'16-село-ЦЗ'!T32</f>
        <v>1783</v>
      </c>
      <c r="U32" s="115">
        <f>УСЬОГО!X32-'16-село-ЦЗ'!U32</f>
        <v>98</v>
      </c>
      <c r="V32" s="114">
        <f t="shared" si="5"/>
        <v>5.4963544587773416</v>
      </c>
      <c r="W32" s="113">
        <f>УСЬОГО!Z32-'16-село-ЦЗ'!W32</f>
        <v>251</v>
      </c>
      <c r="X32" s="115">
        <f>УСЬОГО!AA32-'16-село-ЦЗ'!X32</f>
        <v>73</v>
      </c>
      <c r="Y32" s="114">
        <f t="shared" si="6"/>
        <v>29.083665338645417</v>
      </c>
      <c r="Z32" s="113">
        <f>УСЬОГО!AC32-'16-село-ЦЗ'!Z32</f>
        <v>213</v>
      </c>
      <c r="AA32" s="115">
        <f>УСЬОГО!AD32-'16-село-ЦЗ'!AA32</f>
        <v>66</v>
      </c>
      <c r="AB32" s="114">
        <f t="shared" si="7"/>
        <v>30.985915492957748</v>
      </c>
      <c r="AC32" s="37"/>
      <c r="AD32" s="41"/>
    </row>
    <row r="33" spans="1:30" s="42" customFormat="1" ht="17" customHeight="1" x14ac:dyDescent="0.3">
      <c r="A33" s="61" t="s">
        <v>60</v>
      </c>
      <c r="B33" s="113">
        <f>УСЬОГО!B33-'16-село-ЦЗ'!B33</f>
        <v>1149</v>
      </c>
      <c r="C33" s="113">
        <f>УСЬОГО!C33-'16-село-ЦЗ'!C33</f>
        <v>1304</v>
      </c>
      <c r="D33" s="111">
        <f t="shared" si="0"/>
        <v>113.48999129677981</v>
      </c>
      <c r="E33" s="113">
        <f>УСЬОГО!E33-'16-село-ЦЗ'!E33</f>
        <v>726</v>
      </c>
      <c r="F33" s="113">
        <f>УСЬОГО!F33-'16-село-ЦЗ'!F33</f>
        <v>859</v>
      </c>
      <c r="G33" s="114">
        <f t="shared" si="1"/>
        <v>118.31955922865014</v>
      </c>
      <c r="H33" s="113">
        <f>УСЬОГО!H33-'16-село-ЦЗ'!H33</f>
        <v>278</v>
      </c>
      <c r="I33" s="113">
        <f>УСЬОГО!I33-'16-село-ЦЗ'!I33</f>
        <v>375</v>
      </c>
      <c r="J33" s="114">
        <f t="shared" si="2"/>
        <v>134.89208633093526</v>
      </c>
      <c r="K33" s="113">
        <f>УСЬОГО!N33-'16-село-ЦЗ'!K33</f>
        <v>71</v>
      </c>
      <c r="L33" s="113">
        <f>УСЬОГО!O33-'16-село-ЦЗ'!L33</f>
        <v>57</v>
      </c>
      <c r="M33" s="114">
        <f t="shared" si="3"/>
        <v>80.281690140845072</v>
      </c>
      <c r="N33" s="113">
        <f>УСЬОГО!Q33-'16-село-ЦЗ'!N33</f>
        <v>8</v>
      </c>
      <c r="O33" s="113">
        <f>УСЬОГО!R33-'16-село-ЦЗ'!O33</f>
        <v>1</v>
      </c>
      <c r="P33" s="114">
        <f t="shared" si="8"/>
        <v>12.5</v>
      </c>
      <c r="Q33" s="113">
        <f>УСЬОГО!T33-'16-село-ЦЗ'!Q33</f>
        <v>684</v>
      </c>
      <c r="R33" s="115">
        <f>УСЬОГО!U33-'16-село-ЦЗ'!R33</f>
        <v>793</v>
      </c>
      <c r="S33" s="114">
        <f t="shared" si="4"/>
        <v>115.93567251461988</v>
      </c>
      <c r="T33" s="113">
        <f>УСЬОГО!W33-'16-село-ЦЗ'!T33</f>
        <v>595</v>
      </c>
      <c r="U33" s="115">
        <f>УСЬОГО!X33-'16-село-ЦЗ'!U33</f>
        <v>232</v>
      </c>
      <c r="V33" s="114">
        <f t="shared" si="5"/>
        <v>38.991596638655459</v>
      </c>
      <c r="W33" s="113">
        <f>УСЬОГО!Z33-'16-село-ЦЗ'!W33</f>
        <v>273</v>
      </c>
      <c r="X33" s="115">
        <f>УСЬОГО!AA33-'16-село-ЦЗ'!X33</f>
        <v>220</v>
      </c>
      <c r="Y33" s="114">
        <f t="shared" si="6"/>
        <v>80.586080586080584</v>
      </c>
      <c r="Z33" s="113">
        <f>УСЬОГО!AC33-'16-село-ЦЗ'!Z33</f>
        <v>245</v>
      </c>
      <c r="AA33" s="115">
        <f>УСЬОГО!AD33-'16-село-ЦЗ'!AA33</f>
        <v>189</v>
      </c>
      <c r="AB33" s="114">
        <f t="shared" si="7"/>
        <v>77.142857142857139</v>
      </c>
      <c r="AC33" s="37"/>
      <c r="AD33" s="41"/>
    </row>
    <row r="34" spans="1:30" s="42" customFormat="1" ht="17" customHeight="1" x14ac:dyDescent="0.3">
      <c r="A34" s="61" t="s">
        <v>61</v>
      </c>
      <c r="B34" s="113">
        <f>УСЬОГО!B34-'16-село-ЦЗ'!B34</f>
        <v>1044</v>
      </c>
      <c r="C34" s="113">
        <f>УСЬОГО!C34-'16-село-ЦЗ'!C34</f>
        <v>1188</v>
      </c>
      <c r="D34" s="111">
        <f t="shared" si="0"/>
        <v>113.79310344827586</v>
      </c>
      <c r="E34" s="113">
        <f>УСЬОГО!E34-'16-село-ЦЗ'!E34</f>
        <v>462</v>
      </c>
      <c r="F34" s="113">
        <f>УСЬОГО!F34-'16-село-ЦЗ'!F34</f>
        <v>531</v>
      </c>
      <c r="G34" s="114">
        <f t="shared" si="1"/>
        <v>114.93506493506493</v>
      </c>
      <c r="H34" s="113">
        <f>УСЬОГО!H34-'16-село-ЦЗ'!H34</f>
        <v>360</v>
      </c>
      <c r="I34" s="113">
        <f>УСЬОГО!I34-'16-село-ЦЗ'!I34</f>
        <v>364</v>
      </c>
      <c r="J34" s="114">
        <f t="shared" si="2"/>
        <v>101.11111111111111</v>
      </c>
      <c r="K34" s="113">
        <f>УСЬОГО!N34-'16-село-ЦЗ'!K34</f>
        <v>21</v>
      </c>
      <c r="L34" s="113">
        <f>УСЬОГО!O34-'16-село-ЦЗ'!L34</f>
        <v>22</v>
      </c>
      <c r="M34" s="114">
        <f t="shared" si="3"/>
        <v>104.76190476190476</v>
      </c>
      <c r="N34" s="113">
        <f>УСЬОГО!Q34-'16-село-ЦЗ'!N34</f>
        <v>11</v>
      </c>
      <c r="O34" s="113">
        <f>УСЬОГО!R34-'16-село-ЦЗ'!O34</f>
        <v>0</v>
      </c>
      <c r="P34" s="114">
        <f t="shared" si="8"/>
        <v>0</v>
      </c>
      <c r="Q34" s="113">
        <f>УСЬОГО!T34-'16-село-ЦЗ'!Q34</f>
        <v>399</v>
      </c>
      <c r="R34" s="115">
        <f>УСЬОГО!U34-'16-село-ЦЗ'!R34</f>
        <v>443</v>
      </c>
      <c r="S34" s="114">
        <f t="shared" si="4"/>
        <v>111.02756892230576</v>
      </c>
      <c r="T34" s="113">
        <f>УСЬОГО!W34-'16-село-ЦЗ'!T34</f>
        <v>612</v>
      </c>
      <c r="U34" s="115">
        <f>УСЬОГО!X34-'16-село-ЦЗ'!U34</f>
        <v>194</v>
      </c>
      <c r="V34" s="114">
        <f t="shared" si="5"/>
        <v>31.699346405228759</v>
      </c>
      <c r="W34" s="113">
        <f>УСЬОГО!Z34-'16-село-ЦЗ'!W34</f>
        <v>184</v>
      </c>
      <c r="X34" s="115">
        <f>УСЬОГО!AA34-'16-село-ЦЗ'!X34</f>
        <v>145</v>
      </c>
      <c r="Y34" s="114">
        <f t="shared" si="6"/>
        <v>78.804347826086953</v>
      </c>
      <c r="Z34" s="113">
        <f>УСЬОГО!AC34-'16-село-ЦЗ'!Z34</f>
        <v>174</v>
      </c>
      <c r="AA34" s="115">
        <f>УСЬОГО!AD34-'16-село-ЦЗ'!AA34</f>
        <v>127</v>
      </c>
      <c r="AB34" s="114">
        <f t="shared" si="7"/>
        <v>72.988505747126439</v>
      </c>
      <c r="AC34" s="37"/>
      <c r="AD34" s="41"/>
    </row>
    <row r="35" spans="1:30" s="42" customFormat="1" ht="17" customHeight="1" x14ac:dyDescent="0.3">
      <c r="A35" s="61" t="s">
        <v>62</v>
      </c>
      <c r="B35" s="113">
        <f>УСЬОГО!B35-'16-село-ЦЗ'!B35</f>
        <v>977</v>
      </c>
      <c r="C35" s="113">
        <f>УСЬОГО!C35-'16-село-ЦЗ'!C35</f>
        <v>988</v>
      </c>
      <c r="D35" s="111">
        <f t="shared" si="0"/>
        <v>101.12589559877175</v>
      </c>
      <c r="E35" s="113">
        <f>УСЬОГО!E35-'16-село-ЦЗ'!E35</f>
        <v>531</v>
      </c>
      <c r="F35" s="113">
        <f>УСЬОГО!F35-'16-село-ЦЗ'!F35</f>
        <v>547</v>
      </c>
      <c r="G35" s="114">
        <f t="shared" si="1"/>
        <v>103.01318267419963</v>
      </c>
      <c r="H35" s="113">
        <f>УСЬОГО!H35-'16-село-ЦЗ'!H35</f>
        <v>372</v>
      </c>
      <c r="I35" s="113">
        <f>УСЬОГО!I35-'16-село-ЦЗ'!I35</f>
        <v>233</v>
      </c>
      <c r="J35" s="114">
        <f t="shared" si="2"/>
        <v>62.634408602150536</v>
      </c>
      <c r="K35" s="113">
        <f>УСЬОГО!N35-'16-село-ЦЗ'!K35</f>
        <v>56</v>
      </c>
      <c r="L35" s="113">
        <f>УСЬОГО!O35-'16-село-ЦЗ'!L35</f>
        <v>57</v>
      </c>
      <c r="M35" s="114">
        <f t="shared" si="3"/>
        <v>101.78571428571429</v>
      </c>
      <c r="N35" s="113">
        <f>УСЬОГО!Q35-'16-село-ЦЗ'!N35</f>
        <v>6</v>
      </c>
      <c r="O35" s="113">
        <f>УСЬОГО!R35-'16-село-ЦЗ'!O35</f>
        <v>2</v>
      </c>
      <c r="P35" s="114">
        <f t="shared" si="8"/>
        <v>33.333333333333336</v>
      </c>
      <c r="Q35" s="113">
        <f>УСЬОГО!T35-'16-село-ЦЗ'!Q35</f>
        <v>405</v>
      </c>
      <c r="R35" s="115">
        <f>УСЬОГО!U35-'16-село-ЦЗ'!R35</f>
        <v>362</v>
      </c>
      <c r="S35" s="114">
        <f t="shared" si="4"/>
        <v>89.382716049382722</v>
      </c>
      <c r="T35" s="113">
        <f>УСЬОГО!W35-'16-село-ЦЗ'!T35</f>
        <v>508</v>
      </c>
      <c r="U35" s="115">
        <f>УСЬОГО!X35-'16-село-ЦЗ'!U35</f>
        <v>96</v>
      </c>
      <c r="V35" s="114">
        <f t="shared" si="5"/>
        <v>18.897637795275589</v>
      </c>
      <c r="W35" s="113">
        <f>УСЬОГО!Z35-'16-село-ЦЗ'!W35</f>
        <v>172</v>
      </c>
      <c r="X35" s="115">
        <f>УСЬОГО!AA35-'16-село-ЦЗ'!X35</f>
        <v>92</v>
      </c>
      <c r="Y35" s="114">
        <f t="shared" si="6"/>
        <v>53.488372093023258</v>
      </c>
      <c r="Z35" s="113">
        <f>УСЬОГО!AC35-'16-село-ЦЗ'!Z35</f>
        <v>152</v>
      </c>
      <c r="AA35" s="115">
        <f>УСЬОГО!AD35-'16-село-ЦЗ'!AA35</f>
        <v>77</v>
      </c>
      <c r="AB35" s="114">
        <f t="shared" si="7"/>
        <v>50.657894736842103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23" sqref="K23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111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74" t="s">
        <v>21</v>
      </c>
      <c r="C3" s="174"/>
      <c r="D3" s="174"/>
      <c r="E3" s="174" t="s">
        <v>22</v>
      </c>
      <c r="F3" s="174"/>
      <c r="G3" s="174"/>
      <c r="H3" s="174" t="s">
        <v>13</v>
      </c>
      <c r="I3" s="174"/>
      <c r="J3" s="174"/>
      <c r="K3" s="174" t="s">
        <v>9</v>
      </c>
      <c r="L3" s="174"/>
      <c r="M3" s="174"/>
      <c r="N3" s="174" t="s">
        <v>10</v>
      </c>
      <c r="O3" s="174"/>
      <c r="P3" s="174"/>
      <c r="Q3" s="180" t="s">
        <v>8</v>
      </c>
      <c r="R3" s="181"/>
      <c r="S3" s="182"/>
      <c r="T3" s="174" t="s">
        <v>16</v>
      </c>
      <c r="U3" s="174"/>
      <c r="V3" s="174"/>
      <c r="W3" s="174" t="s">
        <v>11</v>
      </c>
      <c r="X3" s="174"/>
      <c r="Y3" s="174"/>
      <c r="Z3" s="174" t="s">
        <v>12</v>
      </c>
      <c r="AA3" s="174"/>
      <c r="AB3" s="174"/>
    </row>
    <row r="4" spans="1:32" s="33" customFormat="1" ht="19.5" customHeight="1" x14ac:dyDescent="0.35">
      <c r="A4" s="185"/>
      <c r="B4" s="176" t="s">
        <v>15</v>
      </c>
      <c r="C4" s="176" t="s">
        <v>63</v>
      </c>
      <c r="D4" s="188" t="s">
        <v>2</v>
      </c>
      <c r="E4" s="176" t="s">
        <v>15</v>
      </c>
      <c r="F4" s="176" t="s">
        <v>63</v>
      </c>
      <c r="G4" s="188" t="s">
        <v>2</v>
      </c>
      <c r="H4" s="176" t="s">
        <v>15</v>
      </c>
      <c r="I4" s="176" t="s">
        <v>63</v>
      </c>
      <c r="J4" s="188" t="s">
        <v>2</v>
      </c>
      <c r="K4" s="176" t="s">
        <v>15</v>
      </c>
      <c r="L4" s="176" t="s">
        <v>63</v>
      </c>
      <c r="M4" s="188" t="s">
        <v>2</v>
      </c>
      <c r="N4" s="176" t="s">
        <v>15</v>
      </c>
      <c r="O4" s="176" t="s">
        <v>63</v>
      </c>
      <c r="P4" s="188" t="s">
        <v>2</v>
      </c>
      <c r="Q4" s="176" t="s">
        <v>15</v>
      </c>
      <c r="R4" s="176" t="s">
        <v>63</v>
      </c>
      <c r="S4" s="188" t="s">
        <v>2</v>
      </c>
      <c r="T4" s="176" t="s">
        <v>15</v>
      </c>
      <c r="U4" s="176" t="s">
        <v>63</v>
      </c>
      <c r="V4" s="188" t="s">
        <v>2</v>
      </c>
      <c r="W4" s="176" t="s">
        <v>15</v>
      </c>
      <c r="X4" s="176" t="s">
        <v>63</v>
      </c>
      <c r="Y4" s="188" t="s">
        <v>2</v>
      </c>
      <c r="Z4" s="176" t="s">
        <v>15</v>
      </c>
      <c r="AA4" s="176" t="s">
        <v>63</v>
      </c>
      <c r="AB4" s="188" t="s">
        <v>2</v>
      </c>
    </row>
    <row r="5" spans="1:32" s="33" customFormat="1" ht="15.75" customHeight="1" x14ac:dyDescent="0.35">
      <c r="A5" s="185"/>
      <c r="B5" s="176"/>
      <c r="C5" s="176"/>
      <c r="D5" s="188"/>
      <c r="E5" s="176"/>
      <c r="F5" s="176"/>
      <c r="G5" s="188"/>
      <c r="H5" s="176"/>
      <c r="I5" s="176"/>
      <c r="J5" s="188"/>
      <c r="K5" s="176"/>
      <c r="L5" s="176"/>
      <c r="M5" s="188"/>
      <c r="N5" s="176"/>
      <c r="O5" s="176"/>
      <c r="P5" s="188"/>
      <c r="Q5" s="176"/>
      <c r="R5" s="176"/>
      <c r="S5" s="188"/>
      <c r="T5" s="176"/>
      <c r="U5" s="176"/>
      <c r="V5" s="188"/>
      <c r="W5" s="176"/>
      <c r="X5" s="176"/>
      <c r="Y5" s="188"/>
      <c r="Z5" s="176"/>
      <c r="AA5" s="176"/>
      <c r="AB5" s="18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56176</v>
      </c>
      <c r="C7" s="35">
        <f>SUM(C8:C35)</f>
        <v>56270</v>
      </c>
      <c r="D7" s="36">
        <f>C7*100/B7</f>
        <v>100.16733124465964</v>
      </c>
      <c r="E7" s="35">
        <f>SUM(E8:E35)</f>
        <v>22166</v>
      </c>
      <c r="F7" s="35">
        <f>SUM(F8:F35)</f>
        <v>25232</v>
      </c>
      <c r="G7" s="36">
        <f>F7*100/E7</f>
        <v>113.83199494721646</v>
      </c>
      <c r="H7" s="35">
        <f>SUM(H8:H35)</f>
        <v>9912</v>
      </c>
      <c r="I7" s="35">
        <f>SUM(I8:I35)</f>
        <v>10162</v>
      </c>
      <c r="J7" s="36">
        <f>I7*100/H7</f>
        <v>102.52219531880549</v>
      </c>
      <c r="K7" s="35">
        <f>SUM(K8:K35)</f>
        <v>2291</v>
      </c>
      <c r="L7" s="35">
        <f>SUM(L8:L35)</f>
        <v>2087</v>
      </c>
      <c r="M7" s="36">
        <f>L7*100/K7</f>
        <v>91.095591444783935</v>
      </c>
      <c r="N7" s="35">
        <f>SUM(N8:N35)</f>
        <v>501</v>
      </c>
      <c r="O7" s="35">
        <f>SUM(O8:O35)</f>
        <v>236</v>
      </c>
      <c r="P7" s="36">
        <f>O7*100/N7</f>
        <v>47.10578842315369</v>
      </c>
      <c r="Q7" s="35">
        <f>SUM(Q8:Q35)</f>
        <v>19254</v>
      </c>
      <c r="R7" s="35">
        <f>SUM(R8:R35)</f>
        <v>20744</v>
      </c>
      <c r="S7" s="36">
        <f>R7*100/Q7</f>
        <v>107.73865170873584</v>
      </c>
      <c r="T7" s="35">
        <f>SUM(T8:T35)</f>
        <v>37324</v>
      </c>
      <c r="U7" s="35">
        <f>SUM(U8:U35)</f>
        <v>6990</v>
      </c>
      <c r="V7" s="36">
        <f>U7*100/T7</f>
        <v>18.727896259779232</v>
      </c>
      <c r="W7" s="35">
        <f>SUM(W8:W35)</f>
        <v>9591</v>
      </c>
      <c r="X7" s="35">
        <f>SUM(X8:X35)</f>
        <v>6033</v>
      </c>
      <c r="Y7" s="36">
        <f>X7*100/W7</f>
        <v>62.902721301219891</v>
      </c>
      <c r="Z7" s="35">
        <f>SUM(Z8:Z35)</f>
        <v>8540</v>
      </c>
      <c r="AA7" s="35">
        <f>SUM(AA8:AA35)</f>
        <v>5197</v>
      </c>
      <c r="AB7" s="36">
        <f>AA7*100/Z7</f>
        <v>60.85480093676815</v>
      </c>
      <c r="AC7" s="37"/>
      <c r="AF7" s="42"/>
    </row>
    <row r="8" spans="1:32" s="42" customFormat="1" ht="17" customHeight="1" x14ac:dyDescent="0.3">
      <c r="A8" s="61" t="s">
        <v>35</v>
      </c>
      <c r="B8" s="39">
        <v>3437</v>
      </c>
      <c r="C8" s="39">
        <v>3803</v>
      </c>
      <c r="D8" s="36">
        <f t="shared" ref="D8:D35" si="0">C8*100/B8</f>
        <v>110.64882164678498</v>
      </c>
      <c r="E8" s="39">
        <v>1907</v>
      </c>
      <c r="F8" s="39">
        <v>2280</v>
      </c>
      <c r="G8" s="40">
        <f t="shared" ref="G8:G35" si="1">F8*100/E8</f>
        <v>119.55951756685894</v>
      </c>
      <c r="H8" s="39">
        <v>224</v>
      </c>
      <c r="I8" s="39">
        <v>266</v>
      </c>
      <c r="J8" s="40">
        <f t="shared" ref="J8:J35" si="2">I8*100/H8</f>
        <v>118.75</v>
      </c>
      <c r="K8" s="39">
        <v>104</v>
      </c>
      <c r="L8" s="39">
        <v>158</v>
      </c>
      <c r="M8" s="40">
        <f t="shared" ref="M8:M35" si="3">L8*100/K8</f>
        <v>151.92307692307693</v>
      </c>
      <c r="N8" s="39">
        <v>10</v>
      </c>
      <c r="O8" s="39">
        <v>12</v>
      </c>
      <c r="P8" s="40">
        <f>IF(ISERROR(O8*100/N8),"-",(O8*100/N8))</f>
        <v>120</v>
      </c>
      <c r="Q8" s="39">
        <v>1423</v>
      </c>
      <c r="R8" s="60">
        <v>1426</v>
      </c>
      <c r="S8" s="40">
        <f t="shared" ref="S8:S35" si="4">R8*100/Q8</f>
        <v>100.21082220660577</v>
      </c>
      <c r="T8" s="39">
        <v>2392</v>
      </c>
      <c r="U8" s="60">
        <v>673</v>
      </c>
      <c r="V8" s="40">
        <f t="shared" ref="V8:V35" si="5">U8*100/T8</f>
        <v>28.135451505016722</v>
      </c>
      <c r="W8" s="39">
        <v>962</v>
      </c>
      <c r="X8" s="60">
        <v>641</v>
      </c>
      <c r="Y8" s="40">
        <f t="shared" ref="Y8:Y35" si="6">X8*100/W8</f>
        <v>66.632016632016629</v>
      </c>
      <c r="Z8" s="39">
        <v>832</v>
      </c>
      <c r="AA8" s="60">
        <v>536</v>
      </c>
      <c r="AB8" s="40">
        <f t="shared" ref="AB8:AB35" si="7">AA8*100/Z8</f>
        <v>64.42307692307692</v>
      </c>
      <c r="AC8" s="37"/>
      <c r="AD8" s="41"/>
    </row>
    <row r="9" spans="1:32" s="43" customFormat="1" ht="17" customHeight="1" x14ac:dyDescent="0.3">
      <c r="A9" s="61" t="s">
        <v>36</v>
      </c>
      <c r="B9" s="39">
        <v>1064</v>
      </c>
      <c r="C9" s="39">
        <v>1086</v>
      </c>
      <c r="D9" s="36">
        <f t="shared" si="0"/>
        <v>102.06766917293233</v>
      </c>
      <c r="E9" s="39">
        <v>393</v>
      </c>
      <c r="F9" s="39">
        <v>440</v>
      </c>
      <c r="G9" s="40">
        <f t="shared" si="1"/>
        <v>111.95928753180661</v>
      </c>
      <c r="H9" s="39">
        <v>188</v>
      </c>
      <c r="I9" s="39">
        <v>144</v>
      </c>
      <c r="J9" s="40">
        <f t="shared" si="2"/>
        <v>76.59574468085107</v>
      </c>
      <c r="K9" s="39">
        <v>21</v>
      </c>
      <c r="L9" s="39">
        <v>8</v>
      </c>
      <c r="M9" s="40">
        <f t="shared" si="3"/>
        <v>38.095238095238095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300</v>
      </c>
      <c r="R9" s="60">
        <v>356</v>
      </c>
      <c r="S9" s="40">
        <f t="shared" si="4"/>
        <v>118.66666666666667</v>
      </c>
      <c r="T9" s="39">
        <v>794</v>
      </c>
      <c r="U9" s="60">
        <v>100</v>
      </c>
      <c r="V9" s="40">
        <f t="shared" si="5"/>
        <v>12.594458438287154</v>
      </c>
      <c r="W9" s="39">
        <v>201</v>
      </c>
      <c r="X9" s="60">
        <v>84</v>
      </c>
      <c r="Y9" s="40">
        <f t="shared" si="6"/>
        <v>41.791044776119406</v>
      </c>
      <c r="Z9" s="39">
        <v>160</v>
      </c>
      <c r="AA9" s="60">
        <v>60</v>
      </c>
      <c r="AB9" s="40">
        <f t="shared" si="7"/>
        <v>37.5</v>
      </c>
      <c r="AC9" s="37"/>
      <c r="AD9" s="41"/>
    </row>
    <row r="10" spans="1:32" s="42" customFormat="1" ht="17" customHeight="1" x14ac:dyDescent="0.3">
      <c r="A10" s="61" t="s">
        <v>37</v>
      </c>
      <c r="B10" s="39">
        <v>396</v>
      </c>
      <c r="C10" s="39">
        <v>360</v>
      </c>
      <c r="D10" s="36">
        <f t="shared" si="0"/>
        <v>90.909090909090907</v>
      </c>
      <c r="E10" s="39">
        <v>263</v>
      </c>
      <c r="F10" s="39">
        <v>224</v>
      </c>
      <c r="G10" s="40">
        <f t="shared" si="1"/>
        <v>85.171102661596962</v>
      </c>
      <c r="H10" s="39">
        <v>76</v>
      </c>
      <c r="I10" s="39">
        <v>74</v>
      </c>
      <c r="J10" s="40">
        <f t="shared" si="2"/>
        <v>97.368421052631575</v>
      </c>
      <c r="K10" s="39">
        <v>11</v>
      </c>
      <c r="L10" s="39">
        <v>11</v>
      </c>
      <c r="M10" s="40">
        <f t="shared" si="3"/>
        <v>100</v>
      </c>
      <c r="N10" s="39">
        <v>4</v>
      </c>
      <c r="O10" s="39">
        <v>15</v>
      </c>
      <c r="P10" s="40">
        <f t="shared" si="8"/>
        <v>375</v>
      </c>
      <c r="Q10" s="39">
        <v>258</v>
      </c>
      <c r="R10" s="60">
        <v>193</v>
      </c>
      <c r="S10" s="40">
        <f t="shared" si="4"/>
        <v>74.806201550387598</v>
      </c>
      <c r="T10" s="39">
        <v>220</v>
      </c>
      <c r="U10" s="60">
        <v>28</v>
      </c>
      <c r="V10" s="40">
        <f t="shared" si="5"/>
        <v>12.727272727272727</v>
      </c>
      <c r="W10" s="39">
        <v>126</v>
      </c>
      <c r="X10" s="60">
        <v>27</v>
      </c>
      <c r="Y10" s="40">
        <f t="shared" si="6"/>
        <v>21.428571428571427</v>
      </c>
      <c r="Z10" s="39">
        <v>111</v>
      </c>
      <c r="AA10" s="60">
        <v>21</v>
      </c>
      <c r="AB10" s="40">
        <f t="shared" si="7"/>
        <v>18.918918918918919</v>
      </c>
      <c r="AC10" s="37"/>
      <c r="AD10" s="41"/>
    </row>
    <row r="11" spans="1:32" s="42" customFormat="1" ht="17" customHeight="1" x14ac:dyDescent="0.3">
      <c r="A11" s="61" t="s">
        <v>38</v>
      </c>
      <c r="B11" s="39">
        <v>788</v>
      </c>
      <c r="C11" s="39">
        <v>710</v>
      </c>
      <c r="D11" s="36">
        <f t="shared" si="0"/>
        <v>90.101522842639596</v>
      </c>
      <c r="E11" s="39">
        <v>308</v>
      </c>
      <c r="F11" s="39">
        <v>280</v>
      </c>
      <c r="G11" s="40">
        <f t="shared" si="1"/>
        <v>90.909090909090907</v>
      </c>
      <c r="H11" s="39">
        <v>145</v>
      </c>
      <c r="I11" s="39">
        <v>90</v>
      </c>
      <c r="J11" s="40">
        <f t="shared" si="2"/>
        <v>62.068965517241381</v>
      </c>
      <c r="K11" s="39">
        <v>13</v>
      </c>
      <c r="L11" s="39">
        <v>3</v>
      </c>
      <c r="M11" s="40">
        <f t="shared" si="3"/>
        <v>23.076923076923077</v>
      </c>
      <c r="N11" s="39">
        <v>2</v>
      </c>
      <c r="O11" s="39">
        <v>0</v>
      </c>
      <c r="P11" s="40">
        <f t="shared" si="8"/>
        <v>0</v>
      </c>
      <c r="Q11" s="39">
        <v>298</v>
      </c>
      <c r="R11" s="60">
        <v>243</v>
      </c>
      <c r="S11" s="40">
        <f t="shared" si="4"/>
        <v>81.543624161073822</v>
      </c>
      <c r="T11" s="39">
        <v>515</v>
      </c>
      <c r="U11" s="60">
        <v>76</v>
      </c>
      <c r="V11" s="40">
        <f t="shared" si="5"/>
        <v>14.757281553398059</v>
      </c>
      <c r="W11" s="39">
        <v>139</v>
      </c>
      <c r="X11" s="60">
        <v>67</v>
      </c>
      <c r="Y11" s="40">
        <f t="shared" si="6"/>
        <v>48.201438848920866</v>
      </c>
      <c r="Z11" s="39">
        <v>124</v>
      </c>
      <c r="AA11" s="60">
        <v>58</v>
      </c>
      <c r="AB11" s="40">
        <f t="shared" si="7"/>
        <v>46.774193548387096</v>
      </c>
      <c r="AC11" s="37"/>
      <c r="AD11" s="41"/>
    </row>
    <row r="12" spans="1:32" s="42" customFormat="1" ht="17" customHeight="1" x14ac:dyDescent="0.3">
      <c r="A12" s="61" t="s">
        <v>39</v>
      </c>
      <c r="B12" s="39">
        <v>1561</v>
      </c>
      <c r="C12" s="39">
        <v>1733</v>
      </c>
      <c r="D12" s="36">
        <f t="shared" si="0"/>
        <v>111.01857783472133</v>
      </c>
      <c r="E12" s="39">
        <v>389</v>
      </c>
      <c r="F12" s="39">
        <v>528</v>
      </c>
      <c r="G12" s="40">
        <f t="shared" si="1"/>
        <v>135.73264781491002</v>
      </c>
      <c r="H12" s="39">
        <v>213</v>
      </c>
      <c r="I12" s="39">
        <v>254</v>
      </c>
      <c r="J12" s="40">
        <f t="shared" si="2"/>
        <v>119.24882629107981</v>
      </c>
      <c r="K12" s="39">
        <v>62</v>
      </c>
      <c r="L12" s="39">
        <v>43</v>
      </c>
      <c r="M12" s="40">
        <f t="shared" si="3"/>
        <v>69.354838709677423</v>
      </c>
      <c r="N12" s="39">
        <v>12</v>
      </c>
      <c r="O12" s="39">
        <v>2</v>
      </c>
      <c r="P12" s="40">
        <f t="shared" si="8"/>
        <v>16.666666666666668</v>
      </c>
      <c r="Q12" s="39">
        <v>343</v>
      </c>
      <c r="R12" s="60">
        <v>455</v>
      </c>
      <c r="S12" s="40">
        <f t="shared" si="4"/>
        <v>132.65306122448979</v>
      </c>
      <c r="T12" s="39">
        <v>1275</v>
      </c>
      <c r="U12" s="60">
        <v>118</v>
      </c>
      <c r="V12" s="40">
        <f t="shared" si="5"/>
        <v>9.2549019607843146</v>
      </c>
      <c r="W12" s="39">
        <v>182</v>
      </c>
      <c r="X12" s="60">
        <v>91</v>
      </c>
      <c r="Y12" s="40">
        <f t="shared" si="6"/>
        <v>50</v>
      </c>
      <c r="Z12" s="39">
        <v>155</v>
      </c>
      <c r="AA12" s="60">
        <v>79</v>
      </c>
      <c r="AB12" s="40">
        <f t="shared" si="7"/>
        <v>50.967741935483872</v>
      </c>
      <c r="AC12" s="37"/>
      <c r="AD12" s="41"/>
    </row>
    <row r="13" spans="1:32" s="42" customFormat="1" ht="17" customHeight="1" x14ac:dyDescent="0.3">
      <c r="A13" s="61" t="s">
        <v>40</v>
      </c>
      <c r="B13" s="39">
        <v>465</v>
      </c>
      <c r="C13" s="39">
        <v>458</v>
      </c>
      <c r="D13" s="36">
        <f t="shared" si="0"/>
        <v>98.494623655913983</v>
      </c>
      <c r="E13" s="39">
        <v>234</v>
      </c>
      <c r="F13" s="39">
        <v>223</v>
      </c>
      <c r="G13" s="40">
        <f t="shared" si="1"/>
        <v>95.299145299145295</v>
      </c>
      <c r="H13" s="39">
        <v>78</v>
      </c>
      <c r="I13" s="39">
        <v>92</v>
      </c>
      <c r="J13" s="40">
        <f t="shared" si="2"/>
        <v>117.94871794871794</v>
      </c>
      <c r="K13" s="39">
        <v>19</v>
      </c>
      <c r="L13" s="39">
        <v>12</v>
      </c>
      <c r="M13" s="40">
        <f t="shared" si="3"/>
        <v>63.157894736842103</v>
      </c>
      <c r="N13" s="39">
        <v>1</v>
      </c>
      <c r="O13" s="39">
        <v>0</v>
      </c>
      <c r="P13" s="40">
        <f t="shared" si="8"/>
        <v>0</v>
      </c>
      <c r="Q13" s="39">
        <v>201</v>
      </c>
      <c r="R13" s="60">
        <v>197</v>
      </c>
      <c r="S13" s="40">
        <f t="shared" si="4"/>
        <v>98.009950248756212</v>
      </c>
      <c r="T13" s="39">
        <v>307</v>
      </c>
      <c r="U13" s="60">
        <v>35</v>
      </c>
      <c r="V13" s="40">
        <f t="shared" si="5"/>
        <v>11.400651465798045</v>
      </c>
      <c r="W13" s="39">
        <v>114</v>
      </c>
      <c r="X13" s="60">
        <v>28</v>
      </c>
      <c r="Y13" s="40">
        <f t="shared" si="6"/>
        <v>24.561403508771932</v>
      </c>
      <c r="Z13" s="39">
        <v>99</v>
      </c>
      <c r="AA13" s="60">
        <v>24</v>
      </c>
      <c r="AB13" s="40">
        <f t="shared" si="7"/>
        <v>24.242424242424242</v>
      </c>
      <c r="AC13" s="37"/>
      <c r="AD13" s="41"/>
    </row>
    <row r="14" spans="1:32" s="42" customFormat="1" ht="17" customHeight="1" x14ac:dyDescent="0.3">
      <c r="A14" s="61" t="s">
        <v>41</v>
      </c>
      <c r="B14" s="39">
        <v>215</v>
      </c>
      <c r="C14" s="39">
        <v>219</v>
      </c>
      <c r="D14" s="36">
        <f t="shared" si="0"/>
        <v>101.86046511627907</v>
      </c>
      <c r="E14" s="39">
        <v>74</v>
      </c>
      <c r="F14" s="39">
        <v>86</v>
      </c>
      <c r="G14" s="40">
        <f t="shared" si="1"/>
        <v>116.21621621621621</v>
      </c>
      <c r="H14" s="39">
        <v>65</v>
      </c>
      <c r="I14" s="39">
        <v>49</v>
      </c>
      <c r="J14" s="40">
        <f t="shared" si="2"/>
        <v>75.384615384615387</v>
      </c>
      <c r="K14" s="39">
        <v>1</v>
      </c>
      <c r="L14" s="39">
        <v>3</v>
      </c>
      <c r="M14" s="40">
        <f t="shared" si="3"/>
        <v>300</v>
      </c>
      <c r="N14" s="39">
        <v>0</v>
      </c>
      <c r="O14" s="39">
        <v>2</v>
      </c>
      <c r="P14" s="40" t="str">
        <f t="shared" si="8"/>
        <v>-</v>
      </c>
      <c r="Q14" s="39">
        <v>68</v>
      </c>
      <c r="R14" s="60">
        <v>80</v>
      </c>
      <c r="S14" s="40">
        <f t="shared" si="4"/>
        <v>117.64705882352941</v>
      </c>
      <c r="T14" s="39">
        <v>125</v>
      </c>
      <c r="U14" s="60">
        <v>16</v>
      </c>
      <c r="V14" s="40">
        <f t="shared" si="5"/>
        <v>12.8</v>
      </c>
      <c r="W14" s="39">
        <v>41</v>
      </c>
      <c r="X14" s="60">
        <v>12</v>
      </c>
      <c r="Y14" s="40">
        <f t="shared" si="6"/>
        <v>29.26829268292683</v>
      </c>
      <c r="Z14" s="39">
        <v>34</v>
      </c>
      <c r="AA14" s="60">
        <v>9</v>
      </c>
      <c r="AB14" s="40">
        <f t="shared" si="7"/>
        <v>26.470588235294116</v>
      </c>
      <c r="AC14" s="37"/>
      <c r="AD14" s="41"/>
    </row>
    <row r="15" spans="1:32" s="42" customFormat="1" ht="17" customHeight="1" x14ac:dyDescent="0.3">
      <c r="A15" s="61" t="s">
        <v>42</v>
      </c>
      <c r="B15" s="39">
        <v>2585</v>
      </c>
      <c r="C15" s="39">
        <v>2579</v>
      </c>
      <c r="D15" s="36">
        <f t="shared" si="0"/>
        <v>99.767891682785304</v>
      </c>
      <c r="E15" s="39">
        <v>349</v>
      </c>
      <c r="F15" s="39">
        <v>413</v>
      </c>
      <c r="G15" s="40">
        <f t="shared" si="1"/>
        <v>118.3381088825215</v>
      </c>
      <c r="H15" s="39">
        <v>370</v>
      </c>
      <c r="I15" s="39">
        <v>301</v>
      </c>
      <c r="J15" s="40">
        <f t="shared" si="2"/>
        <v>81.351351351351354</v>
      </c>
      <c r="K15" s="39">
        <v>32</v>
      </c>
      <c r="L15" s="39">
        <v>24</v>
      </c>
      <c r="M15" s="40">
        <f t="shared" si="3"/>
        <v>75</v>
      </c>
      <c r="N15" s="39">
        <v>6</v>
      </c>
      <c r="O15" s="39">
        <v>1</v>
      </c>
      <c r="P15" s="40">
        <f t="shared" si="8"/>
        <v>16.666666666666668</v>
      </c>
      <c r="Q15" s="39">
        <v>306</v>
      </c>
      <c r="R15" s="60">
        <v>325</v>
      </c>
      <c r="S15" s="40">
        <f t="shared" si="4"/>
        <v>106.20915032679738</v>
      </c>
      <c r="T15" s="39">
        <v>2132</v>
      </c>
      <c r="U15" s="60">
        <v>141</v>
      </c>
      <c r="V15" s="40">
        <f t="shared" si="5"/>
        <v>6.6135084427767357</v>
      </c>
      <c r="W15" s="39">
        <v>152</v>
      </c>
      <c r="X15" s="60">
        <v>104</v>
      </c>
      <c r="Y15" s="40">
        <f t="shared" si="6"/>
        <v>68.421052631578945</v>
      </c>
      <c r="Z15" s="39">
        <v>139</v>
      </c>
      <c r="AA15" s="60">
        <v>86</v>
      </c>
      <c r="AB15" s="40">
        <f t="shared" si="7"/>
        <v>61.870503597122301</v>
      </c>
      <c r="AC15" s="37"/>
      <c r="AD15" s="41"/>
    </row>
    <row r="16" spans="1:32" s="42" customFormat="1" ht="17" customHeight="1" x14ac:dyDescent="0.3">
      <c r="A16" s="61" t="s">
        <v>43</v>
      </c>
      <c r="B16" s="39">
        <v>2240</v>
      </c>
      <c r="C16" s="39">
        <v>2221</v>
      </c>
      <c r="D16" s="36">
        <f t="shared" si="0"/>
        <v>99.151785714285708</v>
      </c>
      <c r="E16" s="39">
        <v>979</v>
      </c>
      <c r="F16" s="39">
        <v>1143</v>
      </c>
      <c r="G16" s="40">
        <f t="shared" si="1"/>
        <v>116.7517875383044</v>
      </c>
      <c r="H16" s="39">
        <v>593</v>
      </c>
      <c r="I16" s="39">
        <v>657</v>
      </c>
      <c r="J16" s="40">
        <f t="shared" si="2"/>
        <v>110.79258010118043</v>
      </c>
      <c r="K16" s="39">
        <v>95</v>
      </c>
      <c r="L16" s="39">
        <v>109</v>
      </c>
      <c r="M16" s="40">
        <f t="shared" si="3"/>
        <v>114.73684210526316</v>
      </c>
      <c r="N16" s="39">
        <v>58</v>
      </c>
      <c r="O16" s="39">
        <v>37</v>
      </c>
      <c r="P16" s="40">
        <f t="shared" si="8"/>
        <v>63.793103448275865</v>
      </c>
      <c r="Q16" s="39">
        <v>912</v>
      </c>
      <c r="R16" s="60">
        <v>1000</v>
      </c>
      <c r="S16" s="40">
        <f t="shared" si="4"/>
        <v>109.64912280701755</v>
      </c>
      <c r="T16" s="39">
        <v>1194</v>
      </c>
      <c r="U16" s="60">
        <v>198</v>
      </c>
      <c r="V16" s="40">
        <f t="shared" si="5"/>
        <v>16.582914572864322</v>
      </c>
      <c r="W16" s="39">
        <v>408</v>
      </c>
      <c r="X16" s="60">
        <v>145</v>
      </c>
      <c r="Y16" s="40">
        <f t="shared" si="6"/>
        <v>35.53921568627451</v>
      </c>
      <c r="Z16" s="39">
        <v>340</v>
      </c>
      <c r="AA16" s="60">
        <v>123</v>
      </c>
      <c r="AB16" s="40">
        <f t="shared" si="7"/>
        <v>36.176470588235297</v>
      </c>
      <c r="AC16" s="37"/>
      <c r="AD16" s="41"/>
    </row>
    <row r="17" spans="1:30" s="42" customFormat="1" ht="17" customHeight="1" x14ac:dyDescent="0.3">
      <c r="A17" s="61" t="s">
        <v>44</v>
      </c>
      <c r="B17" s="39">
        <v>5186</v>
      </c>
      <c r="C17" s="39">
        <v>5333</v>
      </c>
      <c r="D17" s="36">
        <f t="shared" si="0"/>
        <v>102.83455456999614</v>
      </c>
      <c r="E17" s="39">
        <v>1311</v>
      </c>
      <c r="F17" s="39">
        <v>1713</v>
      </c>
      <c r="G17" s="40">
        <f t="shared" si="1"/>
        <v>130.66361556064072</v>
      </c>
      <c r="H17" s="39">
        <v>812</v>
      </c>
      <c r="I17" s="39">
        <v>603</v>
      </c>
      <c r="J17" s="40">
        <f t="shared" si="2"/>
        <v>74.261083743842363</v>
      </c>
      <c r="K17" s="39">
        <v>213</v>
      </c>
      <c r="L17" s="39">
        <v>108</v>
      </c>
      <c r="M17" s="40">
        <f t="shared" si="3"/>
        <v>50.70422535211268</v>
      </c>
      <c r="N17" s="39">
        <v>35</v>
      </c>
      <c r="O17" s="39">
        <v>8</v>
      </c>
      <c r="P17" s="40">
        <f t="shared" si="8"/>
        <v>22.857142857142858</v>
      </c>
      <c r="Q17" s="39">
        <v>1001</v>
      </c>
      <c r="R17" s="60">
        <v>1139</v>
      </c>
      <c r="S17" s="40">
        <f t="shared" si="4"/>
        <v>113.78621378621379</v>
      </c>
      <c r="T17" s="39">
        <v>3968</v>
      </c>
      <c r="U17" s="60">
        <v>570</v>
      </c>
      <c r="V17" s="40">
        <f t="shared" si="5"/>
        <v>14.36491935483871</v>
      </c>
      <c r="W17" s="39">
        <v>551</v>
      </c>
      <c r="X17" s="60">
        <v>497</v>
      </c>
      <c r="Y17" s="40">
        <f t="shared" si="6"/>
        <v>90.199637023593468</v>
      </c>
      <c r="Z17" s="39">
        <v>495</v>
      </c>
      <c r="AA17" s="60">
        <v>438</v>
      </c>
      <c r="AB17" s="40">
        <f t="shared" si="7"/>
        <v>88.484848484848484</v>
      </c>
      <c r="AC17" s="37"/>
      <c r="AD17" s="41"/>
    </row>
    <row r="18" spans="1:30" s="42" customFormat="1" ht="17" customHeight="1" x14ac:dyDescent="0.3">
      <c r="A18" s="61" t="s">
        <v>45</v>
      </c>
      <c r="B18" s="39">
        <v>3018</v>
      </c>
      <c r="C18" s="39">
        <v>1911</v>
      </c>
      <c r="D18" s="36">
        <f t="shared" si="0"/>
        <v>63.320079522862827</v>
      </c>
      <c r="E18" s="39">
        <v>1285</v>
      </c>
      <c r="F18" s="39">
        <v>1131</v>
      </c>
      <c r="G18" s="40">
        <f t="shared" si="1"/>
        <v>88.01556420233463</v>
      </c>
      <c r="H18" s="39">
        <v>578</v>
      </c>
      <c r="I18" s="39">
        <v>553</v>
      </c>
      <c r="J18" s="40">
        <f t="shared" si="2"/>
        <v>95.674740484429066</v>
      </c>
      <c r="K18" s="39">
        <v>170</v>
      </c>
      <c r="L18" s="39">
        <v>79</v>
      </c>
      <c r="M18" s="40">
        <f t="shared" si="3"/>
        <v>46.470588235294116</v>
      </c>
      <c r="N18" s="39">
        <v>11</v>
      </c>
      <c r="O18" s="39">
        <v>4</v>
      </c>
      <c r="P18" s="40">
        <f t="shared" si="8"/>
        <v>36.363636363636367</v>
      </c>
      <c r="Q18" s="39">
        <v>1131</v>
      </c>
      <c r="R18" s="60">
        <v>878</v>
      </c>
      <c r="S18" s="40">
        <f t="shared" si="4"/>
        <v>77.63041556145005</v>
      </c>
      <c r="T18" s="39">
        <v>981</v>
      </c>
      <c r="U18" s="60">
        <v>279</v>
      </c>
      <c r="V18" s="40">
        <f t="shared" si="5"/>
        <v>28.440366972477065</v>
      </c>
      <c r="W18" s="39">
        <v>519</v>
      </c>
      <c r="X18" s="60">
        <v>204</v>
      </c>
      <c r="Y18" s="40">
        <f t="shared" si="6"/>
        <v>39.306358381502889</v>
      </c>
      <c r="Z18" s="39">
        <v>470</v>
      </c>
      <c r="AA18" s="60">
        <v>188</v>
      </c>
      <c r="AB18" s="40">
        <f t="shared" si="7"/>
        <v>40</v>
      </c>
      <c r="AC18" s="37"/>
      <c r="AD18" s="41"/>
    </row>
    <row r="19" spans="1:30" s="42" customFormat="1" ht="17" customHeight="1" x14ac:dyDescent="0.3">
      <c r="A19" s="61" t="s">
        <v>46</v>
      </c>
      <c r="B19" s="39">
        <v>2593</v>
      </c>
      <c r="C19" s="39">
        <v>2868</v>
      </c>
      <c r="D19" s="36">
        <f t="shared" si="0"/>
        <v>110.6054762822985</v>
      </c>
      <c r="E19" s="39">
        <v>1031</v>
      </c>
      <c r="F19" s="39">
        <v>1221</v>
      </c>
      <c r="G19" s="40">
        <f t="shared" si="1"/>
        <v>118.42870999030067</v>
      </c>
      <c r="H19" s="39">
        <v>499</v>
      </c>
      <c r="I19" s="39">
        <v>753</v>
      </c>
      <c r="J19" s="40">
        <f t="shared" si="2"/>
        <v>150.90180360721442</v>
      </c>
      <c r="K19" s="39">
        <v>179</v>
      </c>
      <c r="L19" s="39">
        <v>189</v>
      </c>
      <c r="M19" s="40">
        <f t="shared" si="3"/>
        <v>105.58659217877096</v>
      </c>
      <c r="N19" s="39">
        <v>45</v>
      </c>
      <c r="O19" s="39">
        <v>14</v>
      </c>
      <c r="P19" s="40">
        <f t="shared" si="8"/>
        <v>31.111111111111111</v>
      </c>
      <c r="Q19" s="39">
        <v>884</v>
      </c>
      <c r="R19" s="60">
        <v>1082</v>
      </c>
      <c r="S19" s="40">
        <f t="shared" si="4"/>
        <v>122.39819004524887</v>
      </c>
      <c r="T19" s="39">
        <v>1874</v>
      </c>
      <c r="U19" s="60">
        <v>308</v>
      </c>
      <c r="V19" s="40">
        <f t="shared" si="5"/>
        <v>16.435432230522945</v>
      </c>
      <c r="W19" s="39">
        <v>362</v>
      </c>
      <c r="X19" s="60">
        <v>255</v>
      </c>
      <c r="Y19" s="40">
        <f t="shared" si="6"/>
        <v>70.44198895027624</v>
      </c>
      <c r="Z19" s="39">
        <v>329</v>
      </c>
      <c r="AA19" s="60">
        <v>229</v>
      </c>
      <c r="AB19" s="40">
        <f t="shared" si="7"/>
        <v>69.6048632218845</v>
      </c>
      <c r="AC19" s="37"/>
      <c r="AD19" s="41"/>
    </row>
    <row r="20" spans="1:30" s="42" customFormat="1" ht="17" customHeight="1" x14ac:dyDescent="0.3">
      <c r="A20" s="61" t="s">
        <v>47</v>
      </c>
      <c r="B20" s="39">
        <v>1964</v>
      </c>
      <c r="C20" s="39">
        <v>1863</v>
      </c>
      <c r="D20" s="36">
        <f t="shared" si="0"/>
        <v>94.857433808553978</v>
      </c>
      <c r="E20" s="39">
        <v>600</v>
      </c>
      <c r="F20" s="39">
        <v>648</v>
      </c>
      <c r="G20" s="40">
        <f t="shared" si="1"/>
        <v>108</v>
      </c>
      <c r="H20" s="39">
        <v>214</v>
      </c>
      <c r="I20" s="39">
        <v>311</v>
      </c>
      <c r="J20" s="40">
        <f t="shared" si="2"/>
        <v>145.32710280373831</v>
      </c>
      <c r="K20" s="39">
        <v>50</v>
      </c>
      <c r="L20" s="39">
        <v>66</v>
      </c>
      <c r="M20" s="40">
        <f t="shared" si="3"/>
        <v>132</v>
      </c>
      <c r="N20" s="39">
        <v>16</v>
      </c>
      <c r="O20" s="39">
        <v>2</v>
      </c>
      <c r="P20" s="40">
        <f t="shared" si="8"/>
        <v>12.5</v>
      </c>
      <c r="Q20" s="39">
        <v>486</v>
      </c>
      <c r="R20" s="60">
        <v>495</v>
      </c>
      <c r="S20" s="40">
        <f t="shared" si="4"/>
        <v>101.85185185185185</v>
      </c>
      <c r="T20" s="39">
        <v>1633</v>
      </c>
      <c r="U20" s="60">
        <v>226</v>
      </c>
      <c r="V20" s="40">
        <f t="shared" si="5"/>
        <v>13.839559093692591</v>
      </c>
      <c r="W20" s="39">
        <v>296</v>
      </c>
      <c r="X20" s="60">
        <v>184</v>
      </c>
      <c r="Y20" s="40">
        <f t="shared" si="6"/>
        <v>62.162162162162161</v>
      </c>
      <c r="Z20" s="39">
        <v>272</v>
      </c>
      <c r="AA20" s="60">
        <v>163</v>
      </c>
      <c r="AB20" s="40">
        <f t="shared" si="7"/>
        <v>59.926470588235297</v>
      </c>
      <c r="AC20" s="37"/>
      <c r="AD20" s="41"/>
    </row>
    <row r="21" spans="1:30" s="42" customFormat="1" ht="17" customHeight="1" x14ac:dyDescent="0.3">
      <c r="A21" s="61" t="s">
        <v>48</v>
      </c>
      <c r="B21" s="39">
        <v>1220</v>
      </c>
      <c r="C21" s="39">
        <v>1259</v>
      </c>
      <c r="D21" s="36">
        <f t="shared" si="0"/>
        <v>103.19672131147541</v>
      </c>
      <c r="E21" s="39">
        <v>567</v>
      </c>
      <c r="F21" s="39">
        <v>685</v>
      </c>
      <c r="G21" s="40">
        <f t="shared" si="1"/>
        <v>120.81128747795414</v>
      </c>
      <c r="H21" s="39">
        <v>322</v>
      </c>
      <c r="I21" s="39">
        <v>223</v>
      </c>
      <c r="J21" s="40">
        <f t="shared" si="2"/>
        <v>69.254658385093165</v>
      </c>
      <c r="K21" s="39">
        <v>28</v>
      </c>
      <c r="L21" s="39">
        <v>55</v>
      </c>
      <c r="M21" s="40">
        <f t="shared" si="3"/>
        <v>196.42857142857142</v>
      </c>
      <c r="N21" s="39">
        <v>4</v>
      </c>
      <c r="O21" s="39">
        <v>0</v>
      </c>
      <c r="P21" s="40">
        <f t="shared" si="8"/>
        <v>0</v>
      </c>
      <c r="Q21" s="39">
        <v>519</v>
      </c>
      <c r="R21" s="60">
        <v>611</v>
      </c>
      <c r="S21" s="40">
        <f t="shared" si="4"/>
        <v>117.72639691714836</v>
      </c>
      <c r="T21" s="39">
        <v>718</v>
      </c>
      <c r="U21" s="60">
        <v>173</v>
      </c>
      <c r="V21" s="40">
        <f t="shared" si="5"/>
        <v>24.094707520891365</v>
      </c>
      <c r="W21" s="39">
        <v>236</v>
      </c>
      <c r="X21" s="60">
        <v>165</v>
      </c>
      <c r="Y21" s="40">
        <f t="shared" si="6"/>
        <v>69.915254237288138</v>
      </c>
      <c r="Z21" s="39">
        <v>222</v>
      </c>
      <c r="AA21" s="60">
        <v>152</v>
      </c>
      <c r="AB21" s="40">
        <f t="shared" si="7"/>
        <v>68.468468468468473</v>
      </c>
      <c r="AC21" s="37"/>
      <c r="AD21" s="41"/>
    </row>
    <row r="22" spans="1:30" s="42" customFormat="1" ht="17" customHeight="1" x14ac:dyDescent="0.3">
      <c r="A22" s="61" t="s">
        <v>49</v>
      </c>
      <c r="B22" s="39">
        <v>2743</v>
      </c>
      <c r="C22" s="39">
        <v>2799</v>
      </c>
      <c r="D22" s="36">
        <f t="shared" si="0"/>
        <v>102.0415603353992</v>
      </c>
      <c r="E22" s="39">
        <v>1224</v>
      </c>
      <c r="F22" s="39">
        <v>1283</v>
      </c>
      <c r="G22" s="40">
        <f t="shared" si="1"/>
        <v>104.8202614379085</v>
      </c>
      <c r="H22" s="39">
        <v>527</v>
      </c>
      <c r="I22" s="39">
        <v>584</v>
      </c>
      <c r="J22" s="40">
        <f t="shared" si="2"/>
        <v>110.81593927893738</v>
      </c>
      <c r="K22" s="39">
        <v>153</v>
      </c>
      <c r="L22" s="39">
        <v>74</v>
      </c>
      <c r="M22" s="40">
        <f t="shared" si="3"/>
        <v>48.366013071895424</v>
      </c>
      <c r="N22" s="39">
        <v>3</v>
      </c>
      <c r="O22" s="39">
        <v>3</v>
      </c>
      <c r="P22" s="40">
        <f t="shared" si="8"/>
        <v>100</v>
      </c>
      <c r="Q22" s="39">
        <v>1172</v>
      </c>
      <c r="R22" s="60">
        <v>1113</v>
      </c>
      <c r="S22" s="40">
        <f t="shared" si="4"/>
        <v>94.965870307167236</v>
      </c>
      <c r="T22" s="39">
        <v>1824</v>
      </c>
      <c r="U22" s="60">
        <v>432</v>
      </c>
      <c r="V22" s="40">
        <f t="shared" si="5"/>
        <v>23.684210526315791</v>
      </c>
      <c r="W22" s="39">
        <v>526</v>
      </c>
      <c r="X22" s="60">
        <v>350</v>
      </c>
      <c r="Y22" s="40">
        <f t="shared" si="6"/>
        <v>66.539923954372625</v>
      </c>
      <c r="Z22" s="39">
        <v>449</v>
      </c>
      <c r="AA22" s="60">
        <v>275</v>
      </c>
      <c r="AB22" s="40">
        <f t="shared" si="7"/>
        <v>61.247216035634743</v>
      </c>
      <c r="AC22" s="37"/>
      <c r="AD22" s="41"/>
    </row>
    <row r="23" spans="1:30" s="42" customFormat="1" ht="17" customHeight="1" x14ac:dyDescent="0.3">
      <c r="A23" s="61" t="s">
        <v>50</v>
      </c>
      <c r="B23" s="39">
        <v>1650</v>
      </c>
      <c r="C23" s="39">
        <v>2022</v>
      </c>
      <c r="D23" s="36">
        <f t="shared" si="0"/>
        <v>122.54545454545455</v>
      </c>
      <c r="E23" s="39">
        <v>1208</v>
      </c>
      <c r="F23" s="39">
        <v>1605</v>
      </c>
      <c r="G23" s="40">
        <f t="shared" si="1"/>
        <v>132.86423841059602</v>
      </c>
      <c r="H23" s="39">
        <v>408</v>
      </c>
      <c r="I23" s="39">
        <v>492</v>
      </c>
      <c r="J23" s="40">
        <f t="shared" si="2"/>
        <v>120.58823529411765</v>
      </c>
      <c r="K23" s="39">
        <v>105</v>
      </c>
      <c r="L23" s="39">
        <v>131</v>
      </c>
      <c r="M23" s="40">
        <f t="shared" si="3"/>
        <v>124.76190476190476</v>
      </c>
      <c r="N23" s="39">
        <v>35</v>
      </c>
      <c r="O23" s="39">
        <v>3</v>
      </c>
      <c r="P23" s="40">
        <f t="shared" si="8"/>
        <v>8.5714285714285712</v>
      </c>
      <c r="Q23" s="39">
        <v>1163</v>
      </c>
      <c r="R23" s="60">
        <v>1376</v>
      </c>
      <c r="S23" s="40">
        <f t="shared" si="4"/>
        <v>118.31470335339638</v>
      </c>
      <c r="T23" s="39">
        <v>926</v>
      </c>
      <c r="U23" s="60">
        <v>425</v>
      </c>
      <c r="V23" s="40">
        <f t="shared" si="5"/>
        <v>45.896328293736502</v>
      </c>
      <c r="W23" s="39">
        <v>562</v>
      </c>
      <c r="X23" s="60">
        <v>408</v>
      </c>
      <c r="Y23" s="40">
        <f t="shared" si="6"/>
        <v>72.59786476868328</v>
      </c>
      <c r="Z23" s="39">
        <v>465</v>
      </c>
      <c r="AA23" s="60">
        <v>339</v>
      </c>
      <c r="AB23" s="40">
        <f t="shared" si="7"/>
        <v>72.903225806451616</v>
      </c>
      <c r="AC23" s="37"/>
      <c r="AD23" s="41"/>
    </row>
    <row r="24" spans="1:30" s="42" customFormat="1" ht="17" customHeight="1" x14ac:dyDescent="0.3">
      <c r="A24" s="61" t="s">
        <v>51</v>
      </c>
      <c r="B24" s="39">
        <v>2235</v>
      </c>
      <c r="C24" s="39">
        <v>1920</v>
      </c>
      <c r="D24" s="36">
        <f t="shared" si="0"/>
        <v>85.90604026845638</v>
      </c>
      <c r="E24" s="39">
        <v>1080</v>
      </c>
      <c r="F24" s="39">
        <v>1220</v>
      </c>
      <c r="G24" s="40">
        <f t="shared" si="1"/>
        <v>112.96296296296296</v>
      </c>
      <c r="H24" s="39">
        <v>479</v>
      </c>
      <c r="I24" s="39">
        <v>556</v>
      </c>
      <c r="J24" s="40">
        <f t="shared" si="2"/>
        <v>116.07515657620041</v>
      </c>
      <c r="K24" s="39">
        <v>123</v>
      </c>
      <c r="L24" s="39">
        <v>116</v>
      </c>
      <c r="M24" s="40">
        <f t="shared" si="3"/>
        <v>94.308943089430898</v>
      </c>
      <c r="N24" s="39">
        <v>7</v>
      </c>
      <c r="O24" s="39">
        <v>4</v>
      </c>
      <c r="P24" s="40">
        <f t="shared" si="8"/>
        <v>57.142857142857146</v>
      </c>
      <c r="Q24" s="39">
        <v>841</v>
      </c>
      <c r="R24" s="60">
        <v>1106</v>
      </c>
      <c r="S24" s="40">
        <f t="shared" si="4"/>
        <v>131.51010701545778</v>
      </c>
      <c r="T24" s="39">
        <v>866</v>
      </c>
      <c r="U24" s="60">
        <v>369</v>
      </c>
      <c r="V24" s="40">
        <f t="shared" si="5"/>
        <v>42.609699769053115</v>
      </c>
      <c r="W24" s="39">
        <v>447</v>
      </c>
      <c r="X24" s="60">
        <v>270</v>
      </c>
      <c r="Y24" s="40">
        <f t="shared" si="6"/>
        <v>60.402684563758392</v>
      </c>
      <c r="Z24" s="39">
        <v>415</v>
      </c>
      <c r="AA24" s="60">
        <v>257</v>
      </c>
      <c r="AB24" s="40">
        <f t="shared" si="7"/>
        <v>61.927710843373497</v>
      </c>
      <c r="AC24" s="37"/>
      <c r="AD24" s="41"/>
    </row>
    <row r="25" spans="1:30" s="42" customFormat="1" ht="17" customHeight="1" x14ac:dyDescent="0.3">
      <c r="A25" s="61" t="s">
        <v>52</v>
      </c>
      <c r="B25" s="39">
        <v>3169</v>
      </c>
      <c r="C25" s="39">
        <v>3268</v>
      </c>
      <c r="D25" s="36">
        <f t="shared" si="0"/>
        <v>103.12401388450616</v>
      </c>
      <c r="E25" s="39">
        <v>379</v>
      </c>
      <c r="F25" s="39">
        <v>586</v>
      </c>
      <c r="G25" s="40">
        <f t="shared" si="1"/>
        <v>154.61741424802111</v>
      </c>
      <c r="H25" s="39">
        <v>342</v>
      </c>
      <c r="I25" s="39">
        <v>389</v>
      </c>
      <c r="J25" s="40">
        <f t="shared" si="2"/>
        <v>113.74269005847954</v>
      </c>
      <c r="K25" s="39">
        <v>46</v>
      </c>
      <c r="L25" s="39">
        <v>44</v>
      </c>
      <c r="M25" s="40">
        <f t="shared" si="3"/>
        <v>95.652173913043484</v>
      </c>
      <c r="N25" s="39">
        <v>22</v>
      </c>
      <c r="O25" s="39">
        <v>22</v>
      </c>
      <c r="P25" s="40">
        <f t="shared" si="8"/>
        <v>100</v>
      </c>
      <c r="Q25" s="39">
        <v>298</v>
      </c>
      <c r="R25" s="60">
        <v>499</v>
      </c>
      <c r="S25" s="40">
        <f t="shared" si="4"/>
        <v>167.4496644295302</v>
      </c>
      <c r="T25" s="39">
        <v>2656</v>
      </c>
      <c r="U25" s="60">
        <v>120</v>
      </c>
      <c r="V25" s="40">
        <f t="shared" si="5"/>
        <v>4.5180722891566267</v>
      </c>
      <c r="W25" s="39">
        <v>162</v>
      </c>
      <c r="X25" s="60">
        <v>115</v>
      </c>
      <c r="Y25" s="40">
        <f t="shared" si="6"/>
        <v>70.987654320987659</v>
      </c>
      <c r="Z25" s="39">
        <v>140</v>
      </c>
      <c r="AA25" s="60">
        <v>78</v>
      </c>
      <c r="AB25" s="40">
        <f t="shared" si="7"/>
        <v>55.714285714285715</v>
      </c>
      <c r="AC25" s="37"/>
      <c r="AD25" s="41"/>
    </row>
    <row r="26" spans="1:30" s="42" customFormat="1" ht="17" customHeight="1" x14ac:dyDescent="0.3">
      <c r="A26" s="61" t="s">
        <v>53</v>
      </c>
      <c r="B26" s="39">
        <v>1968</v>
      </c>
      <c r="C26" s="39">
        <v>2068</v>
      </c>
      <c r="D26" s="36">
        <f t="shared" si="0"/>
        <v>105.08130081300813</v>
      </c>
      <c r="E26" s="39">
        <v>1031</v>
      </c>
      <c r="F26" s="39">
        <v>1091</v>
      </c>
      <c r="G26" s="40">
        <f t="shared" si="1"/>
        <v>105.81959262851601</v>
      </c>
      <c r="H26" s="39">
        <v>374</v>
      </c>
      <c r="I26" s="39">
        <v>363</v>
      </c>
      <c r="J26" s="40">
        <f t="shared" si="2"/>
        <v>97.058823529411768</v>
      </c>
      <c r="K26" s="39">
        <v>64</v>
      </c>
      <c r="L26" s="39">
        <v>46</v>
      </c>
      <c r="M26" s="40">
        <f t="shared" si="3"/>
        <v>71.875</v>
      </c>
      <c r="N26" s="39">
        <v>29</v>
      </c>
      <c r="O26" s="39">
        <v>2</v>
      </c>
      <c r="P26" s="40">
        <f t="shared" si="8"/>
        <v>6.8965517241379306</v>
      </c>
      <c r="Q26" s="39">
        <v>955</v>
      </c>
      <c r="R26" s="60">
        <v>910</v>
      </c>
      <c r="S26" s="40">
        <f t="shared" si="4"/>
        <v>95.287958115183244</v>
      </c>
      <c r="T26" s="39">
        <v>1346</v>
      </c>
      <c r="U26" s="60">
        <v>357</v>
      </c>
      <c r="V26" s="40">
        <f t="shared" si="5"/>
        <v>26.523031203566124</v>
      </c>
      <c r="W26" s="39">
        <v>487</v>
      </c>
      <c r="X26" s="60">
        <v>309</v>
      </c>
      <c r="Y26" s="40">
        <f t="shared" si="6"/>
        <v>63.449691991786445</v>
      </c>
      <c r="Z26" s="39">
        <v>422</v>
      </c>
      <c r="AA26" s="60">
        <v>264</v>
      </c>
      <c r="AB26" s="40">
        <f t="shared" si="7"/>
        <v>62.559241706161139</v>
      </c>
      <c r="AC26" s="37"/>
      <c r="AD26" s="41"/>
    </row>
    <row r="27" spans="1:30" s="42" customFormat="1" ht="17" customHeight="1" x14ac:dyDescent="0.3">
      <c r="A27" s="61" t="s">
        <v>54</v>
      </c>
      <c r="B27" s="39">
        <v>1270</v>
      </c>
      <c r="C27" s="39">
        <v>1603</v>
      </c>
      <c r="D27" s="36">
        <f t="shared" si="0"/>
        <v>126.22047244094489</v>
      </c>
      <c r="E27" s="39">
        <v>497</v>
      </c>
      <c r="F27" s="39">
        <v>714</v>
      </c>
      <c r="G27" s="40">
        <f t="shared" si="1"/>
        <v>143.66197183098592</v>
      </c>
      <c r="H27" s="39">
        <v>219</v>
      </c>
      <c r="I27" s="39">
        <v>321</v>
      </c>
      <c r="J27" s="40">
        <f t="shared" si="2"/>
        <v>146.57534246575344</v>
      </c>
      <c r="K27" s="39">
        <v>79</v>
      </c>
      <c r="L27" s="39">
        <v>112</v>
      </c>
      <c r="M27" s="40">
        <f t="shared" si="3"/>
        <v>141.77215189873417</v>
      </c>
      <c r="N27" s="39">
        <v>46</v>
      </c>
      <c r="O27" s="39">
        <v>42</v>
      </c>
      <c r="P27" s="40">
        <f t="shared" si="8"/>
        <v>91.304347826086953</v>
      </c>
      <c r="Q27" s="39">
        <v>443</v>
      </c>
      <c r="R27" s="60">
        <v>574</v>
      </c>
      <c r="S27" s="40">
        <f t="shared" si="4"/>
        <v>129.57110609480813</v>
      </c>
      <c r="T27" s="39">
        <v>969</v>
      </c>
      <c r="U27" s="60">
        <v>140</v>
      </c>
      <c r="V27" s="40">
        <f t="shared" si="5"/>
        <v>14.447884416924664</v>
      </c>
      <c r="W27" s="39">
        <v>234</v>
      </c>
      <c r="X27" s="60">
        <v>129</v>
      </c>
      <c r="Y27" s="40">
        <f t="shared" si="6"/>
        <v>55.128205128205131</v>
      </c>
      <c r="Z27" s="39">
        <v>222</v>
      </c>
      <c r="AA27" s="60">
        <v>115</v>
      </c>
      <c r="AB27" s="40">
        <f t="shared" si="7"/>
        <v>51.801801801801801</v>
      </c>
      <c r="AC27" s="37"/>
      <c r="AD27" s="41"/>
    </row>
    <row r="28" spans="1:30" s="42" customFormat="1" ht="17" customHeight="1" x14ac:dyDescent="0.3">
      <c r="A28" s="61" t="s">
        <v>55</v>
      </c>
      <c r="B28" s="39">
        <v>1291</v>
      </c>
      <c r="C28" s="39">
        <v>1234</v>
      </c>
      <c r="D28" s="36">
        <f t="shared" si="0"/>
        <v>95.584817970565453</v>
      </c>
      <c r="E28" s="39">
        <v>636</v>
      </c>
      <c r="F28" s="39">
        <v>654</v>
      </c>
      <c r="G28" s="40">
        <f t="shared" si="1"/>
        <v>102.83018867924528</v>
      </c>
      <c r="H28" s="39">
        <v>410</v>
      </c>
      <c r="I28" s="39">
        <v>332</v>
      </c>
      <c r="J28" s="40">
        <f t="shared" si="2"/>
        <v>80.975609756097555</v>
      </c>
      <c r="K28" s="39">
        <v>80</v>
      </c>
      <c r="L28" s="39">
        <v>61</v>
      </c>
      <c r="M28" s="40">
        <f t="shared" si="3"/>
        <v>76.25</v>
      </c>
      <c r="N28" s="39">
        <v>19</v>
      </c>
      <c r="O28" s="39">
        <v>15</v>
      </c>
      <c r="P28" s="40">
        <f t="shared" si="8"/>
        <v>78.94736842105263</v>
      </c>
      <c r="Q28" s="39">
        <v>603</v>
      </c>
      <c r="R28" s="60">
        <v>619</v>
      </c>
      <c r="S28" s="40">
        <f t="shared" si="4"/>
        <v>102.65339966832504</v>
      </c>
      <c r="T28" s="39">
        <v>647</v>
      </c>
      <c r="U28" s="60">
        <v>210</v>
      </c>
      <c r="V28" s="40">
        <f t="shared" si="5"/>
        <v>32.457496136012367</v>
      </c>
      <c r="W28" s="39">
        <v>242</v>
      </c>
      <c r="X28" s="60">
        <v>195</v>
      </c>
      <c r="Y28" s="40">
        <f t="shared" si="6"/>
        <v>80.578512396694208</v>
      </c>
      <c r="Z28" s="39">
        <v>227</v>
      </c>
      <c r="AA28" s="60">
        <v>183</v>
      </c>
      <c r="AB28" s="40">
        <f t="shared" si="7"/>
        <v>80.616740088105729</v>
      </c>
      <c r="AC28" s="37"/>
      <c r="AD28" s="41"/>
    </row>
    <row r="29" spans="1:30" s="42" customFormat="1" ht="17" customHeight="1" x14ac:dyDescent="0.3">
      <c r="A29" s="61" t="s">
        <v>56</v>
      </c>
      <c r="B29" s="39">
        <v>2095</v>
      </c>
      <c r="C29" s="39">
        <v>2029</v>
      </c>
      <c r="D29" s="36">
        <f t="shared" si="0"/>
        <v>96.849642004773273</v>
      </c>
      <c r="E29" s="39">
        <v>1248</v>
      </c>
      <c r="F29" s="39">
        <v>1180</v>
      </c>
      <c r="G29" s="40">
        <f t="shared" si="1"/>
        <v>94.551282051282058</v>
      </c>
      <c r="H29" s="39">
        <v>168</v>
      </c>
      <c r="I29" s="39">
        <v>176</v>
      </c>
      <c r="J29" s="40">
        <f t="shared" si="2"/>
        <v>104.76190476190476</v>
      </c>
      <c r="K29" s="39">
        <v>94</v>
      </c>
      <c r="L29" s="39">
        <v>80</v>
      </c>
      <c r="M29" s="40">
        <f t="shared" si="3"/>
        <v>85.106382978723403</v>
      </c>
      <c r="N29" s="39">
        <v>31</v>
      </c>
      <c r="O29" s="39">
        <v>0</v>
      </c>
      <c r="P29" s="40">
        <f t="shared" si="8"/>
        <v>0</v>
      </c>
      <c r="Q29" s="39">
        <v>960</v>
      </c>
      <c r="R29" s="60">
        <v>957</v>
      </c>
      <c r="S29" s="40">
        <f t="shared" si="4"/>
        <v>99.6875</v>
      </c>
      <c r="T29" s="39">
        <v>1415</v>
      </c>
      <c r="U29" s="60">
        <v>233</v>
      </c>
      <c r="V29" s="40">
        <f t="shared" si="5"/>
        <v>16.46643109540636</v>
      </c>
      <c r="W29" s="39">
        <v>661</v>
      </c>
      <c r="X29" s="60">
        <v>217</v>
      </c>
      <c r="Y29" s="40">
        <f t="shared" si="6"/>
        <v>32.829046898638424</v>
      </c>
      <c r="Z29" s="39">
        <v>607</v>
      </c>
      <c r="AA29" s="60">
        <v>177</v>
      </c>
      <c r="AB29" s="40">
        <f t="shared" si="7"/>
        <v>29.159802306425043</v>
      </c>
      <c r="AC29" s="37"/>
      <c r="AD29" s="41"/>
    </row>
    <row r="30" spans="1:30" s="42" customFormat="1" ht="17" customHeight="1" x14ac:dyDescent="0.3">
      <c r="A30" s="61" t="s">
        <v>57</v>
      </c>
      <c r="B30" s="39">
        <v>2567</v>
      </c>
      <c r="C30" s="39">
        <v>2564</v>
      </c>
      <c r="D30" s="36">
        <f t="shared" si="0"/>
        <v>99.883132060771331</v>
      </c>
      <c r="E30" s="39">
        <v>609</v>
      </c>
      <c r="F30" s="39">
        <v>726</v>
      </c>
      <c r="G30" s="40">
        <f t="shared" si="1"/>
        <v>119.21182266009852</v>
      </c>
      <c r="H30" s="39">
        <v>366</v>
      </c>
      <c r="I30" s="39">
        <v>342</v>
      </c>
      <c r="J30" s="40">
        <f t="shared" si="2"/>
        <v>93.442622950819668</v>
      </c>
      <c r="K30" s="39">
        <v>126</v>
      </c>
      <c r="L30" s="39">
        <v>120</v>
      </c>
      <c r="M30" s="40">
        <f t="shared" si="3"/>
        <v>95.238095238095241</v>
      </c>
      <c r="N30" s="39">
        <v>14</v>
      </c>
      <c r="O30" s="39">
        <v>7</v>
      </c>
      <c r="P30" s="40">
        <f t="shared" si="8"/>
        <v>50</v>
      </c>
      <c r="Q30" s="39">
        <v>589</v>
      </c>
      <c r="R30" s="60">
        <v>672</v>
      </c>
      <c r="S30" s="40">
        <f t="shared" si="4"/>
        <v>114.09168081494057</v>
      </c>
      <c r="T30" s="39">
        <v>2193</v>
      </c>
      <c r="U30" s="60">
        <v>204</v>
      </c>
      <c r="V30" s="40">
        <f t="shared" si="5"/>
        <v>9.3023255813953494</v>
      </c>
      <c r="W30" s="39">
        <v>242</v>
      </c>
      <c r="X30" s="60">
        <v>182</v>
      </c>
      <c r="Y30" s="40">
        <f t="shared" si="6"/>
        <v>75.206611570247929</v>
      </c>
      <c r="Z30" s="39">
        <v>214</v>
      </c>
      <c r="AA30" s="60">
        <v>164</v>
      </c>
      <c r="AB30" s="40">
        <f t="shared" si="7"/>
        <v>76.635514018691595</v>
      </c>
      <c r="AC30" s="37"/>
      <c r="AD30" s="41"/>
    </row>
    <row r="31" spans="1:30" s="42" customFormat="1" ht="17" customHeight="1" x14ac:dyDescent="0.3">
      <c r="A31" s="61" t="s">
        <v>58</v>
      </c>
      <c r="B31" s="39">
        <v>2912</v>
      </c>
      <c r="C31" s="39">
        <v>2394</v>
      </c>
      <c r="D31" s="36">
        <f t="shared" si="0"/>
        <v>82.211538461538467</v>
      </c>
      <c r="E31" s="39">
        <v>741</v>
      </c>
      <c r="F31" s="39">
        <v>747</v>
      </c>
      <c r="G31" s="40">
        <f t="shared" si="1"/>
        <v>100.80971659919028</v>
      </c>
      <c r="H31" s="39">
        <v>505</v>
      </c>
      <c r="I31" s="39">
        <v>499</v>
      </c>
      <c r="J31" s="40">
        <f t="shared" si="2"/>
        <v>98.811881188118818</v>
      </c>
      <c r="K31" s="39">
        <v>84</v>
      </c>
      <c r="L31" s="39">
        <v>71</v>
      </c>
      <c r="M31" s="40">
        <f t="shared" si="3"/>
        <v>84.523809523809518</v>
      </c>
      <c r="N31" s="39">
        <v>1</v>
      </c>
      <c r="O31" s="39">
        <v>19</v>
      </c>
      <c r="P31" s="40">
        <f t="shared" si="8"/>
        <v>1900</v>
      </c>
      <c r="Q31" s="39">
        <v>659</v>
      </c>
      <c r="R31" s="60">
        <v>688</v>
      </c>
      <c r="S31" s="40">
        <f t="shared" si="4"/>
        <v>104.40060698027314</v>
      </c>
      <c r="T31" s="39">
        <v>1946</v>
      </c>
      <c r="U31" s="60">
        <v>249</v>
      </c>
      <c r="V31" s="40">
        <f t="shared" si="5"/>
        <v>12.795477903391573</v>
      </c>
      <c r="W31" s="39">
        <v>313</v>
      </c>
      <c r="X31" s="60">
        <v>168</v>
      </c>
      <c r="Y31" s="40">
        <f t="shared" si="6"/>
        <v>53.674121405750796</v>
      </c>
      <c r="Z31" s="39">
        <v>275</v>
      </c>
      <c r="AA31" s="60">
        <v>124</v>
      </c>
      <c r="AB31" s="40">
        <f t="shared" si="7"/>
        <v>45.090909090909093</v>
      </c>
      <c r="AC31" s="37"/>
      <c r="AD31" s="41"/>
    </row>
    <row r="32" spans="1:30" s="42" customFormat="1" ht="17" customHeight="1" x14ac:dyDescent="0.3">
      <c r="A32" s="61" t="s">
        <v>59</v>
      </c>
      <c r="B32" s="39">
        <v>2209</v>
      </c>
      <c r="C32" s="39">
        <v>2174</v>
      </c>
      <c r="D32" s="36">
        <f t="shared" si="0"/>
        <v>98.415572657311003</v>
      </c>
      <c r="E32" s="39">
        <v>623</v>
      </c>
      <c r="F32" s="39">
        <v>705</v>
      </c>
      <c r="G32" s="40">
        <f t="shared" si="1"/>
        <v>113.16211878009631</v>
      </c>
      <c r="H32" s="39">
        <v>492</v>
      </c>
      <c r="I32" s="39">
        <v>359</v>
      </c>
      <c r="J32" s="40">
        <f t="shared" si="2"/>
        <v>72.967479674796749</v>
      </c>
      <c r="K32" s="39">
        <v>49</v>
      </c>
      <c r="L32" s="39">
        <v>75</v>
      </c>
      <c r="M32" s="40">
        <f t="shared" si="3"/>
        <v>153.0612244897959</v>
      </c>
      <c r="N32" s="39">
        <v>12</v>
      </c>
      <c r="O32" s="39">
        <v>16</v>
      </c>
      <c r="P32" s="40">
        <f t="shared" si="8"/>
        <v>133.33333333333334</v>
      </c>
      <c r="Q32" s="39">
        <v>598</v>
      </c>
      <c r="R32" s="60">
        <v>577</v>
      </c>
      <c r="S32" s="40">
        <f t="shared" si="4"/>
        <v>96.488294314381264</v>
      </c>
      <c r="T32" s="39">
        <v>1655</v>
      </c>
      <c r="U32" s="60">
        <v>137</v>
      </c>
      <c r="V32" s="40">
        <f t="shared" si="5"/>
        <v>8.2779456193353482</v>
      </c>
      <c r="W32" s="39">
        <v>255</v>
      </c>
      <c r="X32" s="60">
        <v>113</v>
      </c>
      <c r="Y32" s="40">
        <f t="shared" si="6"/>
        <v>44.313725490196077</v>
      </c>
      <c r="Z32" s="39">
        <v>228</v>
      </c>
      <c r="AA32" s="60">
        <v>98</v>
      </c>
      <c r="AB32" s="40">
        <f t="shared" si="7"/>
        <v>42.982456140350877</v>
      </c>
      <c r="AC32" s="37"/>
      <c r="AD32" s="41"/>
    </row>
    <row r="33" spans="1:30" s="42" customFormat="1" ht="17" customHeight="1" x14ac:dyDescent="0.3">
      <c r="A33" s="61" t="s">
        <v>60</v>
      </c>
      <c r="B33" s="39">
        <v>2224</v>
      </c>
      <c r="C33" s="39">
        <v>2470</v>
      </c>
      <c r="D33" s="36">
        <f t="shared" si="0"/>
        <v>111.06115107913669</v>
      </c>
      <c r="E33" s="39">
        <v>1327</v>
      </c>
      <c r="F33" s="39">
        <v>1568</v>
      </c>
      <c r="G33" s="40">
        <f t="shared" si="1"/>
        <v>118.16126601356443</v>
      </c>
      <c r="H33" s="39">
        <v>419</v>
      </c>
      <c r="I33" s="39">
        <v>498</v>
      </c>
      <c r="J33" s="40">
        <f t="shared" si="2"/>
        <v>118.85441527446301</v>
      </c>
      <c r="K33" s="39">
        <v>140</v>
      </c>
      <c r="L33" s="39">
        <v>137</v>
      </c>
      <c r="M33" s="40">
        <f t="shared" si="3"/>
        <v>97.857142857142861</v>
      </c>
      <c r="N33" s="39">
        <v>10</v>
      </c>
      <c r="O33" s="39">
        <v>1</v>
      </c>
      <c r="P33" s="40">
        <f t="shared" si="8"/>
        <v>10</v>
      </c>
      <c r="Q33" s="39">
        <v>1242</v>
      </c>
      <c r="R33" s="60">
        <v>1418</v>
      </c>
      <c r="S33" s="40">
        <f t="shared" si="4"/>
        <v>114.170692431562</v>
      </c>
      <c r="T33" s="39">
        <v>1194</v>
      </c>
      <c r="U33" s="60">
        <v>500</v>
      </c>
      <c r="V33" s="40">
        <f t="shared" si="5"/>
        <v>41.876046901172529</v>
      </c>
      <c r="W33" s="39">
        <v>489</v>
      </c>
      <c r="X33" s="60">
        <v>481</v>
      </c>
      <c r="Y33" s="40">
        <f t="shared" si="6"/>
        <v>98.3640081799591</v>
      </c>
      <c r="Z33" s="39">
        <v>464</v>
      </c>
      <c r="AA33" s="60">
        <v>440</v>
      </c>
      <c r="AB33" s="40">
        <f t="shared" si="7"/>
        <v>94.827586206896555</v>
      </c>
      <c r="AC33" s="37"/>
      <c r="AD33" s="41"/>
    </row>
    <row r="34" spans="1:30" s="42" customFormat="1" ht="17" customHeight="1" x14ac:dyDescent="0.3">
      <c r="A34" s="61" t="s">
        <v>61</v>
      </c>
      <c r="B34" s="39">
        <v>2028</v>
      </c>
      <c r="C34" s="39">
        <v>2116</v>
      </c>
      <c r="D34" s="36">
        <f t="shared" si="0"/>
        <v>104.33925049309664</v>
      </c>
      <c r="E34" s="39">
        <v>1272</v>
      </c>
      <c r="F34" s="39">
        <v>1449</v>
      </c>
      <c r="G34" s="40">
        <f t="shared" si="1"/>
        <v>113.91509433962264</v>
      </c>
      <c r="H34" s="39">
        <v>527</v>
      </c>
      <c r="I34" s="39">
        <v>613</v>
      </c>
      <c r="J34" s="40">
        <f t="shared" si="2"/>
        <v>116.31878557874762</v>
      </c>
      <c r="K34" s="39">
        <v>87</v>
      </c>
      <c r="L34" s="39">
        <v>69</v>
      </c>
      <c r="M34" s="40">
        <f t="shared" si="3"/>
        <v>79.310344827586206</v>
      </c>
      <c r="N34" s="39">
        <v>60</v>
      </c>
      <c r="O34" s="39">
        <v>3</v>
      </c>
      <c r="P34" s="40">
        <f t="shared" si="8"/>
        <v>5</v>
      </c>
      <c r="Q34" s="39">
        <v>1144</v>
      </c>
      <c r="R34" s="60">
        <v>1266</v>
      </c>
      <c r="S34" s="40">
        <f t="shared" si="4"/>
        <v>110.66433566433567</v>
      </c>
      <c r="T34" s="39">
        <v>936</v>
      </c>
      <c r="U34" s="60">
        <v>553</v>
      </c>
      <c r="V34" s="40">
        <f t="shared" si="5"/>
        <v>59.081196581196579</v>
      </c>
      <c r="W34" s="39">
        <v>453</v>
      </c>
      <c r="X34" s="60">
        <v>474</v>
      </c>
      <c r="Y34" s="40">
        <f t="shared" si="6"/>
        <v>104.63576158940397</v>
      </c>
      <c r="Z34" s="39">
        <v>418</v>
      </c>
      <c r="AA34" s="60">
        <v>417</v>
      </c>
      <c r="AB34" s="40">
        <f t="shared" si="7"/>
        <v>99.760765550239228</v>
      </c>
      <c r="AC34" s="37"/>
      <c r="AD34" s="41"/>
    </row>
    <row r="35" spans="1:30" s="42" customFormat="1" ht="17" customHeight="1" x14ac:dyDescent="0.3">
      <c r="A35" s="61" t="s">
        <v>62</v>
      </c>
      <c r="B35" s="39">
        <v>1083</v>
      </c>
      <c r="C35" s="39">
        <v>1206</v>
      </c>
      <c r="D35" s="36">
        <f t="shared" si="0"/>
        <v>111.3573407202216</v>
      </c>
      <c r="E35" s="39">
        <v>601</v>
      </c>
      <c r="F35" s="39">
        <v>689</v>
      </c>
      <c r="G35" s="40">
        <f t="shared" si="1"/>
        <v>114.64226289517471</v>
      </c>
      <c r="H35" s="39">
        <v>299</v>
      </c>
      <c r="I35" s="39">
        <v>268</v>
      </c>
      <c r="J35" s="40">
        <f t="shared" si="2"/>
        <v>89.632107023411365</v>
      </c>
      <c r="K35" s="39">
        <v>63</v>
      </c>
      <c r="L35" s="39">
        <v>83</v>
      </c>
      <c r="M35" s="40">
        <f t="shared" si="3"/>
        <v>131.74603174603175</v>
      </c>
      <c r="N35" s="39">
        <v>8</v>
      </c>
      <c r="O35" s="39">
        <v>0</v>
      </c>
      <c r="P35" s="40">
        <f t="shared" si="8"/>
        <v>0</v>
      </c>
      <c r="Q35" s="39">
        <v>457</v>
      </c>
      <c r="R35" s="60">
        <v>489</v>
      </c>
      <c r="S35" s="40">
        <f t="shared" si="4"/>
        <v>107.00218818380743</v>
      </c>
      <c r="T35" s="39">
        <v>623</v>
      </c>
      <c r="U35" s="60">
        <v>120</v>
      </c>
      <c r="V35" s="40">
        <f t="shared" si="5"/>
        <v>19.261637239165328</v>
      </c>
      <c r="W35" s="39">
        <v>229</v>
      </c>
      <c r="X35" s="60">
        <v>118</v>
      </c>
      <c r="Y35" s="40">
        <f t="shared" si="6"/>
        <v>51.528384279475979</v>
      </c>
      <c r="Z35" s="39">
        <v>212</v>
      </c>
      <c r="AA35" s="60">
        <v>100</v>
      </c>
      <c r="AB35" s="40">
        <f t="shared" si="7"/>
        <v>47.169811320754718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7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7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7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7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7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7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7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7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3" sqref="AD3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109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74" t="s">
        <v>21</v>
      </c>
      <c r="C3" s="174"/>
      <c r="D3" s="174"/>
      <c r="E3" s="174" t="s">
        <v>22</v>
      </c>
      <c r="F3" s="174"/>
      <c r="G3" s="174"/>
      <c r="H3" s="174" t="s">
        <v>13</v>
      </c>
      <c r="I3" s="174"/>
      <c r="J3" s="174"/>
      <c r="K3" s="174" t="s">
        <v>9</v>
      </c>
      <c r="L3" s="174"/>
      <c r="M3" s="174"/>
      <c r="N3" s="174" t="s">
        <v>10</v>
      </c>
      <c r="O3" s="174"/>
      <c r="P3" s="174"/>
      <c r="Q3" s="180" t="s">
        <v>8</v>
      </c>
      <c r="R3" s="181"/>
      <c r="S3" s="182"/>
      <c r="T3" s="174" t="s">
        <v>16</v>
      </c>
      <c r="U3" s="174"/>
      <c r="V3" s="174"/>
      <c r="W3" s="174" t="s">
        <v>11</v>
      </c>
      <c r="X3" s="174"/>
      <c r="Y3" s="174"/>
      <c r="Z3" s="174" t="s">
        <v>12</v>
      </c>
      <c r="AA3" s="174"/>
      <c r="AB3" s="174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6" t="s">
        <v>63</v>
      </c>
      <c r="S4" s="177" t="s">
        <v>2</v>
      </c>
      <c r="T4" s="175" t="s">
        <v>15</v>
      </c>
      <c r="U4" s="176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6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6"/>
      <c r="S5" s="177"/>
      <c r="T5" s="175"/>
      <c r="U5" s="176"/>
      <c r="V5" s="177"/>
      <c r="W5" s="175"/>
      <c r="X5" s="175"/>
      <c r="Y5" s="177"/>
      <c r="Z5" s="175"/>
      <c r="AA5" s="176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26312</v>
      </c>
      <c r="C7" s="35">
        <f>SUM(C8:C35)</f>
        <v>25977</v>
      </c>
      <c r="D7" s="36">
        <f>C7*100/B7</f>
        <v>98.726816661599273</v>
      </c>
      <c r="E7" s="35">
        <f>SUM(E8:E35)</f>
        <v>14497</v>
      </c>
      <c r="F7" s="35">
        <f>SUM(F8:F35)</f>
        <v>15641</v>
      </c>
      <c r="G7" s="36">
        <f>F7*100/E7</f>
        <v>107.89128785265918</v>
      </c>
      <c r="H7" s="35">
        <f>SUM(H8:H35)</f>
        <v>2439</v>
      </c>
      <c r="I7" s="35">
        <f>SUM(I8:I35)</f>
        <v>2605</v>
      </c>
      <c r="J7" s="36">
        <f>I7*100/H7</f>
        <v>106.8060680606806</v>
      </c>
      <c r="K7" s="35">
        <f>SUM(K8:K35)</f>
        <v>989</v>
      </c>
      <c r="L7" s="35">
        <f>SUM(L8:L35)</f>
        <v>805</v>
      </c>
      <c r="M7" s="36">
        <f>L7*100/K7</f>
        <v>81.395348837209298</v>
      </c>
      <c r="N7" s="35">
        <f>SUM(N8:N35)</f>
        <v>214</v>
      </c>
      <c r="O7" s="35">
        <f>SUM(O8:O35)</f>
        <v>156</v>
      </c>
      <c r="P7" s="36">
        <f>O7*100/N7</f>
        <v>72.89719626168224</v>
      </c>
      <c r="Q7" s="35">
        <f>SUM(Q8:Q35)</f>
        <v>12381</v>
      </c>
      <c r="R7" s="35">
        <f>SUM(R8:R35)</f>
        <v>12674</v>
      </c>
      <c r="S7" s="36">
        <f>R7*100/Q7</f>
        <v>102.36652935950247</v>
      </c>
      <c r="T7" s="35">
        <f>SUM(T8:T35)</f>
        <v>15960</v>
      </c>
      <c r="U7" s="35">
        <f>SUM(U8:U35)</f>
        <v>4340</v>
      </c>
      <c r="V7" s="36">
        <f>U7*100/T7</f>
        <v>27.192982456140349</v>
      </c>
      <c r="W7" s="35">
        <f>SUM(W8:W35)</f>
        <v>5728</v>
      </c>
      <c r="X7" s="35">
        <f>SUM(X8:X35)</f>
        <v>4197</v>
      </c>
      <c r="Y7" s="36">
        <f>X7*100/W7</f>
        <v>73.271648044692739</v>
      </c>
      <c r="Z7" s="35">
        <f>SUM(Z8:Z35)</f>
        <v>5072</v>
      </c>
      <c r="AA7" s="35">
        <f>SUM(AA8:AA35)</f>
        <v>3647</v>
      </c>
      <c r="AB7" s="36">
        <f>AA7*100/Z7</f>
        <v>71.904574132492115</v>
      </c>
      <c r="AC7" s="37"/>
      <c r="AF7" s="42"/>
    </row>
    <row r="8" spans="1:32" s="42" customFormat="1" ht="17" customHeight="1" x14ac:dyDescent="0.3">
      <c r="A8" s="61" t="s">
        <v>35</v>
      </c>
      <c r="B8" s="39">
        <v>6484</v>
      </c>
      <c r="C8" s="39">
        <v>6889</v>
      </c>
      <c r="D8" s="36">
        <f t="shared" ref="D8:D35" si="0">C8*100/B8</f>
        <v>106.24614435533621</v>
      </c>
      <c r="E8" s="39">
        <v>3546</v>
      </c>
      <c r="F8" s="39">
        <v>4092</v>
      </c>
      <c r="G8" s="40">
        <f t="shared" ref="G8:G35" si="1">F8*100/E8</f>
        <v>115.39763113367174</v>
      </c>
      <c r="H8" s="39">
        <v>301</v>
      </c>
      <c r="I8" s="39">
        <v>369</v>
      </c>
      <c r="J8" s="40">
        <f t="shared" ref="J8:J35" si="2">I8*100/H8</f>
        <v>122.59136212624584</v>
      </c>
      <c r="K8" s="39">
        <v>187</v>
      </c>
      <c r="L8" s="39">
        <v>174</v>
      </c>
      <c r="M8" s="40">
        <f t="shared" ref="M8:M35" si="3">L8*100/K8</f>
        <v>93.048128342245988</v>
      </c>
      <c r="N8" s="39">
        <v>36</v>
      </c>
      <c r="O8" s="39">
        <v>78</v>
      </c>
      <c r="P8" s="40">
        <f>IF(ISERROR(O8*100/N8),"-",(O8*100/N8))</f>
        <v>216.66666666666666</v>
      </c>
      <c r="Q8" s="39">
        <v>2807</v>
      </c>
      <c r="R8" s="60">
        <v>2915</v>
      </c>
      <c r="S8" s="40">
        <f t="shared" ref="S8:S35" si="4">R8*100/Q8</f>
        <v>103.84752404702529</v>
      </c>
      <c r="T8" s="39">
        <v>4357</v>
      </c>
      <c r="U8" s="60">
        <v>1198</v>
      </c>
      <c r="V8" s="40">
        <f t="shared" ref="V8:V35" si="5">U8*100/T8</f>
        <v>27.49598347486803</v>
      </c>
      <c r="W8" s="39">
        <v>1573</v>
      </c>
      <c r="X8" s="60">
        <v>1180</v>
      </c>
      <c r="Y8" s="40">
        <f t="shared" ref="Y8:Y35" si="6">X8*100/W8</f>
        <v>75.015893197711378</v>
      </c>
      <c r="Z8" s="39">
        <v>1351</v>
      </c>
      <c r="AA8" s="60">
        <v>995</v>
      </c>
      <c r="AB8" s="40">
        <f t="shared" ref="AB8:AB35" si="7">AA8*100/Z8</f>
        <v>73.649148778682459</v>
      </c>
      <c r="AC8" s="37"/>
      <c r="AD8" s="41"/>
    </row>
    <row r="9" spans="1:32" s="43" customFormat="1" ht="17" customHeight="1" x14ac:dyDescent="0.3">
      <c r="A9" s="61" t="s">
        <v>36</v>
      </c>
      <c r="B9" s="39">
        <v>746</v>
      </c>
      <c r="C9" s="39">
        <v>850</v>
      </c>
      <c r="D9" s="36">
        <f t="shared" si="0"/>
        <v>113.94101876675603</v>
      </c>
      <c r="E9" s="39">
        <v>363</v>
      </c>
      <c r="F9" s="39">
        <v>503</v>
      </c>
      <c r="G9" s="40">
        <f t="shared" si="1"/>
        <v>138.56749311294766</v>
      </c>
      <c r="H9" s="39">
        <v>78</v>
      </c>
      <c r="I9" s="39">
        <v>98</v>
      </c>
      <c r="J9" s="40">
        <f t="shared" si="2"/>
        <v>125.64102564102564</v>
      </c>
      <c r="K9" s="39">
        <v>21</v>
      </c>
      <c r="L9" s="39">
        <v>17</v>
      </c>
      <c r="M9" s="40">
        <f t="shared" si="3"/>
        <v>80.952380952380949</v>
      </c>
      <c r="N9" s="39">
        <v>3</v>
      </c>
      <c r="O9" s="39">
        <v>1</v>
      </c>
      <c r="P9" s="40">
        <f t="shared" ref="P9:P35" si="8">IF(ISERROR(O9*100/N9),"-",(O9*100/N9))</f>
        <v>33.333333333333336</v>
      </c>
      <c r="Q9" s="39">
        <v>300</v>
      </c>
      <c r="R9" s="60">
        <v>417</v>
      </c>
      <c r="S9" s="40">
        <f t="shared" si="4"/>
        <v>139</v>
      </c>
      <c r="T9" s="39">
        <v>508</v>
      </c>
      <c r="U9" s="60">
        <v>129</v>
      </c>
      <c r="V9" s="40">
        <f t="shared" si="5"/>
        <v>25.393700787401574</v>
      </c>
      <c r="W9" s="39">
        <v>148</v>
      </c>
      <c r="X9" s="60">
        <v>129</v>
      </c>
      <c r="Y9" s="40">
        <f t="shared" si="6"/>
        <v>87.162162162162161</v>
      </c>
      <c r="Z9" s="39">
        <v>123</v>
      </c>
      <c r="AA9" s="60">
        <v>93</v>
      </c>
      <c r="AB9" s="40">
        <f t="shared" si="7"/>
        <v>75.609756097560975</v>
      </c>
      <c r="AC9" s="37"/>
      <c r="AD9" s="41"/>
    </row>
    <row r="10" spans="1:32" s="42" customFormat="1" ht="17" customHeight="1" x14ac:dyDescent="0.3">
      <c r="A10" s="61" t="s">
        <v>37</v>
      </c>
      <c r="B10" s="39">
        <v>143</v>
      </c>
      <c r="C10" s="39">
        <v>126</v>
      </c>
      <c r="D10" s="36">
        <f t="shared" si="0"/>
        <v>88.111888111888106</v>
      </c>
      <c r="E10" s="39">
        <v>95</v>
      </c>
      <c r="F10" s="39">
        <v>75</v>
      </c>
      <c r="G10" s="40">
        <f t="shared" si="1"/>
        <v>78.94736842105263</v>
      </c>
      <c r="H10" s="39">
        <v>17</v>
      </c>
      <c r="I10" s="39">
        <v>18</v>
      </c>
      <c r="J10" s="40">
        <f t="shared" si="2"/>
        <v>105.88235294117646</v>
      </c>
      <c r="K10" s="39">
        <v>5</v>
      </c>
      <c r="L10" s="39">
        <v>0</v>
      </c>
      <c r="M10" s="40">
        <f t="shared" si="3"/>
        <v>0</v>
      </c>
      <c r="N10" s="39">
        <v>3</v>
      </c>
      <c r="O10" s="39">
        <v>8</v>
      </c>
      <c r="P10" s="40">
        <f t="shared" si="8"/>
        <v>266.66666666666669</v>
      </c>
      <c r="Q10" s="39">
        <v>91</v>
      </c>
      <c r="R10" s="60">
        <v>63</v>
      </c>
      <c r="S10" s="40">
        <f t="shared" si="4"/>
        <v>69.230769230769226</v>
      </c>
      <c r="T10" s="39">
        <v>80</v>
      </c>
      <c r="U10" s="60">
        <v>14</v>
      </c>
      <c r="V10" s="40">
        <f t="shared" si="5"/>
        <v>17.5</v>
      </c>
      <c r="W10" s="39">
        <v>38</v>
      </c>
      <c r="X10" s="60">
        <v>14</v>
      </c>
      <c r="Y10" s="40">
        <f t="shared" si="6"/>
        <v>36.842105263157897</v>
      </c>
      <c r="Z10" s="39">
        <v>34</v>
      </c>
      <c r="AA10" s="60">
        <v>9</v>
      </c>
      <c r="AB10" s="40">
        <f t="shared" si="7"/>
        <v>26.470588235294116</v>
      </c>
      <c r="AC10" s="37"/>
      <c r="AD10" s="41"/>
    </row>
    <row r="11" spans="1:32" s="42" customFormat="1" ht="17" customHeight="1" x14ac:dyDescent="0.3">
      <c r="A11" s="61" t="s">
        <v>38</v>
      </c>
      <c r="B11" s="39">
        <v>495</v>
      </c>
      <c r="C11" s="39">
        <v>413</v>
      </c>
      <c r="D11" s="36">
        <f t="shared" si="0"/>
        <v>83.434343434343432</v>
      </c>
      <c r="E11" s="39">
        <v>299</v>
      </c>
      <c r="F11" s="39">
        <v>248</v>
      </c>
      <c r="G11" s="40">
        <f t="shared" si="1"/>
        <v>82.943143812709025</v>
      </c>
      <c r="H11" s="39">
        <v>63</v>
      </c>
      <c r="I11" s="39">
        <v>41</v>
      </c>
      <c r="J11" s="40">
        <f t="shared" si="2"/>
        <v>65.079365079365076</v>
      </c>
      <c r="K11" s="39">
        <v>15</v>
      </c>
      <c r="L11" s="39">
        <v>7</v>
      </c>
      <c r="M11" s="40">
        <f t="shared" si="3"/>
        <v>46.666666666666664</v>
      </c>
      <c r="N11" s="39">
        <v>0</v>
      </c>
      <c r="O11" s="39">
        <v>1</v>
      </c>
      <c r="P11" s="40" t="str">
        <f t="shared" si="8"/>
        <v>-</v>
      </c>
      <c r="Q11" s="39">
        <v>287</v>
      </c>
      <c r="R11" s="60">
        <v>232</v>
      </c>
      <c r="S11" s="40">
        <f t="shared" si="4"/>
        <v>80.836236933797906</v>
      </c>
      <c r="T11" s="39">
        <v>275</v>
      </c>
      <c r="U11" s="60">
        <v>64</v>
      </c>
      <c r="V11" s="40">
        <f t="shared" si="5"/>
        <v>23.272727272727273</v>
      </c>
      <c r="W11" s="39">
        <v>115</v>
      </c>
      <c r="X11" s="60">
        <v>61</v>
      </c>
      <c r="Y11" s="40">
        <f t="shared" si="6"/>
        <v>53.043478260869563</v>
      </c>
      <c r="Z11" s="39">
        <v>104</v>
      </c>
      <c r="AA11" s="60">
        <v>49</v>
      </c>
      <c r="AB11" s="40">
        <f t="shared" si="7"/>
        <v>47.115384615384613</v>
      </c>
      <c r="AC11" s="37"/>
      <c r="AD11" s="41"/>
    </row>
    <row r="12" spans="1:32" s="42" customFormat="1" ht="17" customHeight="1" x14ac:dyDescent="0.3">
      <c r="A12" s="61" t="s">
        <v>39</v>
      </c>
      <c r="B12" s="39">
        <v>737</v>
      </c>
      <c r="C12" s="39">
        <v>745</v>
      </c>
      <c r="D12" s="36">
        <f t="shared" si="0"/>
        <v>101.08548168249661</v>
      </c>
      <c r="E12" s="39">
        <v>217</v>
      </c>
      <c r="F12" s="39">
        <v>294</v>
      </c>
      <c r="G12" s="40">
        <f t="shared" si="1"/>
        <v>135.48387096774192</v>
      </c>
      <c r="H12" s="39">
        <v>61</v>
      </c>
      <c r="I12" s="39">
        <v>51</v>
      </c>
      <c r="J12" s="40">
        <f t="shared" si="2"/>
        <v>83.606557377049185</v>
      </c>
      <c r="K12" s="39">
        <v>26</v>
      </c>
      <c r="L12" s="39">
        <v>18</v>
      </c>
      <c r="M12" s="40">
        <f t="shared" si="3"/>
        <v>69.230769230769226</v>
      </c>
      <c r="N12" s="39">
        <v>20</v>
      </c>
      <c r="O12" s="39">
        <v>4</v>
      </c>
      <c r="P12" s="40">
        <f t="shared" si="8"/>
        <v>20</v>
      </c>
      <c r="Q12" s="39">
        <v>184</v>
      </c>
      <c r="R12" s="60">
        <v>254</v>
      </c>
      <c r="S12" s="40">
        <f t="shared" si="4"/>
        <v>138.04347826086956</v>
      </c>
      <c r="T12" s="39">
        <v>570</v>
      </c>
      <c r="U12" s="60">
        <v>50</v>
      </c>
      <c r="V12" s="40">
        <f t="shared" si="5"/>
        <v>8.7719298245614041</v>
      </c>
      <c r="W12" s="39">
        <v>82</v>
      </c>
      <c r="X12" s="60">
        <v>49</v>
      </c>
      <c r="Y12" s="40">
        <f t="shared" si="6"/>
        <v>59.756097560975611</v>
      </c>
      <c r="Z12" s="39">
        <v>74</v>
      </c>
      <c r="AA12" s="60">
        <v>43</v>
      </c>
      <c r="AB12" s="40">
        <f t="shared" si="7"/>
        <v>58.108108108108105</v>
      </c>
      <c r="AC12" s="37"/>
      <c r="AD12" s="41"/>
    </row>
    <row r="13" spans="1:32" s="42" customFormat="1" ht="17" customHeight="1" x14ac:dyDescent="0.3">
      <c r="A13" s="61" t="s">
        <v>40</v>
      </c>
      <c r="B13" s="39">
        <v>305</v>
      </c>
      <c r="C13" s="39">
        <v>221</v>
      </c>
      <c r="D13" s="36">
        <f t="shared" si="0"/>
        <v>72.459016393442624</v>
      </c>
      <c r="E13" s="39">
        <v>164</v>
      </c>
      <c r="F13" s="39">
        <v>161</v>
      </c>
      <c r="G13" s="40">
        <f t="shared" si="1"/>
        <v>98.170731707317074</v>
      </c>
      <c r="H13" s="39">
        <v>35</v>
      </c>
      <c r="I13" s="39">
        <v>54</v>
      </c>
      <c r="J13" s="40">
        <f t="shared" si="2"/>
        <v>154.28571428571428</v>
      </c>
      <c r="K13" s="39">
        <v>8</v>
      </c>
      <c r="L13" s="39">
        <v>8</v>
      </c>
      <c r="M13" s="40">
        <f t="shared" si="3"/>
        <v>100</v>
      </c>
      <c r="N13" s="39">
        <v>0</v>
      </c>
      <c r="O13" s="39">
        <v>0</v>
      </c>
      <c r="P13" s="40" t="str">
        <f t="shared" si="8"/>
        <v>-</v>
      </c>
      <c r="Q13" s="39">
        <v>144</v>
      </c>
      <c r="R13" s="60">
        <v>130</v>
      </c>
      <c r="S13" s="40">
        <f t="shared" si="4"/>
        <v>90.277777777777771</v>
      </c>
      <c r="T13" s="39">
        <v>197</v>
      </c>
      <c r="U13" s="60">
        <v>25</v>
      </c>
      <c r="V13" s="40">
        <f t="shared" si="5"/>
        <v>12.690355329949238</v>
      </c>
      <c r="W13" s="39">
        <v>69</v>
      </c>
      <c r="X13" s="60">
        <v>24</v>
      </c>
      <c r="Y13" s="40">
        <f t="shared" si="6"/>
        <v>34.782608695652172</v>
      </c>
      <c r="Z13" s="39">
        <v>65</v>
      </c>
      <c r="AA13" s="60">
        <v>22</v>
      </c>
      <c r="AB13" s="40">
        <f t="shared" si="7"/>
        <v>33.846153846153847</v>
      </c>
      <c r="AC13" s="37"/>
      <c r="AD13" s="41"/>
    </row>
    <row r="14" spans="1:32" s="42" customFormat="1" ht="17" customHeight="1" x14ac:dyDescent="0.3">
      <c r="A14" s="61" t="s">
        <v>41</v>
      </c>
      <c r="B14" s="39">
        <v>347</v>
      </c>
      <c r="C14" s="39">
        <v>313</v>
      </c>
      <c r="D14" s="36">
        <f t="shared" si="0"/>
        <v>90.201729106628235</v>
      </c>
      <c r="E14" s="39">
        <v>251</v>
      </c>
      <c r="F14" s="39">
        <v>225</v>
      </c>
      <c r="G14" s="40">
        <f t="shared" si="1"/>
        <v>89.641434262948209</v>
      </c>
      <c r="H14" s="39">
        <v>35</v>
      </c>
      <c r="I14" s="39">
        <v>42</v>
      </c>
      <c r="J14" s="40">
        <f t="shared" si="2"/>
        <v>120</v>
      </c>
      <c r="K14" s="39">
        <v>12</v>
      </c>
      <c r="L14" s="39">
        <v>6</v>
      </c>
      <c r="M14" s="40">
        <f t="shared" si="3"/>
        <v>50</v>
      </c>
      <c r="N14" s="39">
        <v>3</v>
      </c>
      <c r="O14" s="39">
        <v>1</v>
      </c>
      <c r="P14" s="40">
        <f t="shared" si="8"/>
        <v>33.333333333333336</v>
      </c>
      <c r="Q14" s="39">
        <v>238</v>
      </c>
      <c r="R14" s="60">
        <v>199</v>
      </c>
      <c r="S14" s="40">
        <f t="shared" si="4"/>
        <v>83.613445378151255</v>
      </c>
      <c r="T14" s="39">
        <v>204</v>
      </c>
      <c r="U14" s="60">
        <v>47</v>
      </c>
      <c r="V14" s="40">
        <f t="shared" si="5"/>
        <v>23.03921568627451</v>
      </c>
      <c r="W14" s="39">
        <v>126</v>
      </c>
      <c r="X14" s="60">
        <v>44</v>
      </c>
      <c r="Y14" s="40">
        <f t="shared" si="6"/>
        <v>34.920634920634917</v>
      </c>
      <c r="Z14" s="39">
        <v>106</v>
      </c>
      <c r="AA14" s="60">
        <v>33</v>
      </c>
      <c r="AB14" s="40">
        <f t="shared" si="7"/>
        <v>31.132075471698112</v>
      </c>
      <c r="AC14" s="37"/>
      <c r="AD14" s="41"/>
    </row>
    <row r="15" spans="1:32" s="42" customFormat="1" ht="17" customHeight="1" x14ac:dyDescent="0.3">
      <c r="A15" s="61" t="s">
        <v>42</v>
      </c>
      <c r="B15" s="39">
        <v>1585</v>
      </c>
      <c r="C15" s="39">
        <v>1529</v>
      </c>
      <c r="D15" s="36">
        <f t="shared" si="0"/>
        <v>96.466876971608826</v>
      </c>
      <c r="E15" s="39">
        <v>615</v>
      </c>
      <c r="F15" s="39">
        <v>729</v>
      </c>
      <c r="G15" s="40">
        <f t="shared" si="1"/>
        <v>118.53658536585365</v>
      </c>
      <c r="H15" s="39">
        <v>131</v>
      </c>
      <c r="I15" s="39">
        <v>138</v>
      </c>
      <c r="J15" s="40">
        <f t="shared" si="2"/>
        <v>105.34351145038168</v>
      </c>
      <c r="K15" s="39">
        <v>62</v>
      </c>
      <c r="L15" s="39">
        <v>29</v>
      </c>
      <c r="M15" s="40">
        <f t="shared" si="3"/>
        <v>46.774193548387096</v>
      </c>
      <c r="N15" s="39">
        <v>5</v>
      </c>
      <c r="O15" s="39">
        <v>4</v>
      </c>
      <c r="P15" s="40">
        <f t="shared" si="8"/>
        <v>80</v>
      </c>
      <c r="Q15" s="39">
        <v>549</v>
      </c>
      <c r="R15" s="60">
        <v>588</v>
      </c>
      <c r="S15" s="40">
        <f t="shared" si="4"/>
        <v>107.10382513661202</v>
      </c>
      <c r="T15" s="39">
        <v>1102</v>
      </c>
      <c r="U15" s="60">
        <v>194</v>
      </c>
      <c r="V15" s="40">
        <f t="shared" si="5"/>
        <v>17.604355716878402</v>
      </c>
      <c r="W15" s="39">
        <v>270</v>
      </c>
      <c r="X15" s="60">
        <v>192</v>
      </c>
      <c r="Y15" s="40">
        <f t="shared" si="6"/>
        <v>71.111111111111114</v>
      </c>
      <c r="Z15" s="39">
        <v>242</v>
      </c>
      <c r="AA15" s="60">
        <v>163</v>
      </c>
      <c r="AB15" s="40">
        <f t="shared" si="7"/>
        <v>67.355371900826441</v>
      </c>
      <c r="AC15" s="37"/>
      <c r="AD15" s="41"/>
    </row>
    <row r="16" spans="1:32" s="42" customFormat="1" ht="17" customHeight="1" x14ac:dyDescent="0.3">
      <c r="A16" s="61" t="s">
        <v>43</v>
      </c>
      <c r="B16" s="39">
        <v>1161</v>
      </c>
      <c r="C16" s="39">
        <v>1047</v>
      </c>
      <c r="D16" s="36">
        <f t="shared" si="0"/>
        <v>90.180878552971578</v>
      </c>
      <c r="E16" s="39">
        <v>719</v>
      </c>
      <c r="F16" s="39">
        <v>712</v>
      </c>
      <c r="G16" s="40">
        <f t="shared" si="1"/>
        <v>99.026425591098743</v>
      </c>
      <c r="H16" s="39">
        <v>185</v>
      </c>
      <c r="I16" s="39">
        <v>154</v>
      </c>
      <c r="J16" s="40">
        <f t="shared" si="2"/>
        <v>83.243243243243242</v>
      </c>
      <c r="K16" s="39">
        <v>77</v>
      </c>
      <c r="L16" s="39">
        <v>41</v>
      </c>
      <c r="M16" s="40">
        <f t="shared" si="3"/>
        <v>53.246753246753244</v>
      </c>
      <c r="N16" s="39">
        <v>16</v>
      </c>
      <c r="O16" s="39">
        <v>14</v>
      </c>
      <c r="P16" s="40">
        <f t="shared" si="8"/>
        <v>87.5</v>
      </c>
      <c r="Q16" s="39">
        <v>676</v>
      </c>
      <c r="R16" s="60">
        <v>611</v>
      </c>
      <c r="S16" s="40">
        <f t="shared" si="4"/>
        <v>90.384615384615387</v>
      </c>
      <c r="T16" s="39">
        <v>559</v>
      </c>
      <c r="U16" s="60">
        <v>136</v>
      </c>
      <c r="V16" s="40">
        <f t="shared" si="5"/>
        <v>24.329159212880143</v>
      </c>
      <c r="W16" s="39">
        <v>268</v>
      </c>
      <c r="X16" s="60">
        <v>122</v>
      </c>
      <c r="Y16" s="40">
        <f t="shared" si="6"/>
        <v>45.522388059701491</v>
      </c>
      <c r="Z16" s="39">
        <v>217</v>
      </c>
      <c r="AA16" s="60">
        <v>102</v>
      </c>
      <c r="AB16" s="40">
        <f t="shared" si="7"/>
        <v>47.004608294930875</v>
      </c>
      <c r="AC16" s="37"/>
      <c r="AD16" s="41"/>
    </row>
    <row r="17" spans="1:30" s="42" customFormat="1" ht="17" customHeight="1" x14ac:dyDescent="0.3">
      <c r="A17" s="61" t="s">
        <v>44</v>
      </c>
      <c r="B17" s="39">
        <v>1780</v>
      </c>
      <c r="C17" s="39">
        <v>1879</v>
      </c>
      <c r="D17" s="36">
        <f t="shared" si="0"/>
        <v>105.56179775280899</v>
      </c>
      <c r="E17" s="39">
        <v>754</v>
      </c>
      <c r="F17" s="39">
        <v>872</v>
      </c>
      <c r="G17" s="40">
        <f t="shared" si="1"/>
        <v>115.64986737400531</v>
      </c>
      <c r="H17" s="39">
        <v>131</v>
      </c>
      <c r="I17" s="39">
        <v>140</v>
      </c>
      <c r="J17" s="40">
        <f t="shared" si="2"/>
        <v>106.87022900763358</v>
      </c>
      <c r="K17" s="39">
        <v>60</v>
      </c>
      <c r="L17" s="39">
        <v>44</v>
      </c>
      <c r="M17" s="40">
        <f t="shared" si="3"/>
        <v>73.333333333333329</v>
      </c>
      <c r="N17" s="39">
        <v>9</v>
      </c>
      <c r="O17" s="39">
        <v>2</v>
      </c>
      <c r="P17" s="40">
        <f t="shared" si="8"/>
        <v>22.222222222222221</v>
      </c>
      <c r="Q17" s="39">
        <v>567</v>
      </c>
      <c r="R17" s="60">
        <v>593</v>
      </c>
      <c r="S17" s="40">
        <f t="shared" si="4"/>
        <v>104.58553791887125</v>
      </c>
      <c r="T17" s="39">
        <v>1270</v>
      </c>
      <c r="U17" s="60">
        <v>283</v>
      </c>
      <c r="V17" s="40">
        <f t="shared" si="5"/>
        <v>22.283464566929133</v>
      </c>
      <c r="W17" s="39">
        <v>285</v>
      </c>
      <c r="X17" s="60">
        <v>270</v>
      </c>
      <c r="Y17" s="40">
        <f t="shared" si="6"/>
        <v>94.736842105263165</v>
      </c>
      <c r="Z17" s="39">
        <v>265</v>
      </c>
      <c r="AA17" s="60">
        <v>252</v>
      </c>
      <c r="AB17" s="40">
        <f t="shared" si="7"/>
        <v>95.094339622641513</v>
      </c>
      <c r="AC17" s="37"/>
      <c r="AD17" s="41"/>
    </row>
    <row r="18" spans="1:30" s="42" customFormat="1" ht="17" customHeight="1" x14ac:dyDescent="0.3">
      <c r="A18" s="61" t="s">
        <v>45</v>
      </c>
      <c r="B18" s="39">
        <v>987</v>
      </c>
      <c r="C18" s="39">
        <v>568</v>
      </c>
      <c r="D18" s="36">
        <f t="shared" si="0"/>
        <v>57.548125633232019</v>
      </c>
      <c r="E18" s="39">
        <v>608</v>
      </c>
      <c r="F18" s="39">
        <v>532</v>
      </c>
      <c r="G18" s="40">
        <f t="shared" si="1"/>
        <v>87.5</v>
      </c>
      <c r="H18" s="39">
        <v>101</v>
      </c>
      <c r="I18" s="39">
        <v>99</v>
      </c>
      <c r="J18" s="40">
        <f t="shared" si="2"/>
        <v>98.019801980198025</v>
      </c>
      <c r="K18" s="39">
        <v>35</v>
      </c>
      <c r="L18" s="39">
        <v>21</v>
      </c>
      <c r="M18" s="40">
        <f t="shared" si="3"/>
        <v>60</v>
      </c>
      <c r="N18" s="39">
        <v>4</v>
      </c>
      <c r="O18" s="39">
        <v>1</v>
      </c>
      <c r="P18" s="40">
        <f t="shared" si="8"/>
        <v>25</v>
      </c>
      <c r="Q18" s="39">
        <v>493</v>
      </c>
      <c r="R18" s="60">
        <v>411</v>
      </c>
      <c r="S18" s="40">
        <f t="shared" si="4"/>
        <v>83.367139959432052</v>
      </c>
      <c r="T18" s="39">
        <v>235</v>
      </c>
      <c r="U18" s="60">
        <v>137</v>
      </c>
      <c r="V18" s="40">
        <f t="shared" si="5"/>
        <v>58.297872340425535</v>
      </c>
      <c r="W18" s="39">
        <v>214</v>
      </c>
      <c r="X18" s="60">
        <v>132</v>
      </c>
      <c r="Y18" s="40">
        <f t="shared" si="6"/>
        <v>61.682242990654203</v>
      </c>
      <c r="Z18" s="39">
        <v>197</v>
      </c>
      <c r="AA18" s="60">
        <v>120</v>
      </c>
      <c r="AB18" s="40">
        <f t="shared" si="7"/>
        <v>60.913705583756347</v>
      </c>
      <c r="AC18" s="37"/>
      <c r="AD18" s="41"/>
    </row>
    <row r="19" spans="1:30" s="42" customFormat="1" ht="17" customHeight="1" x14ac:dyDescent="0.3">
      <c r="A19" s="61" t="s">
        <v>46</v>
      </c>
      <c r="B19" s="39">
        <v>1073</v>
      </c>
      <c r="C19" s="39">
        <v>995</v>
      </c>
      <c r="D19" s="36">
        <f t="shared" si="0"/>
        <v>92.730661696178942</v>
      </c>
      <c r="E19" s="39">
        <v>610</v>
      </c>
      <c r="F19" s="39">
        <v>552</v>
      </c>
      <c r="G19" s="40">
        <f t="shared" si="1"/>
        <v>90.491803278688522</v>
      </c>
      <c r="H19" s="39">
        <v>157</v>
      </c>
      <c r="I19" s="39">
        <v>163</v>
      </c>
      <c r="J19" s="40">
        <f t="shared" si="2"/>
        <v>103.82165605095541</v>
      </c>
      <c r="K19" s="39">
        <v>55</v>
      </c>
      <c r="L19" s="39">
        <v>57</v>
      </c>
      <c r="M19" s="40">
        <f t="shared" si="3"/>
        <v>103.63636363636364</v>
      </c>
      <c r="N19" s="39">
        <v>10</v>
      </c>
      <c r="O19" s="39">
        <v>3</v>
      </c>
      <c r="P19" s="40">
        <f t="shared" si="8"/>
        <v>30</v>
      </c>
      <c r="Q19" s="39">
        <v>523</v>
      </c>
      <c r="R19" s="60">
        <v>494</v>
      </c>
      <c r="S19" s="40">
        <f t="shared" si="4"/>
        <v>94.455066921606118</v>
      </c>
      <c r="T19" s="39">
        <v>646</v>
      </c>
      <c r="U19" s="60">
        <v>147</v>
      </c>
      <c r="V19" s="40">
        <f t="shared" si="5"/>
        <v>22.755417956656348</v>
      </c>
      <c r="W19" s="39">
        <v>189</v>
      </c>
      <c r="X19" s="60">
        <v>138</v>
      </c>
      <c r="Y19" s="40">
        <f t="shared" si="6"/>
        <v>73.015873015873012</v>
      </c>
      <c r="Z19" s="39">
        <v>171</v>
      </c>
      <c r="AA19" s="60">
        <v>124</v>
      </c>
      <c r="AB19" s="40">
        <f t="shared" si="7"/>
        <v>72.514619883040936</v>
      </c>
      <c r="AC19" s="37"/>
      <c r="AD19" s="41"/>
    </row>
    <row r="20" spans="1:30" s="42" customFormat="1" ht="17" customHeight="1" x14ac:dyDescent="0.3">
      <c r="A20" s="61" t="s">
        <v>47</v>
      </c>
      <c r="B20" s="39">
        <v>561</v>
      </c>
      <c r="C20" s="39">
        <v>602</v>
      </c>
      <c r="D20" s="36">
        <f t="shared" si="0"/>
        <v>107.30837789661319</v>
      </c>
      <c r="E20" s="39">
        <v>298</v>
      </c>
      <c r="F20" s="39">
        <v>347</v>
      </c>
      <c r="G20" s="40">
        <f t="shared" si="1"/>
        <v>116.44295302013423</v>
      </c>
      <c r="H20" s="39">
        <v>59</v>
      </c>
      <c r="I20" s="39">
        <v>88</v>
      </c>
      <c r="J20" s="40">
        <f t="shared" si="2"/>
        <v>149.15254237288136</v>
      </c>
      <c r="K20" s="39">
        <v>25</v>
      </c>
      <c r="L20" s="39">
        <v>28</v>
      </c>
      <c r="M20" s="40">
        <f t="shared" si="3"/>
        <v>112</v>
      </c>
      <c r="N20" s="39">
        <v>5</v>
      </c>
      <c r="O20" s="39">
        <v>0</v>
      </c>
      <c r="P20" s="40">
        <f t="shared" si="8"/>
        <v>0</v>
      </c>
      <c r="Q20" s="39">
        <v>239</v>
      </c>
      <c r="R20" s="60">
        <v>272</v>
      </c>
      <c r="S20" s="40">
        <f t="shared" si="4"/>
        <v>113.80753138075313</v>
      </c>
      <c r="T20" s="39">
        <v>360</v>
      </c>
      <c r="U20" s="60">
        <v>123</v>
      </c>
      <c r="V20" s="40">
        <f t="shared" si="5"/>
        <v>34.166666666666664</v>
      </c>
      <c r="W20" s="39">
        <v>108</v>
      </c>
      <c r="X20" s="60">
        <v>120</v>
      </c>
      <c r="Y20" s="40">
        <f t="shared" si="6"/>
        <v>111.11111111111111</v>
      </c>
      <c r="Z20" s="39">
        <v>97</v>
      </c>
      <c r="AA20" s="60">
        <v>112</v>
      </c>
      <c r="AB20" s="40">
        <f t="shared" si="7"/>
        <v>115.4639175257732</v>
      </c>
      <c r="AC20" s="37"/>
      <c r="AD20" s="41"/>
    </row>
    <row r="21" spans="1:30" s="42" customFormat="1" ht="17" customHeight="1" x14ac:dyDescent="0.3">
      <c r="A21" s="61" t="s">
        <v>48</v>
      </c>
      <c r="B21" s="39">
        <v>424</v>
      </c>
      <c r="C21" s="39">
        <v>485</v>
      </c>
      <c r="D21" s="36">
        <f t="shared" si="0"/>
        <v>114.38679245283019</v>
      </c>
      <c r="E21" s="39">
        <v>276</v>
      </c>
      <c r="F21" s="39">
        <v>339</v>
      </c>
      <c r="G21" s="40">
        <f t="shared" si="1"/>
        <v>122.82608695652173</v>
      </c>
      <c r="H21" s="39">
        <v>83</v>
      </c>
      <c r="I21" s="39">
        <v>55</v>
      </c>
      <c r="J21" s="40">
        <f t="shared" si="2"/>
        <v>66.265060240963862</v>
      </c>
      <c r="K21" s="39">
        <v>11</v>
      </c>
      <c r="L21" s="39">
        <v>23</v>
      </c>
      <c r="M21" s="40">
        <f t="shared" si="3"/>
        <v>209.09090909090909</v>
      </c>
      <c r="N21" s="39">
        <v>4</v>
      </c>
      <c r="O21" s="39">
        <v>0</v>
      </c>
      <c r="P21" s="40">
        <f t="shared" si="8"/>
        <v>0</v>
      </c>
      <c r="Q21" s="39">
        <v>259</v>
      </c>
      <c r="R21" s="60">
        <v>308</v>
      </c>
      <c r="S21" s="40">
        <f t="shared" si="4"/>
        <v>118.91891891891892</v>
      </c>
      <c r="T21" s="39">
        <v>215</v>
      </c>
      <c r="U21" s="60">
        <v>98</v>
      </c>
      <c r="V21" s="40">
        <f t="shared" si="5"/>
        <v>45.581395348837212</v>
      </c>
      <c r="W21" s="39">
        <v>91</v>
      </c>
      <c r="X21" s="60">
        <v>98</v>
      </c>
      <c r="Y21" s="40">
        <f t="shared" si="6"/>
        <v>107.69230769230769</v>
      </c>
      <c r="Z21" s="39">
        <v>85</v>
      </c>
      <c r="AA21" s="60">
        <v>93</v>
      </c>
      <c r="AB21" s="40">
        <f t="shared" si="7"/>
        <v>109.41176470588235</v>
      </c>
      <c r="AC21" s="37"/>
      <c r="AD21" s="41"/>
    </row>
    <row r="22" spans="1:30" s="42" customFormat="1" ht="17" customHeight="1" x14ac:dyDescent="0.3">
      <c r="A22" s="61" t="s">
        <v>49</v>
      </c>
      <c r="B22" s="39">
        <v>1008</v>
      </c>
      <c r="C22" s="39">
        <v>930</v>
      </c>
      <c r="D22" s="36">
        <f t="shared" si="0"/>
        <v>92.261904761904759</v>
      </c>
      <c r="E22" s="39">
        <v>545</v>
      </c>
      <c r="F22" s="39">
        <v>555</v>
      </c>
      <c r="G22" s="40">
        <f t="shared" si="1"/>
        <v>101.8348623853211</v>
      </c>
      <c r="H22" s="39">
        <v>91</v>
      </c>
      <c r="I22" s="39">
        <v>84</v>
      </c>
      <c r="J22" s="40">
        <f t="shared" si="2"/>
        <v>92.307692307692307</v>
      </c>
      <c r="K22" s="39">
        <v>30</v>
      </c>
      <c r="L22" s="39">
        <v>31</v>
      </c>
      <c r="M22" s="40">
        <f t="shared" si="3"/>
        <v>103.33333333333333</v>
      </c>
      <c r="N22" s="39">
        <v>4</v>
      </c>
      <c r="O22" s="39">
        <v>2</v>
      </c>
      <c r="P22" s="40">
        <f t="shared" si="8"/>
        <v>50</v>
      </c>
      <c r="Q22" s="39">
        <v>507</v>
      </c>
      <c r="R22" s="60">
        <v>497</v>
      </c>
      <c r="S22" s="40">
        <f t="shared" si="4"/>
        <v>98.027613412228803</v>
      </c>
      <c r="T22" s="39">
        <v>573</v>
      </c>
      <c r="U22" s="60">
        <v>175</v>
      </c>
      <c r="V22" s="40">
        <f t="shared" si="5"/>
        <v>30.541012216404887</v>
      </c>
      <c r="W22" s="39">
        <v>197</v>
      </c>
      <c r="X22" s="60">
        <v>169</v>
      </c>
      <c r="Y22" s="40">
        <f t="shared" si="6"/>
        <v>85.786802030456855</v>
      </c>
      <c r="Z22" s="39">
        <v>172</v>
      </c>
      <c r="AA22" s="60">
        <v>139</v>
      </c>
      <c r="AB22" s="40">
        <f t="shared" si="7"/>
        <v>80.813953488372093</v>
      </c>
      <c r="AC22" s="37"/>
      <c r="AD22" s="41"/>
    </row>
    <row r="23" spans="1:30" s="42" customFormat="1" ht="17" customHeight="1" x14ac:dyDescent="0.3">
      <c r="A23" s="61" t="s">
        <v>50</v>
      </c>
      <c r="B23" s="39">
        <v>868</v>
      </c>
      <c r="C23" s="39">
        <v>891</v>
      </c>
      <c r="D23" s="36">
        <f t="shared" si="0"/>
        <v>102.64976958525345</v>
      </c>
      <c r="E23" s="39">
        <v>698</v>
      </c>
      <c r="F23" s="39">
        <v>737</v>
      </c>
      <c r="G23" s="40">
        <f t="shared" si="1"/>
        <v>105.58739255014326</v>
      </c>
      <c r="H23" s="39">
        <v>180</v>
      </c>
      <c r="I23" s="39">
        <v>151</v>
      </c>
      <c r="J23" s="40">
        <f t="shared" si="2"/>
        <v>83.888888888888886</v>
      </c>
      <c r="K23" s="39">
        <v>46</v>
      </c>
      <c r="L23" s="39">
        <v>31</v>
      </c>
      <c r="M23" s="40">
        <f t="shared" si="3"/>
        <v>67.391304347826093</v>
      </c>
      <c r="N23" s="39">
        <v>24</v>
      </c>
      <c r="O23" s="39">
        <v>3</v>
      </c>
      <c r="P23" s="40">
        <f t="shared" si="8"/>
        <v>12.5</v>
      </c>
      <c r="Q23" s="39">
        <v>650</v>
      </c>
      <c r="R23" s="60">
        <v>670</v>
      </c>
      <c r="S23" s="40">
        <f t="shared" si="4"/>
        <v>103.07692307692308</v>
      </c>
      <c r="T23" s="39">
        <v>418</v>
      </c>
      <c r="U23" s="60">
        <v>196</v>
      </c>
      <c r="V23" s="40">
        <f t="shared" si="5"/>
        <v>46.889952153110045</v>
      </c>
      <c r="W23" s="39">
        <v>273</v>
      </c>
      <c r="X23" s="60">
        <v>193</v>
      </c>
      <c r="Y23" s="40">
        <f t="shared" si="6"/>
        <v>70.695970695970701</v>
      </c>
      <c r="Z23" s="39">
        <v>228</v>
      </c>
      <c r="AA23" s="60">
        <v>158</v>
      </c>
      <c r="AB23" s="40">
        <f t="shared" si="7"/>
        <v>69.298245614035082</v>
      </c>
      <c r="AC23" s="37"/>
      <c r="AD23" s="41"/>
    </row>
    <row r="24" spans="1:30" s="42" customFormat="1" ht="17" customHeight="1" x14ac:dyDescent="0.3">
      <c r="A24" s="61" t="s">
        <v>51</v>
      </c>
      <c r="B24" s="39">
        <v>770</v>
      </c>
      <c r="C24" s="39">
        <v>668</v>
      </c>
      <c r="D24" s="36">
        <f t="shared" si="0"/>
        <v>86.753246753246756</v>
      </c>
      <c r="E24" s="39">
        <v>540</v>
      </c>
      <c r="F24" s="39">
        <v>605</v>
      </c>
      <c r="G24" s="40">
        <f t="shared" si="1"/>
        <v>112.03703703703704</v>
      </c>
      <c r="H24" s="39">
        <v>79</v>
      </c>
      <c r="I24" s="39">
        <v>72</v>
      </c>
      <c r="J24" s="40">
        <f t="shared" si="2"/>
        <v>91.139240506329116</v>
      </c>
      <c r="K24" s="39">
        <v>31</v>
      </c>
      <c r="L24" s="39">
        <v>31</v>
      </c>
      <c r="M24" s="40">
        <f t="shared" si="3"/>
        <v>100</v>
      </c>
      <c r="N24" s="39">
        <v>3</v>
      </c>
      <c r="O24" s="39">
        <v>0</v>
      </c>
      <c r="P24" s="40">
        <f t="shared" si="8"/>
        <v>0</v>
      </c>
      <c r="Q24" s="39">
        <v>445</v>
      </c>
      <c r="R24" s="60">
        <v>567</v>
      </c>
      <c r="S24" s="40">
        <f t="shared" si="4"/>
        <v>127.41573033707866</v>
      </c>
      <c r="T24" s="39">
        <v>221</v>
      </c>
      <c r="U24" s="60">
        <v>178</v>
      </c>
      <c r="V24" s="40">
        <f t="shared" si="5"/>
        <v>80.542986425339365</v>
      </c>
      <c r="W24" s="39">
        <v>193</v>
      </c>
      <c r="X24" s="60">
        <v>166</v>
      </c>
      <c r="Y24" s="40">
        <f t="shared" si="6"/>
        <v>86.010362694300511</v>
      </c>
      <c r="Z24" s="39">
        <v>184</v>
      </c>
      <c r="AA24" s="60">
        <v>164</v>
      </c>
      <c r="AB24" s="40">
        <f t="shared" si="7"/>
        <v>89.130434782608702</v>
      </c>
      <c r="AC24" s="37"/>
      <c r="AD24" s="41"/>
    </row>
    <row r="25" spans="1:30" s="42" customFormat="1" ht="17" customHeight="1" x14ac:dyDescent="0.3">
      <c r="A25" s="61" t="s">
        <v>52</v>
      </c>
      <c r="B25" s="39">
        <v>900</v>
      </c>
      <c r="C25" s="39">
        <v>925</v>
      </c>
      <c r="D25" s="36">
        <f t="shared" si="0"/>
        <v>102.77777777777777</v>
      </c>
      <c r="E25" s="39">
        <v>202</v>
      </c>
      <c r="F25" s="39">
        <v>293</v>
      </c>
      <c r="G25" s="40">
        <f t="shared" si="1"/>
        <v>145.04950495049505</v>
      </c>
      <c r="H25" s="39">
        <v>45</v>
      </c>
      <c r="I25" s="39">
        <v>73</v>
      </c>
      <c r="J25" s="40">
        <f t="shared" si="2"/>
        <v>162.22222222222223</v>
      </c>
      <c r="K25" s="39">
        <v>19</v>
      </c>
      <c r="L25" s="39">
        <v>13</v>
      </c>
      <c r="M25" s="40">
        <f t="shared" si="3"/>
        <v>68.421052631578945</v>
      </c>
      <c r="N25" s="39">
        <v>3</v>
      </c>
      <c r="O25" s="39">
        <v>2</v>
      </c>
      <c r="P25" s="40">
        <f t="shared" si="8"/>
        <v>66.666666666666671</v>
      </c>
      <c r="Q25" s="39">
        <v>166</v>
      </c>
      <c r="R25" s="60">
        <v>241</v>
      </c>
      <c r="S25" s="40">
        <f t="shared" si="4"/>
        <v>145.18072289156626</v>
      </c>
      <c r="T25" s="39">
        <v>756</v>
      </c>
      <c r="U25" s="60">
        <v>71</v>
      </c>
      <c r="V25" s="40">
        <f t="shared" si="5"/>
        <v>9.3915343915343907</v>
      </c>
      <c r="W25" s="39">
        <v>110</v>
      </c>
      <c r="X25" s="60">
        <v>68</v>
      </c>
      <c r="Y25" s="40">
        <f t="shared" si="6"/>
        <v>61.81818181818182</v>
      </c>
      <c r="Z25" s="39">
        <v>100</v>
      </c>
      <c r="AA25" s="60">
        <v>54</v>
      </c>
      <c r="AB25" s="40">
        <f t="shared" si="7"/>
        <v>54</v>
      </c>
      <c r="AC25" s="37"/>
      <c r="AD25" s="41"/>
    </row>
    <row r="26" spans="1:30" s="42" customFormat="1" ht="17" customHeight="1" x14ac:dyDescent="0.3">
      <c r="A26" s="61" t="s">
        <v>53</v>
      </c>
      <c r="B26" s="39">
        <v>617</v>
      </c>
      <c r="C26" s="39">
        <v>595</v>
      </c>
      <c r="D26" s="36">
        <f t="shared" si="0"/>
        <v>96.434359805510539</v>
      </c>
      <c r="E26" s="39">
        <v>402</v>
      </c>
      <c r="F26" s="39">
        <v>359</v>
      </c>
      <c r="G26" s="40">
        <f t="shared" si="1"/>
        <v>89.303482587064678</v>
      </c>
      <c r="H26" s="39">
        <v>69</v>
      </c>
      <c r="I26" s="39">
        <v>73</v>
      </c>
      <c r="J26" s="40">
        <f t="shared" si="2"/>
        <v>105.79710144927536</v>
      </c>
      <c r="K26" s="39">
        <v>24</v>
      </c>
      <c r="L26" s="39">
        <v>12</v>
      </c>
      <c r="M26" s="40">
        <f t="shared" si="3"/>
        <v>50</v>
      </c>
      <c r="N26" s="39">
        <v>8</v>
      </c>
      <c r="O26" s="39">
        <v>0</v>
      </c>
      <c r="P26" s="40">
        <f t="shared" si="8"/>
        <v>0</v>
      </c>
      <c r="Q26" s="39">
        <v>360</v>
      </c>
      <c r="R26" s="60">
        <v>295</v>
      </c>
      <c r="S26" s="40">
        <f t="shared" si="4"/>
        <v>81.944444444444443</v>
      </c>
      <c r="T26" s="39">
        <v>388</v>
      </c>
      <c r="U26" s="60">
        <v>133</v>
      </c>
      <c r="V26" s="40">
        <f t="shared" si="5"/>
        <v>34.27835051546392</v>
      </c>
      <c r="W26" s="39">
        <v>180</v>
      </c>
      <c r="X26" s="60">
        <v>115</v>
      </c>
      <c r="Y26" s="40">
        <f t="shared" si="6"/>
        <v>63.888888888888886</v>
      </c>
      <c r="Z26" s="39">
        <v>158</v>
      </c>
      <c r="AA26" s="60">
        <v>98</v>
      </c>
      <c r="AB26" s="40">
        <f t="shared" si="7"/>
        <v>62.025316455696199</v>
      </c>
      <c r="AC26" s="37"/>
      <c r="AD26" s="41"/>
    </row>
    <row r="27" spans="1:30" s="42" customFormat="1" ht="17" customHeight="1" x14ac:dyDescent="0.3">
      <c r="A27" s="61" t="s">
        <v>54</v>
      </c>
      <c r="B27" s="39">
        <v>458</v>
      </c>
      <c r="C27" s="39">
        <v>639</v>
      </c>
      <c r="D27" s="36">
        <f t="shared" si="0"/>
        <v>139.51965065502182</v>
      </c>
      <c r="E27" s="39">
        <v>282</v>
      </c>
      <c r="F27" s="39">
        <v>445</v>
      </c>
      <c r="G27" s="40">
        <f t="shared" si="1"/>
        <v>157.80141843971631</v>
      </c>
      <c r="H27" s="39">
        <v>48</v>
      </c>
      <c r="I27" s="39">
        <v>102</v>
      </c>
      <c r="J27" s="40">
        <f t="shared" si="2"/>
        <v>212.5</v>
      </c>
      <c r="K27" s="39">
        <v>21</v>
      </c>
      <c r="L27" s="39">
        <v>45</v>
      </c>
      <c r="M27" s="40">
        <f t="shared" si="3"/>
        <v>214.28571428571428</v>
      </c>
      <c r="N27" s="39">
        <v>7</v>
      </c>
      <c r="O27" s="39">
        <v>15</v>
      </c>
      <c r="P27" s="40">
        <f t="shared" si="8"/>
        <v>214.28571428571428</v>
      </c>
      <c r="Q27" s="39">
        <v>245</v>
      </c>
      <c r="R27" s="60">
        <v>366</v>
      </c>
      <c r="S27" s="40">
        <f t="shared" si="4"/>
        <v>149.38775510204081</v>
      </c>
      <c r="T27" s="39">
        <v>292</v>
      </c>
      <c r="U27" s="60">
        <v>98</v>
      </c>
      <c r="V27" s="40">
        <f t="shared" si="5"/>
        <v>33.561643835616437</v>
      </c>
      <c r="W27" s="39">
        <v>134</v>
      </c>
      <c r="X27" s="60">
        <v>95</v>
      </c>
      <c r="Y27" s="40">
        <f t="shared" si="6"/>
        <v>70.895522388059703</v>
      </c>
      <c r="Z27" s="39">
        <v>126</v>
      </c>
      <c r="AA27" s="60">
        <v>82</v>
      </c>
      <c r="AB27" s="40">
        <f t="shared" si="7"/>
        <v>65.079365079365076</v>
      </c>
      <c r="AC27" s="37"/>
      <c r="AD27" s="41"/>
    </row>
    <row r="28" spans="1:30" s="42" customFormat="1" ht="17" customHeight="1" x14ac:dyDescent="0.3">
      <c r="A28" s="61" t="s">
        <v>55</v>
      </c>
      <c r="B28" s="39">
        <v>366</v>
      </c>
      <c r="C28" s="39">
        <v>312</v>
      </c>
      <c r="D28" s="36">
        <f t="shared" si="0"/>
        <v>85.245901639344268</v>
      </c>
      <c r="E28" s="39">
        <v>264</v>
      </c>
      <c r="F28" s="39">
        <v>220</v>
      </c>
      <c r="G28" s="40">
        <f t="shared" si="1"/>
        <v>83.333333333333329</v>
      </c>
      <c r="H28" s="39">
        <v>65</v>
      </c>
      <c r="I28" s="39">
        <v>39</v>
      </c>
      <c r="J28" s="40">
        <f t="shared" si="2"/>
        <v>60</v>
      </c>
      <c r="K28" s="39">
        <v>14</v>
      </c>
      <c r="L28" s="39">
        <v>11</v>
      </c>
      <c r="M28" s="40">
        <f t="shared" si="3"/>
        <v>78.571428571428569</v>
      </c>
      <c r="N28" s="39">
        <v>10</v>
      </c>
      <c r="O28" s="39">
        <v>1</v>
      </c>
      <c r="P28" s="40">
        <f t="shared" si="8"/>
        <v>10</v>
      </c>
      <c r="Q28" s="39">
        <v>239</v>
      </c>
      <c r="R28" s="60">
        <v>205</v>
      </c>
      <c r="S28" s="40">
        <f t="shared" si="4"/>
        <v>85.774058577405853</v>
      </c>
      <c r="T28" s="39">
        <v>163</v>
      </c>
      <c r="U28" s="60">
        <v>73</v>
      </c>
      <c r="V28" s="40">
        <f t="shared" si="5"/>
        <v>44.785276073619634</v>
      </c>
      <c r="W28" s="39">
        <v>74</v>
      </c>
      <c r="X28" s="60">
        <v>73</v>
      </c>
      <c r="Y28" s="40">
        <f t="shared" si="6"/>
        <v>98.648648648648646</v>
      </c>
      <c r="Z28" s="39">
        <v>66</v>
      </c>
      <c r="AA28" s="60">
        <v>68</v>
      </c>
      <c r="AB28" s="40">
        <f t="shared" si="7"/>
        <v>103.03030303030303</v>
      </c>
      <c r="AC28" s="37"/>
      <c r="AD28" s="41"/>
    </row>
    <row r="29" spans="1:30" s="42" customFormat="1" ht="17" customHeight="1" x14ac:dyDescent="0.3">
      <c r="A29" s="61" t="s">
        <v>56</v>
      </c>
      <c r="B29" s="39">
        <v>835</v>
      </c>
      <c r="C29" s="39">
        <v>825</v>
      </c>
      <c r="D29" s="36">
        <f t="shared" si="0"/>
        <v>98.802395209580837</v>
      </c>
      <c r="E29" s="39">
        <v>591</v>
      </c>
      <c r="F29" s="39">
        <v>553</v>
      </c>
      <c r="G29" s="40">
        <f t="shared" si="1"/>
        <v>93.570219966159058</v>
      </c>
      <c r="H29" s="39">
        <v>44</v>
      </c>
      <c r="I29" s="39">
        <v>56</v>
      </c>
      <c r="J29" s="40">
        <f t="shared" si="2"/>
        <v>127.27272727272727</v>
      </c>
      <c r="K29" s="39">
        <v>46</v>
      </c>
      <c r="L29" s="39">
        <v>34</v>
      </c>
      <c r="M29" s="40">
        <f t="shared" si="3"/>
        <v>73.913043478260875</v>
      </c>
      <c r="N29" s="39">
        <v>1</v>
      </c>
      <c r="O29" s="39">
        <v>0</v>
      </c>
      <c r="P29" s="40">
        <f t="shared" si="8"/>
        <v>0</v>
      </c>
      <c r="Q29" s="39">
        <v>464</v>
      </c>
      <c r="R29" s="60">
        <v>453</v>
      </c>
      <c r="S29" s="40">
        <f t="shared" si="4"/>
        <v>97.629310344827587</v>
      </c>
      <c r="T29" s="39">
        <v>484</v>
      </c>
      <c r="U29" s="60">
        <v>125</v>
      </c>
      <c r="V29" s="40">
        <f t="shared" si="5"/>
        <v>25.826446280991735</v>
      </c>
      <c r="W29" s="39">
        <v>259</v>
      </c>
      <c r="X29" s="60">
        <v>120</v>
      </c>
      <c r="Y29" s="40">
        <f t="shared" si="6"/>
        <v>46.332046332046332</v>
      </c>
      <c r="Z29" s="39">
        <v>233</v>
      </c>
      <c r="AA29" s="60">
        <v>101</v>
      </c>
      <c r="AB29" s="40">
        <f t="shared" si="7"/>
        <v>43.347639484978544</v>
      </c>
      <c r="AC29" s="37"/>
      <c r="AD29" s="41"/>
    </row>
    <row r="30" spans="1:30" s="42" customFormat="1" ht="17" customHeight="1" x14ac:dyDescent="0.3">
      <c r="A30" s="61" t="s">
        <v>57</v>
      </c>
      <c r="B30" s="39">
        <v>630</v>
      </c>
      <c r="C30" s="39">
        <v>641</v>
      </c>
      <c r="D30" s="36">
        <f t="shared" si="0"/>
        <v>101.74603174603175</v>
      </c>
      <c r="E30" s="39">
        <v>274</v>
      </c>
      <c r="F30" s="39">
        <v>309</v>
      </c>
      <c r="G30" s="40">
        <f t="shared" si="1"/>
        <v>112.77372262773723</v>
      </c>
      <c r="H30" s="39">
        <v>76</v>
      </c>
      <c r="I30" s="39">
        <v>65</v>
      </c>
      <c r="J30" s="40">
        <f t="shared" si="2"/>
        <v>85.526315789473685</v>
      </c>
      <c r="K30" s="39">
        <v>41</v>
      </c>
      <c r="L30" s="39">
        <v>22</v>
      </c>
      <c r="M30" s="40">
        <f t="shared" si="3"/>
        <v>53.658536585365852</v>
      </c>
      <c r="N30" s="39">
        <v>7</v>
      </c>
      <c r="O30" s="39">
        <v>1</v>
      </c>
      <c r="P30" s="40">
        <f t="shared" si="8"/>
        <v>14.285714285714286</v>
      </c>
      <c r="Q30" s="39">
        <v>262</v>
      </c>
      <c r="R30" s="60">
        <v>282</v>
      </c>
      <c r="S30" s="40">
        <f t="shared" si="4"/>
        <v>107.63358778625954</v>
      </c>
      <c r="T30" s="39">
        <v>452</v>
      </c>
      <c r="U30" s="60">
        <v>89</v>
      </c>
      <c r="V30" s="40">
        <f t="shared" si="5"/>
        <v>19.690265486725664</v>
      </c>
      <c r="W30" s="39">
        <v>102</v>
      </c>
      <c r="X30" s="60">
        <v>84</v>
      </c>
      <c r="Y30" s="40">
        <f t="shared" si="6"/>
        <v>82.352941176470594</v>
      </c>
      <c r="Z30" s="39">
        <v>90</v>
      </c>
      <c r="AA30" s="60">
        <v>79</v>
      </c>
      <c r="AB30" s="40">
        <f t="shared" si="7"/>
        <v>87.777777777777771</v>
      </c>
      <c r="AC30" s="37"/>
      <c r="AD30" s="41"/>
    </row>
    <row r="31" spans="1:30" s="42" customFormat="1" ht="17" customHeight="1" x14ac:dyDescent="0.3">
      <c r="A31" s="61" t="s">
        <v>58</v>
      </c>
      <c r="B31" s="39">
        <v>569</v>
      </c>
      <c r="C31" s="39">
        <v>531</v>
      </c>
      <c r="D31" s="36">
        <f t="shared" si="0"/>
        <v>93.321616871704748</v>
      </c>
      <c r="E31" s="39">
        <v>232</v>
      </c>
      <c r="F31" s="39">
        <v>262</v>
      </c>
      <c r="G31" s="40">
        <f t="shared" si="1"/>
        <v>112.93103448275862</v>
      </c>
      <c r="H31" s="39">
        <v>59</v>
      </c>
      <c r="I31" s="39">
        <v>79</v>
      </c>
      <c r="J31" s="40">
        <f t="shared" si="2"/>
        <v>133.89830508474577</v>
      </c>
      <c r="K31" s="39">
        <v>14</v>
      </c>
      <c r="L31" s="39">
        <v>19</v>
      </c>
      <c r="M31" s="40">
        <f t="shared" si="3"/>
        <v>135.71428571428572</v>
      </c>
      <c r="N31" s="39">
        <v>0</v>
      </c>
      <c r="O31" s="39">
        <v>7</v>
      </c>
      <c r="P31" s="40" t="str">
        <f t="shared" si="8"/>
        <v>-</v>
      </c>
      <c r="Q31" s="39">
        <v>202</v>
      </c>
      <c r="R31" s="60">
        <v>244</v>
      </c>
      <c r="S31" s="40">
        <f t="shared" si="4"/>
        <v>120.79207920792079</v>
      </c>
      <c r="T31" s="39">
        <v>355</v>
      </c>
      <c r="U31" s="60">
        <v>70</v>
      </c>
      <c r="V31" s="40">
        <f t="shared" si="5"/>
        <v>19.718309859154928</v>
      </c>
      <c r="W31" s="39">
        <v>80</v>
      </c>
      <c r="X31" s="60">
        <v>64</v>
      </c>
      <c r="Y31" s="40">
        <f t="shared" si="6"/>
        <v>80</v>
      </c>
      <c r="Z31" s="39">
        <v>72</v>
      </c>
      <c r="AA31" s="60">
        <v>57</v>
      </c>
      <c r="AB31" s="40">
        <f t="shared" si="7"/>
        <v>79.166666666666671</v>
      </c>
      <c r="AC31" s="37"/>
      <c r="AD31" s="41"/>
    </row>
    <row r="32" spans="1:30" s="42" customFormat="1" ht="17" customHeight="1" x14ac:dyDescent="0.3">
      <c r="A32" s="61" t="s">
        <v>59</v>
      </c>
      <c r="B32" s="39">
        <v>760</v>
      </c>
      <c r="C32" s="39">
        <v>685</v>
      </c>
      <c r="D32" s="36">
        <f t="shared" si="0"/>
        <v>90.131578947368425</v>
      </c>
      <c r="E32" s="39">
        <v>339</v>
      </c>
      <c r="F32" s="39">
        <v>281</v>
      </c>
      <c r="G32" s="40">
        <f t="shared" si="1"/>
        <v>82.890855457227133</v>
      </c>
      <c r="H32" s="39">
        <v>69</v>
      </c>
      <c r="I32" s="39">
        <v>81</v>
      </c>
      <c r="J32" s="40">
        <f t="shared" si="2"/>
        <v>117.39130434782609</v>
      </c>
      <c r="K32" s="39">
        <v>24</v>
      </c>
      <c r="L32" s="39">
        <v>18</v>
      </c>
      <c r="M32" s="40">
        <f t="shared" si="3"/>
        <v>75</v>
      </c>
      <c r="N32" s="39">
        <v>4</v>
      </c>
      <c r="O32" s="39">
        <v>7</v>
      </c>
      <c r="P32" s="40">
        <f t="shared" si="8"/>
        <v>175</v>
      </c>
      <c r="Q32" s="39">
        <v>323</v>
      </c>
      <c r="R32" s="60">
        <v>227</v>
      </c>
      <c r="S32" s="40">
        <f t="shared" si="4"/>
        <v>70.278637770897831</v>
      </c>
      <c r="T32" s="39">
        <v>538</v>
      </c>
      <c r="U32" s="60">
        <v>49</v>
      </c>
      <c r="V32" s="40">
        <f t="shared" si="5"/>
        <v>9.1078066914498148</v>
      </c>
      <c r="W32" s="39">
        <v>129</v>
      </c>
      <c r="X32" s="60">
        <v>42</v>
      </c>
      <c r="Y32" s="40">
        <f t="shared" si="6"/>
        <v>32.558139534883722</v>
      </c>
      <c r="Z32" s="39">
        <v>112</v>
      </c>
      <c r="AA32" s="60">
        <v>35</v>
      </c>
      <c r="AB32" s="40">
        <f t="shared" si="7"/>
        <v>31.25</v>
      </c>
      <c r="AC32" s="37"/>
      <c r="AD32" s="41"/>
    </row>
    <row r="33" spans="1:30" s="42" customFormat="1" ht="17" customHeight="1" x14ac:dyDescent="0.3">
      <c r="A33" s="61" t="s">
        <v>60</v>
      </c>
      <c r="B33" s="39">
        <v>750</v>
      </c>
      <c r="C33" s="39">
        <v>787</v>
      </c>
      <c r="D33" s="36">
        <f t="shared" si="0"/>
        <v>104.93333333333334</v>
      </c>
      <c r="E33" s="39">
        <v>594</v>
      </c>
      <c r="F33" s="39">
        <v>633</v>
      </c>
      <c r="G33" s="40">
        <f t="shared" si="1"/>
        <v>106.56565656565657</v>
      </c>
      <c r="H33" s="39">
        <v>63</v>
      </c>
      <c r="I33" s="39">
        <v>90</v>
      </c>
      <c r="J33" s="40">
        <f t="shared" si="2"/>
        <v>142.85714285714286</v>
      </c>
      <c r="K33" s="39">
        <v>40</v>
      </c>
      <c r="L33" s="39">
        <v>27</v>
      </c>
      <c r="M33" s="40">
        <f t="shared" si="3"/>
        <v>67.5</v>
      </c>
      <c r="N33" s="39">
        <v>9</v>
      </c>
      <c r="O33" s="39">
        <v>0</v>
      </c>
      <c r="P33" s="40">
        <f t="shared" si="8"/>
        <v>0</v>
      </c>
      <c r="Q33" s="39">
        <v>553</v>
      </c>
      <c r="R33" s="60">
        <v>574</v>
      </c>
      <c r="S33" s="40">
        <f t="shared" si="4"/>
        <v>103.79746835443038</v>
      </c>
      <c r="T33" s="39">
        <v>358</v>
      </c>
      <c r="U33" s="60">
        <v>246</v>
      </c>
      <c r="V33" s="40">
        <f t="shared" si="5"/>
        <v>68.715083798882688</v>
      </c>
      <c r="W33" s="39">
        <v>204</v>
      </c>
      <c r="X33" s="60">
        <v>245</v>
      </c>
      <c r="Y33" s="40">
        <f t="shared" si="6"/>
        <v>120.09803921568627</v>
      </c>
      <c r="Z33" s="39">
        <v>195</v>
      </c>
      <c r="AA33" s="60">
        <v>230</v>
      </c>
      <c r="AB33" s="40">
        <f t="shared" si="7"/>
        <v>117.94871794871794</v>
      </c>
      <c r="AC33" s="37"/>
      <c r="AD33" s="41"/>
    </row>
    <row r="34" spans="1:30" s="42" customFormat="1" ht="17" customHeight="1" x14ac:dyDescent="0.3">
      <c r="A34" s="61" t="s">
        <v>61</v>
      </c>
      <c r="B34" s="39">
        <v>530</v>
      </c>
      <c r="C34" s="39">
        <v>494</v>
      </c>
      <c r="D34" s="36">
        <f t="shared" si="0"/>
        <v>93.20754716981132</v>
      </c>
      <c r="E34" s="39">
        <v>408</v>
      </c>
      <c r="F34" s="39">
        <v>422</v>
      </c>
      <c r="G34" s="40">
        <f t="shared" si="1"/>
        <v>103.43137254901961</v>
      </c>
      <c r="H34" s="39">
        <v>67</v>
      </c>
      <c r="I34" s="39">
        <v>89</v>
      </c>
      <c r="J34" s="40">
        <f t="shared" si="2"/>
        <v>132.83582089552237</v>
      </c>
      <c r="K34" s="39">
        <v>23</v>
      </c>
      <c r="L34" s="39">
        <v>21</v>
      </c>
      <c r="M34" s="40">
        <f t="shared" si="3"/>
        <v>91.304347826086953</v>
      </c>
      <c r="N34" s="39">
        <v>16</v>
      </c>
      <c r="O34" s="39">
        <v>1</v>
      </c>
      <c r="P34" s="40">
        <f t="shared" si="8"/>
        <v>6.25</v>
      </c>
      <c r="Q34" s="39">
        <v>374</v>
      </c>
      <c r="R34" s="60">
        <v>360</v>
      </c>
      <c r="S34" s="40">
        <f t="shared" si="4"/>
        <v>96.256684491978604</v>
      </c>
      <c r="T34" s="39">
        <v>206</v>
      </c>
      <c r="U34" s="60">
        <v>139</v>
      </c>
      <c r="V34" s="40">
        <f t="shared" si="5"/>
        <v>67.475728155339809</v>
      </c>
      <c r="W34" s="39">
        <v>133</v>
      </c>
      <c r="X34" s="60">
        <v>138</v>
      </c>
      <c r="Y34" s="40">
        <f t="shared" si="6"/>
        <v>103.75939849624061</v>
      </c>
      <c r="Z34" s="39">
        <v>129</v>
      </c>
      <c r="AA34" s="60">
        <v>130</v>
      </c>
      <c r="AB34" s="40">
        <f t="shared" si="7"/>
        <v>100.77519379844961</v>
      </c>
      <c r="AC34" s="37"/>
      <c r="AD34" s="41"/>
    </row>
    <row r="35" spans="1:30" s="42" customFormat="1" ht="17" customHeight="1" x14ac:dyDescent="0.3">
      <c r="A35" s="61" t="s">
        <v>62</v>
      </c>
      <c r="B35" s="39">
        <v>423</v>
      </c>
      <c r="C35" s="39">
        <v>392</v>
      </c>
      <c r="D35" s="36">
        <f t="shared" si="0"/>
        <v>92.671394799054369</v>
      </c>
      <c r="E35" s="39">
        <v>311</v>
      </c>
      <c r="F35" s="39">
        <v>286</v>
      </c>
      <c r="G35" s="40">
        <f t="shared" si="1"/>
        <v>91.961414790996784</v>
      </c>
      <c r="H35" s="39">
        <v>47</v>
      </c>
      <c r="I35" s="39">
        <v>41</v>
      </c>
      <c r="J35" s="40">
        <f t="shared" si="2"/>
        <v>87.234042553191486</v>
      </c>
      <c r="K35" s="39">
        <v>17</v>
      </c>
      <c r="L35" s="39">
        <v>17</v>
      </c>
      <c r="M35" s="40">
        <f t="shared" si="3"/>
        <v>100</v>
      </c>
      <c r="N35" s="39">
        <v>0</v>
      </c>
      <c r="O35" s="39">
        <v>0</v>
      </c>
      <c r="P35" s="40" t="str">
        <f t="shared" si="8"/>
        <v>-</v>
      </c>
      <c r="Q35" s="39">
        <v>234</v>
      </c>
      <c r="R35" s="60">
        <v>206</v>
      </c>
      <c r="S35" s="40">
        <f t="shared" si="4"/>
        <v>88.034188034188034</v>
      </c>
      <c r="T35" s="39">
        <v>178</v>
      </c>
      <c r="U35" s="60">
        <v>53</v>
      </c>
      <c r="V35" s="40">
        <f t="shared" si="5"/>
        <v>29.775280898876403</v>
      </c>
      <c r="W35" s="39">
        <v>84</v>
      </c>
      <c r="X35" s="60">
        <v>52</v>
      </c>
      <c r="Y35" s="40">
        <f t="shared" si="6"/>
        <v>61.904761904761905</v>
      </c>
      <c r="Z35" s="39">
        <v>76</v>
      </c>
      <c r="AA35" s="60">
        <v>42</v>
      </c>
      <c r="AB35" s="40">
        <f t="shared" si="7"/>
        <v>55.263157894736842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89" customWidth="1"/>
    <col min="4" max="4" width="8.08984375" style="44" customWidth="1"/>
    <col min="5" max="6" width="11.90625" style="44" customWidth="1"/>
    <col min="7" max="7" width="7.36328125" style="44" customWidth="1"/>
    <col min="8" max="8" width="10.453125" style="44" customWidth="1"/>
    <col min="9" max="9" width="11" style="89" customWidth="1"/>
    <col min="10" max="10" width="7.36328125" style="44" customWidth="1"/>
    <col min="11" max="11" width="8.81640625" style="44" customWidth="1"/>
    <col min="12" max="12" width="9.08984375" style="44" customWidth="1"/>
    <col min="13" max="13" width="7.36328125" style="44" customWidth="1"/>
    <col min="14" max="15" width="9.36328125" style="44" customWidth="1"/>
    <col min="16" max="16" width="9" style="44" customWidth="1"/>
    <col min="17" max="17" width="10" style="44" customWidth="1"/>
    <col min="18" max="18" width="9.08984375" style="44" customWidth="1"/>
    <col min="19" max="19" width="8.08984375" style="44" customWidth="1"/>
    <col min="20" max="21" width="9.6328125" style="44" customWidth="1"/>
    <col min="22" max="22" width="8.08984375" style="44" customWidth="1"/>
    <col min="23" max="23" width="10.6328125" style="44" customWidth="1"/>
    <col min="24" max="24" width="10.90625" style="44" customWidth="1"/>
    <col min="25" max="25" width="8.08984375" style="44" customWidth="1"/>
    <col min="26" max="27" width="9.90625" style="44" customWidth="1"/>
    <col min="28" max="28" width="8.08984375" style="44" customWidth="1"/>
    <col min="29" max="16384" width="9.08984375" style="44"/>
  </cols>
  <sheetData>
    <row r="1" spans="1:35" s="28" customFormat="1" ht="60" customHeight="1" x14ac:dyDescent="0.5">
      <c r="B1" s="183" t="s">
        <v>106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27"/>
      <c r="R1" s="27"/>
      <c r="S1" s="27"/>
      <c r="T1" s="27"/>
      <c r="U1" s="27"/>
      <c r="V1" s="27"/>
      <c r="W1" s="27"/>
      <c r="X1" s="27"/>
      <c r="Y1" s="27"/>
      <c r="Z1" s="27"/>
      <c r="AA1" s="179"/>
      <c r="AB1" s="179"/>
      <c r="AC1" s="48"/>
      <c r="AE1" s="73" t="s">
        <v>14</v>
      </c>
    </row>
    <row r="2" spans="1:35" s="31" customFormat="1" ht="14.25" customHeight="1" x14ac:dyDescent="0.3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184"/>
      <c r="AB2" s="184"/>
      <c r="AC2" s="178"/>
      <c r="AD2" s="178"/>
      <c r="AE2" s="59" t="s">
        <v>7</v>
      </c>
      <c r="AF2" s="59"/>
    </row>
    <row r="3" spans="1:35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231" t="s">
        <v>86</v>
      </c>
      <c r="L3" s="232"/>
      <c r="M3" s="233"/>
      <c r="N3" s="193" t="s">
        <v>9</v>
      </c>
      <c r="O3" s="193"/>
      <c r="P3" s="193"/>
      <c r="Q3" s="193" t="s">
        <v>10</v>
      </c>
      <c r="R3" s="193"/>
      <c r="S3" s="193"/>
      <c r="T3" s="180" t="s">
        <v>8</v>
      </c>
      <c r="U3" s="181"/>
      <c r="V3" s="182"/>
      <c r="W3" s="193" t="s">
        <v>16</v>
      </c>
      <c r="X3" s="193"/>
      <c r="Y3" s="193"/>
      <c r="Z3" s="193" t="s">
        <v>11</v>
      </c>
      <c r="AA3" s="193"/>
      <c r="AB3" s="193"/>
      <c r="AC3" s="193" t="s">
        <v>12</v>
      </c>
      <c r="AD3" s="193"/>
      <c r="AE3" s="193"/>
    </row>
    <row r="4" spans="1:35" s="33" customFormat="1" ht="19.5" customHeight="1" x14ac:dyDescent="0.35">
      <c r="A4" s="185"/>
      <c r="B4" s="175" t="s">
        <v>15</v>
      </c>
      <c r="C4" s="176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6" t="s">
        <v>63</v>
      </c>
      <c r="J4" s="177" t="s">
        <v>2</v>
      </c>
      <c r="K4" s="234" t="s">
        <v>15</v>
      </c>
      <c r="L4" s="234" t="s">
        <v>63</v>
      </c>
      <c r="M4" s="234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  <c r="AC4" s="175" t="s">
        <v>15</v>
      </c>
      <c r="AD4" s="175" t="s">
        <v>63</v>
      </c>
      <c r="AE4" s="177" t="s">
        <v>2</v>
      </c>
    </row>
    <row r="5" spans="1:35" s="33" customFormat="1" ht="15.75" customHeight="1" x14ac:dyDescent="0.35">
      <c r="A5" s="185"/>
      <c r="B5" s="175"/>
      <c r="C5" s="176"/>
      <c r="D5" s="177"/>
      <c r="E5" s="175"/>
      <c r="F5" s="175"/>
      <c r="G5" s="177"/>
      <c r="H5" s="175"/>
      <c r="I5" s="176"/>
      <c r="J5" s="177"/>
      <c r="K5" s="235"/>
      <c r="L5" s="235"/>
      <c r="M5" s="235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  <c r="AC5" s="175"/>
      <c r="AD5" s="175"/>
      <c r="AE5" s="177"/>
    </row>
    <row r="6" spans="1:35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52"/>
      <c r="L6" s="152"/>
      <c r="M6" s="152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3">
      <c r="A7" s="34" t="s">
        <v>34</v>
      </c>
      <c r="B7" s="35">
        <f>SUM(B8:B35)</f>
        <v>141148</v>
      </c>
      <c r="C7" s="86">
        <f>SUM(C8:C35)</f>
        <v>141568</v>
      </c>
      <c r="D7" s="36">
        <f>C7*100/B7</f>
        <v>100.29756000793493</v>
      </c>
      <c r="E7" s="35">
        <f>SUM(E8:E35)</f>
        <v>58893</v>
      </c>
      <c r="F7" s="35">
        <f>SUM(F8:F35)</f>
        <v>64531</v>
      </c>
      <c r="G7" s="36">
        <f>F7*100/E7</f>
        <v>109.57329393985702</v>
      </c>
      <c r="H7" s="35">
        <f>SUM(H8:H35)</f>
        <v>25323</v>
      </c>
      <c r="I7" s="86">
        <f>SUM(I8:I35)</f>
        <v>25255</v>
      </c>
      <c r="J7" s="36">
        <f>I7*100/H7</f>
        <v>99.731469415156184</v>
      </c>
      <c r="K7" s="153">
        <f>SUM(K8:K35)</f>
        <v>14905</v>
      </c>
      <c r="L7" s="153">
        <f>SUM(L8:L35)</f>
        <v>17985</v>
      </c>
      <c r="M7" s="154">
        <f>L7*100/K7</f>
        <v>120.66420664206642</v>
      </c>
      <c r="N7" s="35">
        <f>SUM(N8:N35)</f>
        <v>5079</v>
      </c>
      <c r="O7" s="35">
        <f>SUM(O8:O35)</f>
        <v>4604</v>
      </c>
      <c r="P7" s="36">
        <f>O7*100/N7</f>
        <v>90.647765308131525</v>
      </c>
      <c r="Q7" s="35">
        <f>SUM(Q8:Q35)</f>
        <v>1011</v>
      </c>
      <c r="R7" s="35">
        <f>SUM(R8:R35)</f>
        <v>631</v>
      </c>
      <c r="S7" s="36">
        <f>R7*100/Q7</f>
        <v>62.413452027695349</v>
      </c>
      <c r="T7" s="35">
        <f>SUM(T8:T35)</f>
        <v>49739</v>
      </c>
      <c r="U7" s="35">
        <f>SUM(U8:U35)</f>
        <v>49781</v>
      </c>
      <c r="V7" s="36">
        <f>U7*100/T7</f>
        <v>100.08444078087618</v>
      </c>
      <c r="W7" s="35">
        <f>SUM(W8:W35)</f>
        <v>95812</v>
      </c>
      <c r="X7" s="35">
        <f>SUM(X8:X35)</f>
        <v>16828</v>
      </c>
      <c r="Y7" s="36">
        <f>X7*100/W7</f>
        <v>17.563561975535425</v>
      </c>
      <c r="Z7" s="35">
        <f>SUM(Z8:Z35)</f>
        <v>26837</v>
      </c>
      <c r="AA7" s="35">
        <f>SUM(AA8:AA35)</f>
        <v>14821</v>
      </c>
      <c r="AB7" s="36">
        <f>AA7*100/Z7</f>
        <v>55.225993963557777</v>
      </c>
      <c r="AC7" s="35">
        <f>SUM(AC8:AC35)</f>
        <v>23381</v>
      </c>
      <c r="AD7" s="35">
        <f>SUM(AD8:AD35)</f>
        <v>12459</v>
      </c>
      <c r="AE7" s="36">
        <f>AD7*100/AC7</f>
        <v>53.286856849578719</v>
      </c>
      <c r="AF7" s="37"/>
      <c r="AI7" s="42"/>
    </row>
    <row r="8" spans="1:35" s="42" customFormat="1" ht="17" customHeight="1" x14ac:dyDescent="0.3">
      <c r="A8" s="61" t="s">
        <v>35</v>
      </c>
      <c r="B8" s="156">
        <v>31430</v>
      </c>
      <c r="C8" s="158">
        <v>33437</v>
      </c>
      <c r="D8" s="36">
        <f t="shared" ref="D8:D35" si="0">C8*100/B8</f>
        <v>106.38561883550747</v>
      </c>
      <c r="E8" s="156">
        <v>15389</v>
      </c>
      <c r="F8" s="156">
        <v>17473</v>
      </c>
      <c r="G8" s="40">
        <f t="shared" ref="G8:G35" si="1">F8*100/E8</f>
        <v>113.54214048996036</v>
      </c>
      <c r="H8" s="156">
        <v>3168</v>
      </c>
      <c r="I8" s="158">
        <v>3605</v>
      </c>
      <c r="J8" s="40">
        <f t="shared" ref="J8:J35" si="2">I8*100/H8</f>
        <v>113.79419191919192</v>
      </c>
      <c r="K8" s="159">
        <v>2933</v>
      </c>
      <c r="L8" s="159">
        <v>3596</v>
      </c>
      <c r="M8" s="155">
        <f t="shared" ref="M8:M35" si="3">L8*100/K8</f>
        <v>122.60484145925673</v>
      </c>
      <c r="N8" s="156">
        <v>683</v>
      </c>
      <c r="O8" s="156">
        <v>1035</v>
      </c>
      <c r="P8" s="40">
        <f t="shared" ref="P8:P35" si="4">O8*100/N8</f>
        <v>151.53733528550512</v>
      </c>
      <c r="Q8" s="156">
        <v>101</v>
      </c>
      <c r="R8" s="156">
        <v>228</v>
      </c>
      <c r="S8" s="40">
        <f>IF(ISERROR(R8*100/Q8),"-",(R8*100/Q8))</f>
        <v>225.74257425742573</v>
      </c>
      <c r="T8" s="156">
        <v>11720</v>
      </c>
      <c r="U8" s="157">
        <v>10625</v>
      </c>
      <c r="V8" s="40">
        <f t="shared" ref="V8:V35" si="5">U8*100/T8</f>
        <v>90.656996587030719</v>
      </c>
      <c r="W8" s="160">
        <v>23847</v>
      </c>
      <c r="X8" s="157">
        <v>4756</v>
      </c>
      <c r="Y8" s="40">
        <f t="shared" ref="Y8:Y35" si="6">X8*100/W8</f>
        <v>19.943808445506772</v>
      </c>
      <c r="Z8" s="156">
        <v>8374</v>
      </c>
      <c r="AA8" s="157">
        <v>4520</v>
      </c>
      <c r="AB8" s="40">
        <f t="shared" ref="AB8:AB35" si="7">AA8*100/Z8</f>
        <v>53.976594220205399</v>
      </c>
      <c r="AC8" s="156">
        <v>7246</v>
      </c>
      <c r="AD8" s="157">
        <v>3767</v>
      </c>
      <c r="AE8" s="40">
        <f t="shared" ref="AE8:AE35" si="8">AD8*100/AC8</f>
        <v>51.987303339773668</v>
      </c>
      <c r="AF8" s="37"/>
      <c r="AG8" s="41"/>
    </row>
    <row r="9" spans="1:35" s="43" customFormat="1" ht="17" customHeight="1" x14ac:dyDescent="0.3">
      <c r="A9" s="61" t="s">
        <v>36</v>
      </c>
      <c r="B9" s="156">
        <v>5513</v>
      </c>
      <c r="C9" s="158">
        <v>5344</v>
      </c>
      <c r="D9" s="36">
        <f t="shared" si="0"/>
        <v>96.934518411028478</v>
      </c>
      <c r="E9" s="156">
        <v>2409</v>
      </c>
      <c r="F9" s="156">
        <v>2470</v>
      </c>
      <c r="G9" s="40">
        <f t="shared" si="1"/>
        <v>102.53217102532172</v>
      </c>
      <c r="H9" s="156">
        <v>1060</v>
      </c>
      <c r="I9" s="158">
        <v>896</v>
      </c>
      <c r="J9" s="40">
        <f t="shared" si="2"/>
        <v>84.528301886792448</v>
      </c>
      <c r="K9" s="159">
        <v>601</v>
      </c>
      <c r="L9" s="159">
        <v>766</v>
      </c>
      <c r="M9" s="155">
        <f t="shared" si="3"/>
        <v>127.45424292845257</v>
      </c>
      <c r="N9" s="156">
        <v>125</v>
      </c>
      <c r="O9" s="156">
        <v>99</v>
      </c>
      <c r="P9" s="40">
        <f t="shared" si="4"/>
        <v>79.2</v>
      </c>
      <c r="Q9" s="156">
        <v>16</v>
      </c>
      <c r="R9" s="156">
        <v>7</v>
      </c>
      <c r="S9" s="40">
        <f>IF(ISERROR(R9*100/Q9),"-",(R9*100/Q9))</f>
        <v>43.75</v>
      </c>
      <c r="T9" s="156">
        <v>1884</v>
      </c>
      <c r="U9" s="157">
        <v>1986</v>
      </c>
      <c r="V9" s="40">
        <f t="shared" si="5"/>
        <v>105.4140127388535</v>
      </c>
      <c r="W9" s="160">
        <v>3896</v>
      </c>
      <c r="X9" s="157">
        <v>582</v>
      </c>
      <c r="Y9" s="40">
        <f t="shared" si="6"/>
        <v>14.938398357289527</v>
      </c>
      <c r="Z9" s="156">
        <v>1164</v>
      </c>
      <c r="AA9" s="157">
        <v>508</v>
      </c>
      <c r="AB9" s="40">
        <f t="shared" si="7"/>
        <v>43.642611683848799</v>
      </c>
      <c r="AC9" s="156">
        <v>873</v>
      </c>
      <c r="AD9" s="157">
        <v>311</v>
      </c>
      <c r="AE9" s="40">
        <f t="shared" si="8"/>
        <v>35.624284077892327</v>
      </c>
      <c r="AF9" s="37"/>
      <c r="AG9" s="41"/>
    </row>
    <row r="10" spans="1:35" s="42" customFormat="1" ht="17" customHeight="1" x14ac:dyDescent="0.3">
      <c r="A10" s="61" t="s">
        <v>37</v>
      </c>
      <c r="B10" s="156">
        <v>678</v>
      </c>
      <c r="C10" s="158">
        <v>627</v>
      </c>
      <c r="D10" s="36">
        <f t="shared" si="0"/>
        <v>92.477876106194685</v>
      </c>
      <c r="E10" s="156">
        <v>441</v>
      </c>
      <c r="F10" s="156">
        <v>393</v>
      </c>
      <c r="G10" s="40">
        <f t="shared" si="1"/>
        <v>89.115646258503403</v>
      </c>
      <c r="H10" s="156">
        <v>121</v>
      </c>
      <c r="I10" s="158">
        <v>117</v>
      </c>
      <c r="J10" s="40">
        <f t="shared" si="2"/>
        <v>96.694214876033058</v>
      </c>
      <c r="K10" s="159">
        <v>68</v>
      </c>
      <c r="L10" s="159">
        <v>104</v>
      </c>
      <c r="M10" s="155">
        <f t="shared" si="3"/>
        <v>152.94117647058823</v>
      </c>
      <c r="N10" s="156">
        <v>19</v>
      </c>
      <c r="O10" s="156">
        <v>16</v>
      </c>
      <c r="P10" s="40">
        <f t="shared" si="4"/>
        <v>84.21052631578948</v>
      </c>
      <c r="Q10" s="156">
        <v>5</v>
      </c>
      <c r="R10" s="156">
        <v>23</v>
      </c>
      <c r="S10" s="40">
        <f t="shared" ref="S10:S35" si="9">IF(ISERROR(R10*100/Q10),"-",(R10*100/Q10))</f>
        <v>460</v>
      </c>
      <c r="T10" s="156">
        <v>430</v>
      </c>
      <c r="U10" s="157">
        <v>332</v>
      </c>
      <c r="V10" s="40">
        <f t="shared" si="5"/>
        <v>77.20930232558139</v>
      </c>
      <c r="W10" s="160">
        <v>405</v>
      </c>
      <c r="X10" s="157">
        <v>50</v>
      </c>
      <c r="Y10" s="40">
        <f t="shared" si="6"/>
        <v>12.345679012345679</v>
      </c>
      <c r="Z10" s="156">
        <v>229</v>
      </c>
      <c r="AA10" s="157">
        <v>49</v>
      </c>
      <c r="AB10" s="40">
        <f t="shared" si="7"/>
        <v>21.397379912663755</v>
      </c>
      <c r="AC10" s="156">
        <v>200</v>
      </c>
      <c r="AD10" s="157">
        <v>40</v>
      </c>
      <c r="AE10" s="40">
        <f t="shared" si="8"/>
        <v>20</v>
      </c>
      <c r="AF10" s="37"/>
      <c r="AG10" s="41"/>
    </row>
    <row r="11" spans="1:35" s="42" customFormat="1" ht="17" customHeight="1" x14ac:dyDescent="0.3">
      <c r="A11" s="61" t="s">
        <v>38</v>
      </c>
      <c r="B11" s="156">
        <v>2925</v>
      </c>
      <c r="C11" s="158">
        <v>2578</v>
      </c>
      <c r="D11" s="36">
        <f t="shared" si="0"/>
        <v>88.136752136752136</v>
      </c>
      <c r="E11" s="156">
        <v>1437</v>
      </c>
      <c r="F11" s="156">
        <v>1222</v>
      </c>
      <c r="G11" s="40">
        <f t="shared" si="1"/>
        <v>85.038274182324287</v>
      </c>
      <c r="H11" s="156">
        <v>641</v>
      </c>
      <c r="I11" s="158">
        <v>387</v>
      </c>
      <c r="J11" s="40">
        <f t="shared" si="2"/>
        <v>60.374414976599063</v>
      </c>
      <c r="K11" s="159">
        <v>429</v>
      </c>
      <c r="L11" s="159">
        <v>312</v>
      </c>
      <c r="M11" s="155">
        <f t="shared" si="3"/>
        <v>72.727272727272734</v>
      </c>
      <c r="N11" s="156">
        <v>93</v>
      </c>
      <c r="O11" s="156">
        <v>35</v>
      </c>
      <c r="P11" s="40">
        <f t="shared" si="4"/>
        <v>37.634408602150536</v>
      </c>
      <c r="Q11" s="156">
        <v>2</v>
      </c>
      <c r="R11" s="156">
        <v>3</v>
      </c>
      <c r="S11" s="40">
        <f t="shared" si="9"/>
        <v>150</v>
      </c>
      <c r="T11" s="156">
        <v>1370</v>
      </c>
      <c r="U11" s="157">
        <v>1069</v>
      </c>
      <c r="V11" s="40">
        <f t="shared" si="5"/>
        <v>78.029197080291965</v>
      </c>
      <c r="W11" s="160">
        <v>1727</v>
      </c>
      <c r="X11" s="157">
        <v>313</v>
      </c>
      <c r="Y11" s="40">
        <f t="shared" si="6"/>
        <v>18.12391430225825</v>
      </c>
      <c r="Z11" s="156">
        <v>558</v>
      </c>
      <c r="AA11" s="157">
        <v>265</v>
      </c>
      <c r="AB11" s="40">
        <f t="shared" si="7"/>
        <v>47.491039426523301</v>
      </c>
      <c r="AC11" s="156">
        <v>474</v>
      </c>
      <c r="AD11" s="157">
        <v>215</v>
      </c>
      <c r="AE11" s="40">
        <f t="shared" si="8"/>
        <v>45.358649789029535</v>
      </c>
      <c r="AF11" s="37"/>
      <c r="AG11" s="41"/>
    </row>
    <row r="12" spans="1:35" s="42" customFormat="1" ht="17" customHeight="1" x14ac:dyDescent="0.3">
      <c r="A12" s="61" t="s">
        <v>39</v>
      </c>
      <c r="B12" s="156">
        <v>5113</v>
      </c>
      <c r="C12" s="158">
        <v>5280</v>
      </c>
      <c r="D12" s="36">
        <f t="shared" si="0"/>
        <v>103.26618423626051</v>
      </c>
      <c r="E12" s="156">
        <v>1574</v>
      </c>
      <c r="F12" s="156">
        <v>1738</v>
      </c>
      <c r="G12" s="40">
        <f t="shared" si="1"/>
        <v>110.41931385006353</v>
      </c>
      <c r="H12" s="156">
        <v>845</v>
      </c>
      <c r="I12" s="158">
        <v>825</v>
      </c>
      <c r="J12" s="40">
        <f t="shared" si="2"/>
        <v>97.633136094674555</v>
      </c>
      <c r="K12" s="159">
        <v>484</v>
      </c>
      <c r="L12" s="159">
        <v>563</v>
      </c>
      <c r="M12" s="155">
        <f t="shared" si="3"/>
        <v>116.32231404958678</v>
      </c>
      <c r="N12" s="156">
        <v>264</v>
      </c>
      <c r="O12" s="156">
        <v>199</v>
      </c>
      <c r="P12" s="40">
        <f t="shared" si="4"/>
        <v>75.378787878787875</v>
      </c>
      <c r="Q12" s="156">
        <v>118</v>
      </c>
      <c r="R12" s="156">
        <v>19</v>
      </c>
      <c r="S12" s="40">
        <f t="shared" si="9"/>
        <v>16.101694915254239</v>
      </c>
      <c r="T12" s="156">
        <v>1377</v>
      </c>
      <c r="U12" s="157">
        <v>1515</v>
      </c>
      <c r="V12" s="40">
        <f t="shared" si="5"/>
        <v>110.02178649237473</v>
      </c>
      <c r="W12" s="160">
        <v>3977</v>
      </c>
      <c r="X12" s="157">
        <v>374</v>
      </c>
      <c r="Y12" s="40">
        <f t="shared" si="6"/>
        <v>9.40407342217752</v>
      </c>
      <c r="Z12" s="156">
        <v>677</v>
      </c>
      <c r="AA12" s="157">
        <v>295</v>
      </c>
      <c r="AB12" s="40">
        <f t="shared" si="7"/>
        <v>43.574593796159526</v>
      </c>
      <c r="AC12" s="156">
        <v>565</v>
      </c>
      <c r="AD12" s="157">
        <v>228</v>
      </c>
      <c r="AE12" s="40">
        <f t="shared" si="8"/>
        <v>40.353982300884958</v>
      </c>
      <c r="AF12" s="37"/>
      <c r="AG12" s="41"/>
    </row>
    <row r="13" spans="1:35" s="42" customFormat="1" ht="17" customHeight="1" x14ac:dyDescent="0.3">
      <c r="A13" s="61" t="s">
        <v>40</v>
      </c>
      <c r="B13" s="156">
        <v>2221</v>
      </c>
      <c r="C13" s="158">
        <v>1985</v>
      </c>
      <c r="D13" s="36">
        <f t="shared" si="0"/>
        <v>89.37415578568212</v>
      </c>
      <c r="E13" s="156">
        <v>1129</v>
      </c>
      <c r="F13" s="156">
        <v>970</v>
      </c>
      <c r="G13" s="40">
        <f t="shared" si="1"/>
        <v>85.916740478299374</v>
      </c>
      <c r="H13" s="156">
        <v>467</v>
      </c>
      <c r="I13" s="158">
        <v>435</v>
      </c>
      <c r="J13" s="40">
        <f t="shared" si="2"/>
        <v>93.147751605995722</v>
      </c>
      <c r="K13" s="159">
        <v>306</v>
      </c>
      <c r="L13" s="159">
        <v>336</v>
      </c>
      <c r="M13" s="155">
        <f t="shared" si="3"/>
        <v>109.80392156862744</v>
      </c>
      <c r="N13" s="156">
        <v>71</v>
      </c>
      <c r="O13" s="156">
        <v>61</v>
      </c>
      <c r="P13" s="40">
        <f t="shared" si="4"/>
        <v>85.91549295774648</v>
      </c>
      <c r="Q13" s="156">
        <v>8</v>
      </c>
      <c r="R13" s="156">
        <v>4</v>
      </c>
      <c r="S13" s="40">
        <f t="shared" si="9"/>
        <v>50</v>
      </c>
      <c r="T13" s="156">
        <v>962</v>
      </c>
      <c r="U13" s="157">
        <v>859</v>
      </c>
      <c r="V13" s="40">
        <f t="shared" si="5"/>
        <v>89.293139293139291</v>
      </c>
      <c r="W13" s="160">
        <v>1398</v>
      </c>
      <c r="X13" s="157">
        <v>156</v>
      </c>
      <c r="Y13" s="40">
        <f t="shared" si="6"/>
        <v>11.158798283261802</v>
      </c>
      <c r="Z13" s="156">
        <v>504</v>
      </c>
      <c r="AA13" s="157">
        <v>139</v>
      </c>
      <c r="AB13" s="40">
        <f t="shared" si="7"/>
        <v>27.579365079365079</v>
      </c>
      <c r="AC13" s="156">
        <v>436</v>
      </c>
      <c r="AD13" s="157">
        <v>119</v>
      </c>
      <c r="AE13" s="40">
        <f t="shared" si="8"/>
        <v>27.293577981651374</v>
      </c>
      <c r="AF13" s="37"/>
      <c r="AG13" s="41"/>
    </row>
    <row r="14" spans="1:35" s="42" customFormat="1" ht="17" customHeight="1" x14ac:dyDescent="0.3">
      <c r="A14" s="61" t="s">
        <v>41</v>
      </c>
      <c r="B14" s="156">
        <v>1691</v>
      </c>
      <c r="C14" s="158">
        <v>1465</v>
      </c>
      <c r="D14" s="36">
        <f t="shared" si="0"/>
        <v>86.635127143701951</v>
      </c>
      <c r="E14" s="156">
        <v>998</v>
      </c>
      <c r="F14" s="156">
        <v>844</v>
      </c>
      <c r="G14" s="40">
        <f t="shared" si="1"/>
        <v>84.569138276553105</v>
      </c>
      <c r="H14" s="156">
        <v>380</v>
      </c>
      <c r="I14" s="158">
        <v>287</v>
      </c>
      <c r="J14" s="40">
        <f t="shared" si="2"/>
        <v>75.526315789473685</v>
      </c>
      <c r="K14" s="159">
        <v>202</v>
      </c>
      <c r="L14" s="159">
        <v>188</v>
      </c>
      <c r="M14" s="155">
        <f t="shared" si="3"/>
        <v>93.069306930693074</v>
      </c>
      <c r="N14" s="156">
        <v>29</v>
      </c>
      <c r="O14" s="156">
        <v>18</v>
      </c>
      <c r="P14" s="40">
        <f t="shared" si="4"/>
        <v>62.068965517241381</v>
      </c>
      <c r="Q14" s="156">
        <v>6</v>
      </c>
      <c r="R14" s="156">
        <v>3</v>
      </c>
      <c r="S14" s="40">
        <f t="shared" si="9"/>
        <v>50</v>
      </c>
      <c r="T14" s="156">
        <v>963</v>
      </c>
      <c r="U14" s="157">
        <v>758</v>
      </c>
      <c r="V14" s="40">
        <f t="shared" si="5"/>
        <v>78.712357217030117</v>
      </c>
      <c r="W14" s="160">
        <v>947</v>
      </c>
      <c r="X14" s="157">
        <v>146</v>
      </c>
      <c r="Y14" s="40">
        <f t="shared" si="6"/>
        <v>15.417106652587117</v>
      </c>
      <c r="Z14" s="156">
        <v>483</v>
      </c>
      <c r="AA14" s="157">
        <v>130</v>
      </c>
      <c r="AB14" s="40">
        <f t="shared" si="7"/>
        <v>26.915113871635612</v>
      </c>
      <c r="AC14" s="156">
        <v>396</v>
      </c>
      <c r="AD14" s="157">
        <v>93</v>
      </c>
      <c r="AE14" s="40">
        <f t="shared" si="8"/>
        <v>23.484848484848484</v>
      </c>
      <c r="AF14" s="37"/>
      <c r="AG14" s="41"/>
    </row>
    <row r="15" spans="1:35" s="42" customFormat="1" ht="17" customHeight="1" x14ac:dyDescent="0.3">
      <c r="A15" s="61" t="s">
        <v>42</v>
      </c>
      <c r="B15" s="156">
        <v>10206</v>
      </c>
      <c r="C15" s="158">
        <v>9819</v>
      </c>
      <c r="D15" s="36">
        <f t="shared" si="0"/>
        <v>96.208112874779545</v>
      </c>
      <c r="E15" s="156">
        <v>2165</v>
      </c>
      <c r="F15" s="156">
        <v>2252</v>
      </c>
      <c r="G15" s="40">
        <f t="shared" si="1"/>
        <v>104.01847575057737</v>
      </c>
      <c r="H15" s="156">
        <v>1617</v>
      </c>
      <c r="I15" s="158">
        <v>1234</v>
      </c>
      <c r="J15" s="40">
        <f t="shared" si="2"/>
        <v>76.31416202844774</v>
      </c>
      <c r="K15" s="159">
        <v>663</v>
      </c>
      <c r="L15" s="159">
        <v>598</v>
      </c>
      <c r="M15" s="155">
        <f t="shared" si="3"/>
        <v>90.196078431372555</v>
      </c>
      <c r="N15" s="156">
        <v>242</v>
      </c>
      <c r="O15" s="156">
        <v>158</v>
      </c>
      <c r="P15" s="40">
        <f t="shared" si="4"/>
        <v>65.289256198347104</v>
      </c>
      <c r="Q15" s="156">
        <v>16</v>
      </c>
      <c r="R15" s="156">
        <v>7</v>
      </c>
      <c r="S15" s="40">
        <f t="shared" si="9"/>
        <v>43.75</v>
      </c>
      <c r="T15" s="156">
        <v>1867</v>
      </c>
      <c r="U15" s="157">
        <v>1721</v>
      </c>
      <c r="V15" s="40">
        <f t="shared" si="5"/>
        <v>92.179967862881625</v>
      </c>
      <c r="W15" s="160">
        <v>8020</v>
      </c>
      <c r="X15" s="157">
        <v>616</v>
      </c>
      <c r="Y15" s="40">
        <f t="shared" si="6"/>
        <v>7.6807980049875315</v>
      </c>
      <c r="Z15" s="156">
        <v>915</v>
      </c>
      <c r="AA15" s="157">
        <v>489</v>
      </c>
      <c r="AB15" s="40">
        <f t="shared" si="7"/>
        <v>53.442622950819676</v>
      </c>
      <c r="AC15" s="156">
        <v>795</v>
      </c>
      <c r="AD15" s="157">
        <v>383</v>
      </c>
      <c r="AE15" s="40">
        <f t="shared" si="8"/>
        <v>48.176100628930818</v>
      </c>
      <c r="AF15" s="37"/>
      <c r="AG15" s="41"/>
    </row>
    <row r="16" spans="1:35" s="42" customFormat="1" ht="17" customHeight="1" x14ac:dyDescent="0.3">
      <c r="A16" s="61" t="s">
        <v>43</v>
      </c>
      <c r="B16" s="156">
        <v>6252</v>
      </c>
      <c r="C16" s="158">
        <v>5964</v>
      </c>
      <c r="D16" s="36">
        <f t="shared" si="0"/>
        <v>95.39347408829174</v>
      </c>
      <c r="E16" s="156">
        <v>3061</v>
      </c>
      <c r="F16" s="156">
        <v>3150</v>
      </c>
      <c r="G16" s="40">
        <f t="shared" si="1"/>
        <v>102.90754655341392</v>
      </c>
      <c r="H16" s="156">
        <v>1757</v>
      </c>
      <c r="I16" s="158">
        <v>1781</v>
      </c>
      <c r="J16" s="40">
        <f t="shared" si="2"/>
        <v>101.36596471257826</v>
      </c>
      <c r="K16" s="159">
        <v>870</v>
      </c>
      <c r="L16" s="159">
        <v>1198</v>
      </c>
      <c r="M16" s="155">
        <f t="shared" si="3"/>
        <v>137.70114942528735</v>
      </c>
      <c r="N16" s="156">
        <v>370</v>
      </c>
      <c r="O16" s="156">
        <v>261</v>
      </c>
      <c r="P16" s="40">
        <f t="shared" si="4"/>
        <v>70.540540540540547</v>
      </c>
      <c r="Q16" s="156">
        <v>132</v>
      </c>
      <c r="R16" s="156">
        <v>108</v>
      </c>
      <c r="S16" s="40">
        <f t="shared" si="9"/>
        <v>81.818181818181813</v>
      </c>
      <c r="T16" s="156">
        <v>2826</v>
      </c>
      <c r="U16" s="157">
        <v>2760</v>
      </c>
      <c r="V16" s="40">
        <f t="shared" si="5"/>
        <v>97.664543524416132</v>
      </c>
      <c r="W16" s="160">
        <v>3300</v>
      </c>
      <c r="X16" s="157">
        <v>534</v>
      </c>
      <c r="Y16" s="40">
        <f t="shared" si="6"/>
        <v>16.181818181818183</v>
      </c>
      <c r="Z16" s="156">
        <v>1191</v>
      </c>
      <c r="AA16" s="157">
        <v>403</v>
      </c>
      <c r="AB16" s="40">
        <f t="shared" si="7"/>
        <v>33.837111670864822</v>
      </c>
      <c r="AC16" s="156">
        <v>958</v>
      </c>
      <c r="AD16" s="157">
        <v>333</v>
      </c>
      <c r="AE16" s="40">
        <f t="shared" si="8"/>
        <v>34.759916492693108</v>
      </c>
      <c r="AF16" s="37"/>
      <c r="AG16" s="41"/>
    </row>
    <row r="17" spans="1:33" s="42" customFormat="1" ht="17" customHeight="1" x14ac:dyDescent="0.3">
      <c r="A17" s="61" t="s">
        <v>44</v>
      </c>
      <c r="B17" s="156">
        <v>9456</v>
      </c>
      <c r="C17" s="158">
        <v>9637</v>
      </c>
      <c r="D17" s="36">
        <f t="shared" si="0"/>
        <v>101.91412859560067</v>
      </c>
      <c r="E17" s="156">
        <v>2664</v>
      </c>
      <c r="F17" s="156">
        <v>3155</v>
      </c>
      <c r="G17" s="40">
        <f t="shared" si="1"/>
        <v>118.43093093093093</v>
      </c>
      <c r="H17" s="156">
        <v>1567</v>
      </c>
      <c r="I17" s="158">
        <v>1201</v>
      </c>
      <c r="J17" s="40">
        <f t="shared" si="2"/>
        <v>76.643267389917042</v>
      </c>
      <c r="K17" s="159">
        <v>727</v>
      </c>
      <c r="L17" s="159">
        <v>816</v>
      </c>
      <c r="M17" s="155">
        <f t="shared" si="3"/>
        <v>112.24209078404401</v>
      </c>
      <c r="N17" s="156">
        <v>374</v>
      </c>
      <c r="O17" s="156">
        <v>186</v>
      </c>
      <c r="P17" s="40">
        <f t="shared" si="4"/>
        <v>49.732620320855617</v>
      </c>
      <c r="Q17" s="156">
        <v>49</v>
      </c>
      <c r="R17" s="156">
        <v>10</v>
      </c>
      <c r="S17" s="40">
        <f t="shared" si="9"/>
        <v>20.408163265306122</v>
      </c>
      <c r="T17" s="156">
        <v>2050</v>
      </c>
      <c r="U17" s="157">
        <v>2021</v>
      </c>
      <c r="V17" s="40">
        <f t="shared" si="5"/>
        <v>98.58536585365853</v>
      </c>
      <c r="W17" s="160">
        <v>7135</v>
      </c>
      <c r="X17" s="157">
        <v>942</v>
      </c>
      <c r="Y17" s="40">
        <f t="shared" si="6"/>
        <v>13.202522775052557</v>
      </c>
      <c r="Z17" s="156">
        <v>1143</v>
      </c>
      <c r="AA17" s="157">
        <v>838</v>
      </c>
      <c r="AB17" s="40">
        <f t="shared" si="7"/>
        <v>73.315835520559929</v>
      </c>
      <c r="AC17" s="156">
        <v>1032</v>
      </c>
      <c r="AD17" s="157">
        <v>742</v>
      </c>
      <c r="AE17" s="40">
        <f t="shared" si="8"/>
        <v>71.899224806201545</v>
      </c>
      <c r="AF17" s="37"/>
      <c r="AG17" s="41"/>
    </row>
    <row r="18" spans="1:33" s="42" customFormat="1" ht="17" customHeight="1" x14ac:dyDescent="0.3">
      <c r="A18" s="61" t="s">
        <v>45</v>
      </c>
      <c r="B18" s="156">
        <v>6641</v>
      </c>
      <c r="C18" s="158">
        <v>4112</v>
      </c>
      <c r="D18" s="36">
        <f t="shared" si="0"/>
        <v>61.918385785273301</v>
      </c>
      <c r="E18" s="156">
        <v>3000</v>
      </c>
      <c r="F18" s="156">
        <v>2625</v>
      </c>
      <c r="G18" s="40">
        <f t="shared" si="1"/>
        <v>87.5</v>
      </c>
      <c r="H18" s="156">
        <v>1365</v>
      </c>
      <c r="I18" s="158">
        <v>1229</v>
      </c>
      <c r="J18" s="40">
        <f t="shared" si="2"/>
        <v>90.036630036630044</v>
      </c>
      <c r="K18" s="159">
        <v>847</v>
      </c>
      <c r="L18" s="159">
        <v>824</v>
      </c>
      <c r="M18" s="155">
        <f t="shared" si="3"/>
        <v>97.284533648170012</v>
      </c>
      <c r="N18" s="156">
        <v>320</v>
      </c>
      <c r="O18" s="156">
        <v>155</v>
      </c>
      <c r="P18" s="40">
        <f t="shared" si="4"/>
        <v>48.4375</v>
      </c>
      <c r="Q18" s="156">
        <v>28</v>
      </c>
      <c r="R18" s="156">
        <v>18</v>
      </c>
      <c r="S18" s="40">
        <f t="shared" si="9"/>
        <v>64.285714285714292</v>
      </c>
      <c r="T18" s="156">
        <v>2548</v>
      </c>
      <c r="U18" s="157">
        <v>1931</v>
      </c>
      <c r="V18" s="40">
        <f t="shared" si="5"/>
        <v>75.784929356357921</v>
      </c>
      <c r="W18" s="160">
        <v>2109</v>
      </c>
      <c r="X18" s="157">
        <v>628</v>
      </c>
      <c r="Y18" s="40">
        <f t="shared" si="6"/>
        <v>29.77714556661925</v>
      </c>
      <c r="Z18" s="156">
        <v>1204</v>
      </c>
      <c r="AA18" s="157">
        <v>489</v>
      </c>
      <c r="AB18" s="40">
        <f t="shared" si="7"/>
        <v>40.614617940199338</v>
      </c>
      <c r="AC18" s="156">
        <v>1069</v>
      </c>
      <c r="AD18" s="157">
        <v>449</v>
      </c>
      <c r="AE18" s="40">
        <f t="shared" si="8"/>
        <v>42.001870907390085</v>
      </c>
      <c r="AF18" s="37"/>
      <c r="AG18" s="41"/>
    </row>
    <row r="19" spans="1:33" s="42" customFormat="1" ht="17" customHeight="1" x14ac:dyDescent="0.3">
      <c r="A19" s="61" t="s">
        <v>46</v>
      </c>
      <c r="B19" s="156">
        <v>5116</v>
      </c>
      <c r="C19" s="158">
        <v>5526</v>
      </c>
      <c r="D19" s="36">
        <f t="shared" si="0"/>
        <v>108.01407349491791</v>
      </c>
      <c r="E19" s="156">
        <v>1978</v>
      </c>
      <c r="F19" s="156">
        <v>2190</v>
      </c>
      <c r="G19" s="40">
        <f t="shared" si="1"/>
        <v>110.71789686552073</v>
      </c>
      <c r="H19" s="156">
        <v>1010</v>
      </c>
      <c r="I19" s="158">
        <v>1438</v>
      </c>
      <c r="J19" s="40">
        <f t="shared" si="2"/>
        <v>142.37623762376236</v>
      </c>
      <c r="K19" s="159">
        <v>712</v>
      </c>
      <c r="L19" s="159">
        <v>977</v>
      </c>
      <c r="M19" s="155">
        <f t="shared" si="3"/>
        <v>137.21910112359549</v>
      </c>
      <c r="N19" s="156">
        <v>297</v>
      </c>
      <c r="O19" s="156">
        <v>297</v>
      </c>
      <c r="P19" s="40">
        <f t="shared" si="4"/>
        <v>100</v>
      </c>
      <c r="Q19" s="156">
        <v>58</v>
      </c>
      <c r="R19" s="156">
        <v>17</v>
      </c>
      <c r="S19" s="40">
        <f t="shared" si="9"/>
        <v>29.310344827586206</v>
      </c>
      <c r="T19" s="156">
        <v>1693</v>
      </c>
      <c r="U19" s="157">
        <v>1937</v>
      </c>
      <c r="V19" s="40">
        <f t="shared" si="5"/>
        <v>114.41228588304784</v>
      </c>
      <c r="W19" s="160">
        <v>3767</v>
      </c>
      <c r="X19" s="157">
        <v>550</v>
      </c>
      <c r="Y19" s="40">
        <f t="shared" si="6"/>
        <v>14.600477833820015</v>
      </c>
      <c r="Z19" s="156">
        <v>719</v>
      </c>
      <c r="AA19" s="157">
        <v>441</v>
      </c>
      <c r="AB19" s="40">
        <f t="shared" si="7"/>
        <v>61.335187760778858</v>
      </c>
      <c r="AC19" s="156">
        <v>647</v>
      </c>
      <c r="AD19" s="157">
        <v>387</v>
      </c>
      <c r="AE19" s="40">
        <f t="shared" si="8"/>
        <v>59.814528593508498</v>
      </c>
      <c r="AF19" s="37"/>
      <c r="AG19" s="41"/>
    </row>
    <row r="20" spans="1:33" s="42" customFormat="1" ht="17" customHeight="1" x14ac:dyDescent="0.3">
      <c r="A20" s="61" t="s">
        <v>47</v>
      </c>
      <c r="B20" s="156">
        <v>2718</v>
      </c>
      <c r="C20" s="158">
        <v>3111</v>
      </c>
      <c r="D20" s="36">
        <f t="shared" si="0"/>
        <v>114.45916114790288</v>
      </c>
      <c r="E20" s="156">
        <v>902</v>
      </c>
      <c r="F20" s="156">
        <v>1162</v>
      </c>
      <c r="G20" s="40">
        <f t="shared" si="1"/>
        <v>128.82483370288247</v>
      </c>
      <c r="H20" s="156">
        <v>343</v>
      </c>
      <c r="I20" s="158">
        <v>592</v>
      </c>
      <c r="J20" s="40">
        <f t="shared" si="2"/>
        <v>172.59475218658892</v>
      </c>
      <c r="K20" s="159">
        <v>214</v>
      </c>
      <c r="L20" s="159">
        <v>408</v>
      </c>
      <c r="M20" s="155">
        <f t="shared" si="3"/>
        <v>190.65420560747663</v>
      </c>
      <c r="N20" s="156">
        <v>72</v>
      </c>
      <c r="O20" s="156">
        <v>108</v>
      </c>
      <c r="P20" s="40">
        <f t="shared" si="4"/>
        <v>150</v>
      </c>
      <c r="Q20" s="156">
        <v>28</v>
      </c>
      <c r="R20" s="156">
        <v>3</v>
      </c>
      <c r="S20" s="40">
        <f t="shared" si="9"/>
        <v>10.714285714285714</v>
      </c>
      <c r="T20" s="156">
        <v>723</v>
      </c>
      <c r="U20" s="157">
        <v>878</v>
      </c>
      <c r="V20" s="40">
        <f t="shared" si="5"/>
        <v>121.43845089903181</v>
      </c>
      <c r="W20" s="160">
        <v>2224</v>
      </c>
      <c r="X20" s="157">
        <v>380</v>
      </c>
      <c r="Y20" s="40">
        <f t="shared" si="6"/>
        <v>17.086330935251798</v>
      </c>
      <c r="Z20" s="156">
        <v>442</v>
      </c>
      <c r="AA20" s="157">
        <v>313</v>
      </c>
      <c r="AB20" s="40">
        <f t="shared" si="7"/>
        <v>70.814479638009047</v>
      </c>
      <c r="AC20" s="156">
        <v>399</v>
      </c>
      <c r="AD20" s="157">
        <v>274</v>
      </c>
      <c r="AE20" s="40">
        <f t="shared" si="8"/>
        <v>68.67167919799499</v>
      </c>
      <c r="AF20" s="37"/>
      <c r="AG20" s="41"/>
    </row>
    <row r="21" spans="1:33" s="42" customFormat="1" ht="17" customHeight="1" x14ac:dyDescent="0.3">
      <c r="A21" s="61" t="s">
        <v>48</v>
      </c>
      <c r="B21" s="156">
        <v>2059</v>
      </c>
      <c r="C21" s="158">
        <v>2300</v>
      </c>
      <c r="D21" s="36">
        <f t="shared" si="0"/>
        <v>111.70471102476931</v>
      </c>
      <c r="E21" s="156">
        <v>976</v>
      </c>
      <c r="F21" s="156">
        <v>1275</v>
      </c>
      <c r="G21" s="40">
        <f t="shared" si="1"/>
        <v>130.63524590163934</v>
      </c>
      <c r="H21" s="156">
        <v>616</v>
      </c>
      <c r="I21" s="158">
        <v>558</v>
      </c>
      <c r="J21" s="40">
        <f t="shared" si="2"/>
        <v>90.584415584415581</v>
      </c>
      <c r="K21" s="159">
        <v>334</v>
      </c>
      <c r="L21" s="159">
        <v>366</v>
      </c>
      <c r="M21" s="155">
        <f t="shared" si="3"/>
        <v>109.58083832335329</v>
      </c>
      <c r="N21" s="156">
        <v>54</v>
      </c>
      <c r="O21" s="156">
        <v>77</v>
      </c>
      <c r="P21" s="40">
        <f t="shared" si="4"/>
        <v>142.59259259259258</v>
      </c>
      <c r="Q21" s="156">
        <v>6</v>
      </c>
      <c r="R21" s="156">
        <v>0</v>
      </c>
      <c r="S21" s="40">
        <f t="shared" si="9"/>
        <v>0</v>
      </c>
      <c r="T21" s="156">
        <v>896</v>
      </c>
      <c r="U21" s="157">
        <v>1136</v>
      </c>
      <c r="V21" s="40">
        <f t="shared" si="5"/>
        <v>126.78571428571429</v>
      </c>
      <c r="W21" s="160">
        <v>1168</v>
      </c>
      <c r="X21" s="157">
        <v>312</v>
      </c>
      <c r="Y21" s="40">
        <f t="shared" si="6"/>
        <v>26.712328767123289</v>
      </c>
      <c r="Z21" s="156">
        <v>410</v>
      </c>
      <c r="AA21" s="157">
        <v>297</v>
      </c>
      <c r="AB21" s="40">
        <f t="shared" si="7"/>
        <v>72.439024390243901</v>
      </c>
      <c r="AC21" s="156">
        <v>385</v>
      </c>
      <c r="AD21" s="157">
        <v>270</v>
      </c>
      <c r="AE21" s="40">
        <f t="shared" si="8"/>
        <v>70.129870129870127</v>
      </c>
      <c r="AF21" s="37"/>
      <c r="AG21" s="41"/>
    </row>
    <row r="22" spans="1:33" s="42" customFormat="1" ht="17" customHeight="1" x14ac:dyDescent="0.3">
      <c r="A22" s="61" t="s">
        <v>49</v>
      </c>
      <c r="B22" s="156">
        <v>5642</v>
      </c>
      <c r="C22" s="158">
        <v>5816</v>
      </c>
      <c r="D22" s="36">
        <f t="shared" si="0"/>
        <v>103.08401276143212</v>
      </c>
      <c r="E22" s="156">
        <v>2320</v>
      </c>
      <c r="F22" s="156">
        <v>2458</v>
      </c>
      <c r="G22" s="40">
        <f t="shared" si="1"/>
        <v>105.94827586206897</v>
      </c>
      <c r="H22" s="156">
        <v>1228</v>
      </c>
      <c r="I22" s="158">
        <v>1333</v>
      </c>
      <c r="J22" s="40">
        <f t="shared" si="2"/>
        <v>108.55048859934854</v>
      </c>
      <c r="K22" s="159">
        <v>623</v>
      </c>
      <c r="L22" s="159">
        <v>716</v>
      </c>
      <c r="M22" s="155">
        <f t="shared" si="3"/>
        <v>114.92776886035313</v>
      </c>
      <c r="N22" s="156">
        <v>296</v>
      </c>
      <c r="O22" s="156">
        <v>152</v>
      </c>
      <c r="P22" s="40">
        <f t="shared" si="4"/>
        <v>51.351351351351354</v>
      </c>
      <c r="Q22" s="156">
        <v>47</v>
      </c>
      <c r="R22" s="156">
        <v>6</v>
      </c>
      <c r="S22" s="40">
        <f t="shared" si="9"/>
        <v>12.76595744680851</v>
      </c>
      <c r="T22" s="156">
        <v>2217</v>
      </c>
      <c r="U22" s="157">
        <v>2136</v>
      </c>
      <c r="V22" s="40">
        <f t="shared" si="5"/>
        <v>96.346414073071713</v>
      </c>
      <c r="W22" s="160">
        <v>3830</v>
      </c>
      <c r="X22" s="157">
        <v>799</v>
      </c>
      <c r="Y22" s="40">
        <f t="shared" si="6"/>
        <v>20.861618798955615</v>
      </c>
      <c r="Z22" s="156">
        <v>994</v>
      </c>
      <c r="AA22" s="157">
        <v>638</v>
      </c>
      <c r="AB22" s="40">
        <f t="shared" si="7"/>
        <v>64.185110663983906</v>
      </c>
      <c r="AC22" s="156">
        <v>854</v>
      </c>
      <c r="AD22" s="157">
        <v>520</v>
      </c>
      <c r="AE22" s="40">
        <f t="shared" si="8"/>
        <v>60.889929742388759</v>
      </c>
      <c r="AF22" s="37"/>
      <c r="AG22" s="41"/>
    </row>
    <row r="23" spans="1:33" s="42" customFormat="1" ht="17" customHeight="1" x14ac:dyDescent="0.3">
      <c r="A23" s="61" t="s">
        <v>50</v>
      </c>
      <c r="B23" s="156">
        <v>2987</v>
      </c>
      <c r="C23" s="158">
        <v>3405</v>
      </c>
      <c r="D23" s="36">
        <f t="shared" si="0"/>
        <v>113.99397388684298</v>
      </c>
      <c r="E23" s="156">
        <v>2177</v>
      </c>
      <c r="F23" s="156">
        <v>2673</v>
      </c>
      <c r="G23" s="40">
        <f t="shared" si="1"/>
        <v>122.78364722094625</v>
      </c>
      <c r="H23" s="156">
        <v>708</v>
      </c>
      <c r="I23" s="158">
        <v>822</v>
      </c>
      <c r="J23" s="40">
        <f t="shared" si="2"/>
        <v>116.10169491525424</v>
      </c>
      <c r="K23" s="159">
        <v>606</v>
      </c>
      <c r="L23" s="159">
        <v>807</v>
      </c>
      <c r="M23" s="155">
        <f t="shared" si="3"/>
        <v>133.16831683168317</v>
      </c>
      <c r="N23" s="156">
        <v>159</v>
      </c>
      <c r="O23" s="156">
        <v>168</v>
      </c>
      <c r="P23" s="40">
        <f t="shared" si="4"/>
        <v>105.66037735849056</v>
      </c>
      <c r="Q23" s="156">
        <v>40</v>
      </c>
      <c r="R23" s="156">
        <v>3</v>
      </c>
      <c r="S23" s="40">
        <f t="shared" si="9"/>
        <v>7.5</v>
      </c>
      <c r="T23" s="156">
        <v>2074</v>
      </c>
      <c r="U23" s="157">
        <v>2268</v>
      </c>
      <c r="V23" s="40">
        <f t="shared" si="5"/>
        <v>109.35390549662488</v>
      </c>
      <c r="W23" s="160">
        <v>1723</v>
      </c>
      <c r="X23" s="157">
        <v>687</v>
      </c>
      <c r="Y23" s="40">
        <f t="shared" si="6"/>
        <v>39.872315728380734</v>
      </c>
      <c r="Z23" s="156">
        <v>1044</v>
      </c>
      <c r="AA23" s="157">
        <v>663</v>
      </c>
      <c r="AB23" s="40">
        <f t="shared" si="7"/>
        <v>63.505747126436781</v>
      </c>
      <c r="AC23" s="156">
        <v>883</v>
      </c>
      <c r="AD23" s="157">
        <v>545</v>
      </c>
      <c r="AE23" s="40">
        <f t="shared" si="8"/>
        <v>61.721404303510759</v>
      </c>
      <c r="AF23" s="37"/>
      <c r="AG23" s="41"/>
    </row>
    <row r="24" spans="1:33" s="42" customFormat="1" ht="17" customHeight="1" x14ac:dyDescent="0.3">
      <c r="A24" s="61" t="s">
        <v>51</v>
      </c>
      <c r="B24" s="156">
        <v>3902</v>
      </c>
      <c r="C24" s="158">
        <v>3307</v>
      </c>
      <c r="D24" s="36">
        <f t="shared" si="0"/>
        <v>84.751409533572527</v>
      </c>
      <c r="E24" s="156">
        <v>1937</v>
      </c>
      <c r="F24" s="156">
        <v>2196</v>
      </c>
      <c r="G24" s="40">
        <f t="shared" si="1"/>
        <v>113.37119256582343</v>
      </c>
      <c r="H24" s="156">
        <v>891</v>
      </c>
      <c r="I24" s="158">
        <v>953</v>
      </c>
      <c r="J24" s="40">
        <f t="shared" si="2"/>
        <v>106.95847362514029</v>
      </c>
      <c r="K24" s="159">
        <v>399</v>
      </c>
      <c r="L24" s="159">
        <v>551</v>
      </c>
      <c r="M24" s="155">
        <f t="shared" si="3"/>
        <v>138.0952380952381</v>
      </c>
      <c r="N24" s="156">
        <v>193</v>
      </c>
      <c r="O24" s="156">
        <v>182</v>
      </c>
      <c r="P24" s="40">
        <f t="shared" si="4"/>
        <v>94.30051813471502</v>
      </c>
      <c r="Q24" s="156">
        <v>11</v>
      </c>
      <c r="R24" s="156">
        <v>5</v>
      </c>
      <c r="S24" s="40">
        <f t="shared" si="9"/>
        <v>45.454545454545453</v>
      </c>
      <c r="T24" s="156">
        <v>1468</v>
      </c>
      <c r="U24" s="157">
        <v>1998</v>
      </c>
      <c r="V24" s="40">
        <f t="shared" si="5"/>
        <v>136.10354223433242</v>
      </c>
      <c r="W24" s="160">
        <v>1504</v>
      </c>
      <c r="X24" s="157">
        <v>633</v>
      </c>
      <c r="Y24" s="40">
        <f t="shared" si="6"/>
        <v>42.087765957446805</v>
      </c>
      <c r="Z24" s="156">
        <v>816</v>
      </c>
      <c r="AA24" s="157">
        <v>476</v>
      </c>
      <c r="AB24" s="40">
        <f t="shared" si="7"/>
        <v>58.333333333333336</v>
      </c>
      <c r="AC24" s="156">
        <v>767</v>
      </c>
      <c r="AD24" s="157">
        <v>455</v>
      </c>
      <c r="AE24" s="40">
        <f t="shared" si="8"/>
        <v>59.322033898305087</v>
      </c>
      <c r="AF24" s="37"/>
      <c r="AG24" s="41"/>
    </row>
    <row r="25" spans="1:33" s="42" customFormat="1" ht="17" customHeight="1" x14ac:dyDescent="0.3">
      <c r="A25" s="61" t="s">
        <v>52</v>
      </c>
      <c r="B25" s="156">
        <v>5951</v>
      </c>
      <c r="C25" s="158">
        <v>5839</v>
      </c>
      <c r="D25" s="36">
        <f t="shared" si="0"/>
        <v>98.117963367501261</v>
      </c>
      <c r="E25" s="156">
        <v>854</v>
      </c>
      <c r="F25" s="156">
        <v>1127</v>
      </c>
      <c r="G25" s="40">
        <f t="shared" si="1"/>
        <v>131.96721311475409</v>
      </c>
      <c r="H25" s="156">
        <v>673</v>
      </c>
      <c r="I25" s="158">
        <v>703</v>
      </c>
      <c r="J25" s="40">
        <f t="shared" si="2"/>
        <v>104.45765230312035</v>
      </c>
      <c r="K25" s="159">
        <v>279</v>
      </c>
      <c r="L25" s="159">
        <v>399</v>
      </c>
      <c r="M25" s="155">
        <f t="shared" si="3"/>
        <v>143.01075268817203</v>
      </c>
      <c r="N25" s="156">
        <v>86</v>
      </c>
      <c r="O25" s="156">
        <v>79</v>
      </c>
      <c r="P25" s="40">
        <f t="shared" si="4"/>
        <v>91.860465116279073</v>
      </c>
      <c r="Q25" s="156">
        <v>29</v>
      </c>
      <c r="R25" s="156">
        <v>22</v>
      </c>
      <c r="S25" s="40">
        <f t="shared" si="9"/>
        <v>75.862068965517238</v>
      </c>
      <c r="T25" s="156">
        <v>682</v>
      </c>
      <c r="U25" s="157">
        <v>933</v>
      </c>
      <c r="V25" s="40">
        <f t="shared" si="5"/>
        <v>136.80351906158359</v>
      </c>
      <c r="W25" s="160">
        <v>4928</v>
      </c>
      <c r="X25" s="157">
        <v>220</v>
      </c>
      <c r="Y25" s="40">
        <f t="shared" si="6"/>
        <v>4.4642857142857144</v>
      </c>
      <c r="Z25" s="156">
        <v>410</v>
      </c>
      <c r="AA25" s="157">
        <v>212</v>
      </c>
      <c r="AB25" s="40">
        <f t="shared" si="7"/>
        <v>51.707317073170735</v>
      </c>
      <c r="AC25" s="156">
        <v>361</v>
      </c>
      <c r="AD25" s="157">
        <v>148</v>
      </c>
      <c r="AE25" s="40">
        <f t="shared" si="8"/>
        <v>40.99722991689751</v>
      </c>
      <c r="AF25" s="37"/>
      <c r="AG25" s="41"/>
    </row>
    <row r="26" spans="1:33" s="42" customFormat="1" ht="17" customHeight="1" x14ac:dyDescent="0.3">
      <c r="A26" s="61" t="s">
        <v>53</v>
      </c>
      <c r="B26" s="156">
        <v>3188</v>
      </c>
      <c r="C26" s="158">
        <v>3291</v>
      </c>
      <c r="D26" s="36">
        <f t="shared" si="0"/>
        <v>103.23086574654955</v>
      </c>
      <c r="E26" s="156">
        <v>1667</v>
      </c>
      <c r="F26" s="156">
        <v>1717</v>
      </c>
      <c r="G26" s="40">
        <f t="shared" si="1"/>
        <v>102.999400119976</v>
      </c>
      <c r="H26" s="156">
        <v>699</v>
      </c>
      <c r="I26" s="158">
        <v>642</v>
      </c>
      <c r="J26" s="40">
        <f t="shared" si="2"/>
        <v>91.845493562231766</v>
      </c>
      <c r="K26" s="159">
        <v>458</v>
      </c>
      <c r="L26" s="159">
        <v>492</v>
      </c>
      <c r="M26" s="155">
        <f t="shared" si="3"/>
        <v>107.42358078602621</v>
      </c>
      <c r="N26" s="156">
        <v>118</v>
      </c>
      <c r="O26" s="156">
        <v>91</v>
      </c>
      <c r="P26" s="40">
        <f t="shared" si="4"/>
        <v>77.118644067796609</v>
      </c>
      <c r="Q26" s="156">
        <v>30</v>
      </c>
      <c r="R26" s="156">
        <v>2</v>
      </c>
      <c r="S26" s="40">
        <f t="shared" si="9"/>
        <v>6.666666666666667</v>
      </c>
      <c r="T26" s="156">
        <v>1522</v>
      </c>
      <c r="U26" s="157">
        <v>1426</v>
      </c>
      <c r="V26" s="40">
        <f t="shared" si="5"/>
        <v>93.692509855453352</v>
      </c>
      <c r="W26" s="160">
        <v>2145</v>
      </c>
      <c r="X26" s="157">
        <v>575</v>
      </c>
      <c r="Y26" s="40">
        <f t="shared" si="6"/>
        <v>26.806526806526808</v>
      </c>
      <c r="Z26" s="156">
        <v>766</v>
      </c>
      <c r="AA26" s="157">
        <v>503</v>
      </c>
      <c r="AB26" s="40">
        <f t="shared" si="7"/>
        <v>65.665796344647518</v>
      </c>
      <c r="AC26" s="156">
        <v>659</v>
      </c>
      <c r="AD26" s="157">
        <v>428</v>
      </c>
      <c r="AE26" s="40">
        <f t="shared" si="8"/>
        <v>64.946889226100154</v>
      </c>
      <c r="AF26" s="37"/>
      <c r="AG26" s="41"/>
    </row>
    <row r="27" spans="1:33" s="42" customFormat="1" ht="17" customHeight="1" x14ac:dyDescent="0.3">
      <c r="A27" s="61" t="s">
        <v>54</v>
      </c>
      <c r="B27" s="156">
        <v>2035</v>
      </c>
      <c r="C27" s="158">
        <v>2549</v>
      </c>
      <c r="D27" s="36">
        <f t="shared" si="0"/>
        <v>125.25798525798525</v>
      </c>
      <c r="E27" s="156">
        <v>895</v>
      </c>
      <c r="F27" s="156">
        <v>1227</v>
      </c>
      <c r="G27" s="40">
        <f t="shared" si="1"/>
        <v>137.09497206703909</v>
      </c>
      <c r="H27" s="156">
        <v>379</v>
      </c>
      <c r="I27" s="158">
        <v>571</v>
      </c>
      <c r="J27" s="40">
        <f t="shared" si="2"/>
        <v>150.65963060686016</v>
      </c>
      <c r="K27" s="159">
        <v>217</v>
      </c>
      <c r="L27" s="159">
        <v>356</v>
      </c>
      <c r="M27" s="155">
        <f t="shared" si="3"/>
        <v>164.05529953917051</v>
      </c>
      <c r="N27" s="156">
        <v>121</v>
      </c>
      <c r="O27" s="156">
        <v>173</v>
      </c>
      <c r="P27" s="40">
        <f t="shared" si="4"/>
        <v>142.97520661157026</v>
      </c>
      <c r="Q27" s="156">
        <v>49</v>
      </c>
      <c r="R27" s="156">
        <v>42</v>
      </c>
      <c r="S27" s="40">
        <f t="shared" si="9"/>
        <v>85.714285714285708</v>
      </c>
      <c r="T27" s="156">
        <v>803</v>
      </c>
      <c r="U27" s="157">
        <v>985</v>
      </c>
      <c r="V27" s="40">
        <f t="shared" si="5"/>
        <v>122.66500622665006</v>
      </c>
      <c r="W27" s="160">
        <v>1516</v>
      </c>
      <c r="X27" s="157">
        <v>236</v>
      </c>
      <c r="Y27" s="40">
        <f t="shared" si="6"/>
        <v>15.567282321899736</v>
      </c>
      <c r="Z27" s="156">
        <v>436</v>
      </c>
      <c r="AA27" s="157">
        <v>222</v>
      </c>
      <c r="AB27" s="40">
        <f t="shared" si="7"/>
        <v>50.917431192660551</v>
      </c>
      <c r="AC27" s="156">
        <v>408</v>
      </c>
      <c r="AD27" s="157">
        <v>197</v>
      </c>
      <c r="AE27" s="40">
        <f t="shared" si="8"/>
        <v>48.284313725490193</v>
      </c>
      <c r="AF27" s="37"/>
      <c r="AG27" s="41"/>
    </row>
    <row r="28" spans="1:33" s="42" customFormat="1" ht="17" customHeight="1" x14ac:dyDescent="0.3">
      <c r="A28" s="61" t="s">
        <v>55</v>
      </c>
      <c r="B28" s="156">
        <v>2247</v>
      </c>
      <c r="C28" s="158">
        <v>2109</v>
      </c>
      <c r="D28" s="36">
        <f t="shared" si="0"/>
        <v>93.858477970627504</v>
      </c>
      <c r="E28" s="156">
        <v>1025</v>
      </c>
      <c r="F28" s="156">
        <v>1042</v>
      </c>
      <c r="G28" s="40">
        <f t="shared" si="1"/>
        <v>101.65853658536585</v>
      </c>
      <c r="H28" s="156">
        <v>686</v>
      </c>
      <c r="I28" s="158">
        <v>573</v>
      </c>
      <c r="J28" s="40">
        <f t="shared" si="2"/>
        <v>83.527696793002917</v>
      </c>
      <c r="K28" s="159">
        <v>327</v>
      </c>
      <c r="L28" s="159">
        <v>329</v>
      </c>
      <c r="M28" s="155">
        <f t="shared" si="3"/>
        <v>100.61162079510703</v>
      </c>
      <c r="N28" s="156">
        <v>119</v>
      </c>
      <c r="O28" s="156">
        <v>92</v>
      </c>
      <c r="P28" s="40">
        <f t="shared" si="4"/>
        <v>77.310924369747895</v>
      </c>
      <c r="Q28" s="156">
        <v>43</v>
      </c>
      <c r="R28" s="156">
        <v>35</v>
      </c>
      <c r="S28" s="40">
        <f t="shared" si="9"/>
        <v>81.395348837209298</v>
      </c>
      <c r="T28" s="156">
        <v>971</v>
      </c>
      <c r="U28" s="157">
        <v>982</v>
      </c>
      <c r="V28" s="40">
        <f t="shared" si="5"/>
        <v>101.13285272914521</v>
      </c>
      <c r="W28" s="160">
        <v>1187</v>
      </c>
      <c r="X28" s="157">
        <v>333</v>
      </c>
      <c r="Y28" s="40">
        <f t="shared" si="6"/>
        <v>28.053917438921651</v>
      </c>
      <c r="Z28" s="156">
        <v>393</v>
      </c>
      <c r="AA28" s="157">
        <v>310</v>
      </c>
      <c r="AB28" s="40">
        <f t="shared" si="7"/>
        <v>78.880407124681938</v>
      </c>
      <c r="AC28" s="156">
        <v>370</v>
      </c>
      <c r="AD28" s="157">
        <v>286</v>
      </c>
      <c r="AE28" s="40">
        <f t="shared" si="8"/>
        <v>77.297297297297291</v>
      </c>
      <c r="AF28" s="37"/>
      <c r="AG28" s="41"/>
    </row>
    <row r="29" spans="1:33" s="42" customFormat="1" ht="17" customHeight="1" x14ac:dyDescent="0.3">
      <c r="A29" s="61" t="s">
        <v>56</v>
      </c>
      <c r="B29" s="156">
        <v>2915</v>
      </c>
      <c r="C29" s="158">
        <v>3076</v>
      </c>
      <c r="D29" s="36">
        <f t="shared" si="0"/>
        <v>105.52315608919382</v>
      </c>
      <c r="E29" s="156">
        <v>1798</v>
      </c>
      <c r="F29" s="156">
        <v>1887</v>
      </c>
      <c r="G29" s="40">
        <f t="shared" si="1"/>
        <v>104.94994438264739</v>
      </c>
      <c r="H29" s="156">
        <v>553</v>
      </c>
      <c r="I29" s="158">
        <v>568</v>
      </c>
      <c r="J29" s="40">
        <f t="shared" si="2"/>
        <v>102.7124773960217</v>
      </c>
      <c r="K29" s="159">
        <v>409</v>
      </c>
      <c r="L29" s="159">
        <v>431</v>
      </c>
      <c r="M29" s="155">
        <f t="shared" si="3"/>
        <v>105.37897310513448</v>
      </c>
      <c r="N29" s="156">
        <v>155</v>
      </c>
      <c r="O29" s="156">
        <v>143</v>
      </c>
      <c r="P29" s="40">
        <f t="shared" si="4"/>
        <v>92.258064516129039</v>
      </c>
      <c r="Q29" s="156">
        <v>42</v>
      </c>
      <c r="R29" s="156">
        <v>2</v>
      </c>
      <c r="S29" s="40">
        <f t="shared" si="9"/>
        <v>4.7619047619047619</v>
      </c>
      <c r="T29" s="156">
        <v>1386</v>
      </c>
      <c r="U29" s="157">
        <v>1541</v>
      </c>
      <c r="V29" s="40">
        <f t="shared" si="5"/>
        <v>111.18326118326118</v>
      </c>
      <c r="W29" s="160">
        <v>1837</v>
      </c>
      <c r="X29" s="157">
        <v>393</v>
      </c>
      <c r="Y29" s="40">
        <f t="shared" si="6"/>
        <v>21.393576483396842</v>
      </c>
      <c r="Z29" s="156">
        <v>900</v>
      </c>
      <c r="AA29" s="157">
        <v>372</v>
      </c>
      <c r="AB29" s="40">
        <f t="shared" si="7"/>
        <v>41.333333333333336</v>
      </c>
      <c r="AC29" s="156">
        <v>827</v>
      </c>
      <c r="AD29" s="157">
        <v>310</v>
      </c>
      <c r="AE29" s="40">
        <f t="shared" si="8"/>
        <v>37.484885126964933</v>
      </c>
      <c r="AF29" s="37"/>
      <c r="AG29" s="41"/>
    </row>
    <row r="30" spans="1:33" s="42" customFormat="1" ht="17" customHeight="1" x14ac:dyDescent="0.3">
      <c r="A30" s="61" t="s">
        <v>57</v>
      </c>
      <c r="B30" s="156">
        <v>3360</v>
      </c>
      <c r="C30" s="158">
        <v>3644</v>
      </c>
      <c r="D30" s="36">
        <f t="shared" si="0"/>
        <v>108.45238095238095</v>
      </c>
      <c r="E30" s="156">
        <v>811</v>
      </c>
      <c r="F30" s="156">
        <v>1053</v>
      </c>
      <c r="G30" s="40">
        <f t="shared" si="1"/>
        <v>129.83970406905055</v>
      </c>
      <c r="H30" s="156">
        <v>502</v>
      </c>
      <c r="I30" s="158">
        <v>522</v>
      </c>
      <c r="J30" s="40">
        <f t="shared" si="2"/>
        <v>103.98406374501992</v>
      </c>
      <c r="K30" s="159">
        <v>274</v>
      </c>
      <c r="L30" s="159">
        <v>382</v>
      </c>
      <c r="M30" s="155">
        <f t="shared" si="3"/>
        <v>139.41605839416059</v>
      </c>
      <c r="N30" s="156">
        <v>140</v>
      </c>
      <c r="O30" s="156">
        <v>141</v>
      </c>
      <c r="P30" s="40">
        <f t="shared" si="4"/>
        <v>100.71428571428571</v>
      </c>
      <c r="Q30" s="156">
        <v>15</v>
      </c>
      <c r="R30" s="156">
        <v>9</v>
      </c>
      <c r="S30" s="40">
        <f t="shared" si="9"/>
        <v>60</v>
      </c>
      <c r="T30" s="156">
        <v>786</v>
      </c>
      <c r="U30" s="157">
        <v>966</v>
      </c>
      <c r="V30" s="40">
        <f t="shared" si="5"/>
        <v>122.90076335877863</v>
      </c>
      <c r="W30" s="160">
        <v>2875</v>
      </c>
      <c r="X30" s="157">
        <v>304</v>
      </c>
      <c r="Y30" s="40">
        <f t="shared" si="6"/>
        <v>10.57391304347826</v>
      </c>
      <c r="Z30" s="156">
        <v>335</v>
      </c>
      <c r="AA30" s="157">
        <v>269</v>
      </c>
      <c r="AB30" s="40">
        <f t="shared" si="7"/>
        <v>80.298507462686572</v>
      </c>
      <c r="AC30" s="156">
        <v>297</v>
      </c>
      <c r="AD30" s="157">
        <v>243</v>
      </c>
      <c r="AE30" s="40">
        <f t="shared" si="8"/>
        <v>81.818181818181813</v>
      </c>
      <c r="AF30" s="37"/>
      <c r="AG30" s="41"/>
    </row>
    <row r="31" spans="1:33" s="42" customFormat="1" ht="17" customHeight="1" x14ac:dyDescent="0.3">
      <c r="A31" s="61" t="s">
        <v>58</v>
      </c>
      <c r="B31" s="156">
        <v>3699</v>
      </c>
      <c r="C31" s="158">
        <v>3660</v>
      </c>
      <c r="D31" s="36">
        <f t="shared" si="0"/>
        <v>98.945660989456613</v>
      </c>
      <c r="E31" s="156">
        <v>1013</v>
      </c>
      <c r="F31" s="156">
        <v>1232</v>
      </c>
      <c r="G31" s="40">
        <f t="shared" si="1"/>
        <v>121.61895360315893</v>
      </c>
      <c r="H31" s="156">
        <v>750</v>
      </c>
      <c r="I31" s="158">
        <v>893</v>
      </c>
      <c r="J31" s="40">
        <f t="shared" si="2"/>
        <v>119.06666666666666</v>
      </c>
      <c r="K31" s="159">
        <v>298</v>
      </c>
      <c r="L31" s="159">
        <v>454</v>
      </c>
      <c r="M31" s="155">
        <f t="shared" si="3"/>
        <v>152.34899328859061</v>
      </c>
      <c r="N31" s="156">
        <v>115</v>
      </c>
      <c r="O31" s="156">
        <v>107</v>
      </c>
      <c r="P31" s="40">
        <f t="shared" si="4"/>
        <v>93.043478260869563</v>
      </c>
      <c r="Q31" s="156">
        <v>4</v>
      </c>
      <c r="R31" s="156">
        <v>20</v>
      </c>
      <c r="S31" s="40">
        <f t="shared" si="9"/>
        <v>500</v>
      </c>
      <c r="T31" s="156">
        <v>892</v>
      </c>
      <c r="U31" s="157">
        <v>1127</v>
      </c>
      <c r="V31" s="40">
        <f t="shared" si="5"/>
        <v>126.34529147982063</v>
      </c>
      <c r="W31" s="160">
        <v>2441</v>
      </c>
      <c r="X31" s="157">
        <v>379</v>
      </c>
      <c r="Y31" s="40">
        <f t="shared" si="6"/>
        <v>15.526423596886522</v>
      </c>
      <c r="Z31" s="156">
        <v>424</v>
      </c>
      <c r="AA31" s="157">
        <v>264</v>
      </c>
      <c r="AB31" s="40">
        <f t="shared" si="7"/>
        <v>62.264150943396224</v>
      </c>
      <c r="AC31" s="156">
        <v>374</v>
      </c>
      <c r="AD31" s="157">
        <v>202</v>
      </c>
      <c r="AE31" s="40">
        <f t="shared" si="8"/>
        <v>54.010695187165773</v>
      </c>
      <c r="AF31" s="37"/>
      <c r="AG31" s="41"/>
    </row>
    <row r="32" spans="1:33" s="42" customFormat="1" ht="17" customHeight="1" x14ac:dyDescent="0.3">
      <c r="A32" s="61" t="s">
        <v>59</v>
      </c>
      <c r="B32" s="156">
        <v>4698</v>
      </c>
      <c r="C32" s="158">
        <v>4415</v>
      </c>
      <c r="D32" s="36">
        <f t="shared" si="0"/>
        <v>93.976160068114098</v>
      </c>
      <c r="E32" s="156">
        <v>1354</v>
      </c>
      <c r="F32" s="156">
        <v>1357</v>
      </c>
      <c r="G32" s="40">
        <f t="shared" si="1"/>
        <v>100.22156573116692</v>
      </c>
      <c r="H32" s="156">
        <v>1042</v>
      </c>
      <c r="I32" s="158">
        <v>739</v>
      </c>
      <c r="J32" s="40">
        <f t="shared" si="2"/>
        <v>70.921305182341655</v>
      </c>
      <c r="K32" s="159">
        <v>410</v>
      </c>
      <c r="L32" s="159">
        <v>569</v>
      </c>
      <c r="M32" s="155">
        <f t="shared" si="3"/>
        <v>138.78048780487805</v>
      </c>
      <c r="N32" s="156">
        <v>126</v>
      </c>
      <c r="O32" s="156">
        <v>146</v>
      </c>
      <c r="P32" s="40">
        <f t="shared" si="4"/>
        <v>115.87301587301587</v>
      </c>
      <c r="Q32" s="156">
        <v>25</v>
      </c>
      <c r="R32" s="156">
        <v>28</v>
      </c>
      <c r="S32" s="40">
        <f t="shared" si="9"/>
        <v>112</v>
      </c>
      <c r="T32" s="156">
        <v>1298</v>
      </c>
      <c r="U32" s="157">
        <v>1120</v>
      </c>
      <c r="V32" s="40">
        <f t="shared" si="5"/>
        <v>86.286594761171031</v>
      </c>
      <c r="W32" s="160">
        <v>3438</v>
      </c>
      <c r="X32" s="157">
        <v>235</v>
      </c>
      <c r="Y32" s="40">
        <f t="shared" si="6"/>
        <v>6.835369400814427</v>
      </c>
      <c r="Z32" s="156">
        <v>506</v>
      </c>
      <c r="AA32" s="157">
        <v>186</v>
      </c>
      <c r="AB32" s="40">
        <f t="shared" si="7"/>
        <v>36.758893280632414</v>
      </c>
      <c r="AC32" s="156">
        <v>441</v>
      </c>
      <c r="AD32" s="157">
        <v>164</v>
      </c>
      <c r="AE32" s="40">
        <f t="shared" si="8"/>
        <v>37.188208616780045</v>
      </c>
      <c r="AF32" s="37"/>
      <c r="AG32" s="41"/>
    </row>
    <row r="33" spans="1:33" s="42" customFormat="1" ht="17" customHeight="1" x14ac:dyDescent="0.3">
      <c r="A33" s="61" t="s">
        <v>60</v>
      </c>
      <c r="B33" s="156">
        <v>3373</v>
      </c>
      <c r="C33" s="158">
        <v>3774</v>
      </c>
      <c r="D33" s="36">
        <f t="shared" si="0"/>
        <v>111.88852653424252</v>
      </c>
      <c r="E33" s="156">
        <v>2053</v>
      </c>
      <c r="F33" s="156">
        <v>2427</v>
      </c>
      <c r="G33" s="40">
        <f t="shared" si="1"/>
        <v>118.21724305893814</v>
      </c>
      <c r="H33" s="156">
        <v>697</v>
      </c>
      <c r="I33" s="158">
        <v>873</v>
      </c>
      <c r="J33" s="40">
        <f t="shared" si="2"/>
        <v>125.25107604017217</v>
      </c>
      <c r="K33" s="159">
        <v>423</v>
      </c>
      <c r="L33" s="159">
        <v>576</v>
      </c>
      <c r="M33" s="155">
        <f t="shared" si="3"/>
        <v>136.17021276595744</v>
      </c>
      <c r="N33" s="156">
        <v>211</v>
      </c>
      <c r="O33" s="156">
        <v>194</v>
      </c>
      <c r="P33" s="40">
        <f t="shared" si="4"/>
        <v>91.943127962085313</v>
      </c>
      <c r="Q33" s="156">
        <v>18</v>
      </c>
      <c r="R33" s="156">
        <v>2</v>
      </c>
      <c r="S33" s="40">
        <f t="shared" si="9"/>
        <v>11.111111111111111</v>
      </c>
      <c r="T33" s="156">
        <v>1926</v>
      </c>
      <c r="U33" s="157">
        <v>2211</v>
      </c>
      <c r="V33" s="40">
        <f t="shared" si="5"/>
        <v>114.79750778816199</v>
      </c>
      <c r="W33" s="160">
        <v>1789</v>
      </c>
      <c r="X33" s="157">
        <v>732</v>
      </c>
      <c r="Y33" s="40">
        <f t="shared" si="6"/>
        <v>40.916713247624372</v>
      </c>
      <c r="Z33" s="156">
        <v>762</v>
      </c>
      <c r="AA33" s="157">
        <v>701</v>
      </c>
      <c r="AB33" s="40">
        <f t="shared" si="7"/>
        <v>91.99475065616798</v>
      </c>
      <c r="AC33" s="156">
        <v>709</v>
      </c>
      <c r="AD33" s="157">
        <v>629</v>
      </c>
      <c r="AE33" s="40">
        <f t="shared" si="8"/>
        <v>88.716502115655857</v>
      </c>
      <c r="AF33" s="37"/>
      <c r="AG33" s="41"/>
    </row>
    <row r="34" spans="1:33" s="42" customFormat="1" ht="17" customHeight="1" x14ac:dyDescent="0.3">
      <c r="A34" s="61" t="s">
        <v>61</v>
      </c>
      <c r="B34" s="156">
        <v>3072</v>
      </c>
      <c r="C34" s="158">
        <v>3304</v>
      </c>
      <c r="D34" s="36">
        <f t="shared" si="0"/>
        <v>107.55208333333333</v>
      </c>
      <c r="E34" s="156">
        <v>1734</v>
      </c>
      <c r="F34" s="156">
        <v>1980</v>
      </c>
      <c r="G34" s="40">
        <f t="shared" si="1"/>
        <v>114.18685121107266</v>
      </c>
      <c r="H34" s="156">
        <v>887</v>
      </c>
      <c r="I34" s="158">
        <v>977</v>
      </c>
      <c r="J34" s="40">
        <f t="shared" si="2"/>
        <v>110.14656144306652</v>
      </c>
      <c r="K34" s="159">
        <v>482</v>
      </c>
      <c r="L34" s="159">
        <v>539</v>
      </c>
      <c r="M34" s="155">
        <f t="shared" si="3"/>
        <v>111.82572614107883</v>
      </c>
      <c r="N34" s="156">
        <v>108</v>
      </c>
      <c r="O34" s="156">
        <v>91</v>
      </c>
      <c r="P34" s="40">
        <f t="shared" si="4"/>
        <v>84.259259259259252</v>
      </c>
      <c r="Q34" s="156">
        <v>71</v>
      </c>
      <c r="R34" s="156">
        <v>3</v>
      </c>
      <c r="S34" s="40">
        <f t="shared" si="9"/>
        <v>4.225352112676056</v>
      </c>
      <c r="T34" s="156">
        <v>1543</v>
      </c>
      <c r="U34" s="157">
        <v>1709</v>
      </c>
      <c r="V34" s="40">
        <f t="shared" si="5"/>
        <v>110.75826312378483</v>
      </c>
      <c r="W34" s="160">
        <v>1548</v>
      </c>
      <c r="X34" s="157">
        <v>747</v>
      </c>
      <c r="Y34" s="40">
        <f t="shared" si="6"/>
        <v>48.255813953488371</v>
      </c>
      <c r="Z34" s="156">
        <v>637</v>
      </c>
      <c r="AA34" s="157">
        <v>619</v>
      </c>
      <c r="AB34" s="40">
        <f t="shared" si="7"/>
        <v>97.174254317111462</v>
      </c>
      <c r="AC34" s="156">
        <v>592</v>
      </c>
      <c r="AD34" s="157">
        <v>544</v>
      </c>
      <c r="AE34" s="40">
        <f t="shared" si="8"/>
        <v>91.891891891891888</v>
      </c>
      <c r="AF34" s="37"/>
      <c r="AG34" s="41"/>
    </row>
    <row r="35" spans="1:33" s="42" customFormat="1" ht="17" customHeight="1" thickBot="1" x14ac:dyDescent="0.35">
      <c r="A35" s="61" t="s">
        <v>62</v>
      </c>
      <c r="B35" s="156">
        <v>2060</v>
      </c>
      <c r="C35" s="158">
        <v>2194</v>
      </c>
      <c r="D35" s="36">
        <f t="shared" si="0"/>
        <v>106.50485436893204</v>
      </c>
      <c r="E35" s="156">
        <v>1132</v>
      </c>
      <c r="F35" s="156">
        <v>1236</v>
      </c>
      <c r="G35" s="40">
        <f t="shared" si="1"/>
        <v>109.18727915194346</v>
      </c>
      <c r="H35" s="156">
        <v>671</v>
      </c>
      <c r="I35" s="158">
        <v>501</v>
      </c>
      <c r="J35" s="40">
        <f t="shared" si="2"/>
        <v>74.664679582712367</v>
      </c>
      <c r="K35" s="159">
        <v>310</v>
      </c>
      <c r="L35" s="159">
        <v>332</v>
      </c>
      <c r="M35" s="155">
        <f t="shared" si="3"/>
        <v>107.09677419354838</v>
      </c>
      <c r="N35" s="156">
        <v>119</v>
      </c>
      <c r="O35" s="156">
        <v>140</v>
      </c>
      <c r="P35" s="40">
        <f t="shared" si="4"/>
        <v>117.64705882352941</v>
      </c>
      <c r="Q35" s="156">
        <v>14</v>
      </c>
      <c r="R35" s="156">
        <v>2</v>
      </c>
      <c r="S35" s="40">
        <f t="shared" si="9"/>
        <v>14.285714285714286</v>
      </c>
      <c r="T35" s="156">
        <v>862</v>
      </c>
      <c r="U35" s="157">
        <v>851</v>
      </c>
      <c r="V35" s="40">
        <f t="shared" si="5"/>
        <v>98.72389791183295</v>
      </c>
      <c r="W35" s="161">
        <v>1131</v>
      </c>
      <c r="X35" s="157">
        <v>216</v>
      </c>
      <c r="Y35" s="40">
        <f t="shared" si="6"/>
        <v>19.098143236074272</v>
      </c>
      <c r="Z35" s="156">
        <v>401</v>
      </c>
      <c r="AA35" s="157">
        <v>210</v>
      </c>
      <c r="AB35" s="40">
        <f t="shared" si="7"/>
        <v>52.369077306733168</v>
      </c>
      <c r="AC35" s="156">
        <v>364</v>
      </c>
      <c r="AD35" s="157">
        <v>177</v>
      </c>
      <c r="AE35" s="40">
        <f t="shared" si="8"/>
        <v>48.626373626373628</v>
      </c>
      <c r="AF35" s="37"/>
      <c r="AG35" s="41"/>
    </row>
    <row r="36" spans="1:33" ht="13.75" x14ac:dyDescent="0.25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ht="13.75" x14ac:dyDescent="0.25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ht="13.75" x14ac:dyDescent="0.25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ht="13.75" x14ac:dyDescent="0.25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ht="13.75" x14ac:dyDescent="0.25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ht="13.75" x14ac:dyDescent="0.25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ht="13.75" x14ac:dyDescent="0.25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ht="13.75" x14ac:dyDescent="0.25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ht="13.75" x14ac:dyDescent="0.25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ht="13.75" x14ac:dyDescent="0.25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ht="13.75" x14ac:dyDescent="0.25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ht="13.75" x14ac:dyDescent="0.25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ht="13.75" x14ac:dyDescent="0.25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ht="13.75" x14ac:dyDescent="0.25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ht="13.75" x14ac:dyDescent="0.25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ht="13.75" x14ac:dyDescent="0.25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ht="13.75" x14ac:dyDescent="0.25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ht="13.75" x14ac:dyDescent="0.25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ht="13.75" x14ac:dyDescent="0.25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ht="13.75" x14ac:dyDescent="0.25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ht="13.75" x14ac:dyDescent="0.25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3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3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3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3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3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3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3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3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3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3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3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3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3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3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3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3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3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3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3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3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3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3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3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3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3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3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3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3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3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3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3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3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="82" zoomScaleNormal="70" zoomScaleSheetLayoutView="82" workbookViewId="0">
      <selection activeCell="A17" sqref="A17"/>
    </sheetView>
  </sheetViews>
  <sheetFormatPr defaultColWidth="8" defaultRowHeight="13" x14ac:dyDescent="0.3"/>
  <cols>
    <col min="1" max="1" width="60.90625" style="3" customWidth="1"/>
    <col min="2" max="3" width="23.08984375" style="3" customWidth="1"/>
    <col min="4" max="4" width="10.90625" style="3" customWidth="1"/>
    <col min="5" max="5" width="11.6328125" style="3" customWidth="1"/>
    <col min="6" max="16384" width="8" style="3"/>
  </cols>
  <sheetData>
    <row r="1" spans="1:11" ht="54.75" customHeight="1" x14ac:dyDescent="0.3">
      <c r="A1" s="171" t="s">
        <v>71</v>
      </c>
      <c r="B1" s="171"/>
      <c r="C1" s="171"/>
      <c r="D1" s="171"/>
      <c r="E1" s="171"/>
    </row>
    <row r="2" spans="1:11" s="4" customFormat="1" ht="23.25" customHeight="1" x14ac:dyDescent="0.35">
      <c r="A2" s="166" t="s">
        <v>0</v>
      </c>
      <c r="B2" s="186" t="s">
        <v>97</v>
      </c>
      <c r="C2" s="186" t="s">
        <v>98</v>
      </c>
      <c r="D2" s="169" t="s">
        <v>1</v>
      </c>
      <c r="E2" s="170"/>
    </row>
    <row r="3" spans="1:11" s="4" customFormat="1" ht="42" customHeight="1" x14ac:dyDescent="0.35">
      <c r="A3" s="167"/>
      <c r="B3" s="187"/>
      <c r="C3" s="187"/>
      <c r="D3" s="5" t="s">
        <v>2</v>
      </c>
      <c r="E3" s="6" t="s">
        <v>26</v>
      </c>
    </row>
    <row r="4" spans="1:11" s="9" customFormat="1" ht="15.75" customHeight="1" x14ac:dyDescent="0.3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5">
      <c r="A5" s="10" t="s">
        <v>27</v>
      </c>
      <c r="B5" s="74">
        <f>'4(неповносправні-ЦЗ)'!B7</f>
        <v>4405</v>
      </c>
      <c r="C5" s="74">
        <f>'4(неповносправні-ЦЗ)'!C7</f>
        <v>5475</v>
      </c>
      <c r="D5" s="11">
        <f>C5*100/B5</f>
        <v>124.2905788876277</v>
      </c>
      <c r="E5" s="75">
        <f>C5-B5</f>
        <v>1070</v>
      </c>
      <c r="K5" s="13"/>
    </row>
    <row r="6" spans="1:11" s="4" customFormat="1" ht="31.65" customHeight="1" x14ac:dyDescent="0.35">
      <c r="A6" s="10" t="s">
        <v>28</v>
      </c>
      <c r="B6" s="74">
        <f>'4(неповносправні-ЦЗ)'!E7</f>
        <v>3976</v>
      </c>
      <c r="C6" s="74">
        <f>'4(неповносправні-ЦЗ)'!F7</f>
        <v>4957</v>
      </c>
      <c r="D6" s="11">
        <f t="shared" ref="D6:D10" si="0">C6*100/B6</f>
        <v>124.67303822937626</v>
      </c>
      <c r="E6" s="75">
        <f t="shared" ref="E6:E10" si="1">C6-B6</f>
        <v>981</v>
      </c>
      <c r="K6" s="13"/>
    </row>
    <row r="7" spans="1:11" s="4" customFormat="1" ht="54.75" customHeight="1" x14ac:dyDescent="0.35">
      <c r="A7" s="14" t="s">
        <v>29</v>
      </c>
      <c r="B7" s="74">
        <f>'4(неповносправні-ЦЗ)'!H7</f>
        <v>641</v>
      </c>
      <c r="C7" s="74">
        <f>'4(неповносправні-ЦЗ)'!I7</f>
        <v>874</v>
      </c>
      <c r="D7" s="11">
        <f t="shared" si="0"/>
        <v>136.34945397815912</v>
      </c>
      <c r="E7" s="75">
        <f t="shared" si="1"/>
        <v>233</v>
      </c>
      <c r="K7" s="13"/>
    </row>
    <row r="8" spans="1:11" s="4" customFormat="1" ht="35.4" customHeight="1" x14ac:dyDescent="0.35">
      <c r="A8" s="15" t="s">
        <v>30</v>
      </c>
      <c r="B8" s="74">
        <f>'4(неповносправні-ЦЗ)'!K7</f>
        <v>276</v>
      </c>
      <c r="C8" s="74">
        <f>'4(неповносправні-ЦЗ)'!L7</f>
        <v>297</v>
      </c>
      <c r="D8" s="11">
        <f t="shared" si="0"/>
        <v>107.60869565217391</v>
      </c>
      <c r="E8" s="75">
        <f t="shared" si="1"/>
        <v>21</v>
      </c>
      <c r="K8" s="13"/>
    </row>
    <row r="9" spans="1:11" s="4" customFormat="1" ht="45.75" customHeight="1" x14ac:dyDescent="0.35">
      <c r="A9" s="15" t="s">
        <v>20</v>
      </c>
      <c r="B9" s="74">
        <f>'4(неповносправні-ЦЗ)'!N7</f>
        <v>53</v>
      </c>
      <c r="C9" s="74">
        <f>'4(неповносправні-ЦЗ)'!O7</f>
        <v>81</v>
      </c>
      <c r="D9" s="11">
        <f t="shared" si="0"/>
        <v>152.83018867924528</v>
      </c>
      <c r="E9" s="75">
        <f t="shared" si="1"/>
        <v>28</v>
      </c>
      <c r="K9" s="13"/>
    </row>
    <row r="10" spans="1:11" s="4" customFormat="1" ht="55.5" customHeight="1" x14ac:dyDescent="0.35">
      <c r="A10" s="15" t="s">
        <v>31</v>
      </c>
      <c r="B10" s="74">
        <f>'4(неповносправні-ЦЗ)'!Q7</f>
        <v>3651</v>
      </c>
      <c r="C10" s="74">
        <f>'4(неповносправні-ЦЗ)'!R7</f>
        <v>4318</v>
      </c>
      <c r="D10" s="11">
        <f t="shared" si="0"/>
        <v>118.26896740619009</v>
      </c>
      <c r="E10" s="75">
        <f t="shared" si="1"/>
        <v>667</v>
      </c>
      <c r="K10" s="13"/>
    </row>
    <row r="11" spans="1:11" s="4" customFormat="1" ht="12.75" customHeight="1" x14ac:dyDescent="0.35">
      <c r="A11" s="162" t="s">
        <v>4</v>
      </c>
      <c r="B11" s="163"/>
      <c r="C11" s="163"/>
      <c r="D11" s="163"/>
      <c r="E11" s="163"/>
      <c r="K11" s="13"/>
    </row>
    <row r="12" spans="1:11" s="4" customFormat="1" ht="15" customHeight="1" x14ac:dyDescent="0.35">
      <c r="A12" s="164"/>
      <c r="B12" s="165"/>
      <c r="C12" s="165"/>
      <c r="D12" s="165"/>
      <c r="E12" s="165"/>
      <c r="K12" s="13"/>
    </row>
    <row r="13" spans="1:11" s="4" customFormat="1" ht="20.25" customHeight="1" x14ac:dyDescent="0.35">
      <c r="A13" s="166" t="s">
        <v>0</v>
      </c>
      <c r="B13" s="168" t="s">
        <v>99</v>
      </c>
      <c r="C13" s="168" t="s">
        <v>100</v>
      </c>
      <c r="D13" s="169" t="s">
        <v>1</v>
      </c>
      <c r="E13" s="170"/>
      <c r="K13" s="13"/>
    </row>
    <row r="14" spans="1:11" ht="35.4" customHeight="1" x14ac:dyDescent="0.3">
      <c r="A14" s="167"/>
      <c r="B14" s="168"/>
      <c r="C14" s="168"/>
      <c r="D14" s="5" t="s">
        <v>2</v>
      </c>
      <c r="E14" s="6" t="s">
        <v>26</v>
      </c>
      <c r="K14" s="13"/>
    </row>
    <row r="15" spans="1:11" ht="24" customHeight="1" x14ac:dyDescent="0.3">
      <c r="A15" s="10" t="s">
        <v>32</v>
      </c>
      <c r="B15" s="74">
        <f>'4(неповносправні-ЦЗ)'!T7</f>
        <v>2154</v>
      </c>
      <c r="C15" s="74">
        <f>'4(неповносправні-ЦЗ)'!U7</f>
        <v>1529</v>
      </c>
      <c r="D15" s="16">
        <f t="shared" ref="D15:D17" si="2">C15*100/B15</f>
        <v>70.984215413184771</v>
      </c>
      <c r="E15" s="75">
        <f t="shared" ref="E15:E17" si="3">C15-B15</f>
        <v>-625</v>
      </c>
      <c r="K15" s="13"/>
    </row>
    <row r="16" spans="1:11" ht="25.5" customHeight="1" x14ac:dyDescent="0.3">
      <c r="A16" s="1" t="s">
        <v>28</v>
      </c>
      <c r="B16" s="74">
        <f>'4(неповносправні-ЦЗ)'!W7</f>
        <v>1776</v>
      </c>
      <c r="C16" s="74">
        <f>'4(неповносправні-ЦЗ)'!X7</f>
        <v>1477</v>
      </c>
      <c r="D16" s="16">
        <f t="shared" si="2"/>
        <v>83.164414414414409</v>
      </c>
      <c r="E16" s="75">
        <f t="shared" si="3"/>
        <v>-299</v>
      </c>
      <c r="K16" s="13"/>
    </row>
    <row r="17" spans="1:11" ht="33.75" customHeight="1" x14ac:dyDescent="0.3">
      <c r="A17" s="1" t="s">
        <v>33</v>
      </c>
      <c r="B17" s="74">
        <f>'4(неповносправні-ЦЗ)'!Z7</f>
        <v>1606</v>
      </c>
      <c r="C17" s="74">
        <f>'4(неповносправні-ЦЗ)'!AA7</f>
        <v>1322</v>
      </c>
      <c r="D17" s="16">
        <f t="shared" si="2"/>
        <v>82.316313823163142</v>
      </c>
      <c r="E17" s="75">
        <f t="shared" si="3"/>
        <v>-284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107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74" t="s">
        <v>21</v>
      </c>
      <c r="C3" s="174"/>
      <c r="D3" s="174"/>
      <c r="E3" s="174" t="s">
        <v>22</v>
      </c>
      <c r="F3" s="174"/>
      <c r="G3" s="174"/>
      <c r="H3" s="174" t="s">
        <v>13</v>
      </c>
      <c r="I3" s="174"/>
      <c r="J3" s="174"/>
      <c r="K3" s="174" t="s">
        <v>9</v>
      </c>
      <c r="L3" s="174"/>
      <c r="M3" s="174"/>
      <c r="N3" s="174" t="s">
        <v>10</v>
      </c>
      <c r="O3" s="174"/>
      <c r="P3" s="174"/>
      <c r="Q3" s="180" t="s">
        <v>8</v>
      </c>
      <c r="R3" s="181"/>
      <c r="S3" s="182"/>
      <c r="T3" s="174" t="s">
        <v>16</v>
      </c>
      <c r="U3" s="174"/>
      <c r="V3" s="174"/>
      <c r="W3" s="174" t="s">
        <v>11</v>
      </c>
      <c r="X3" s="174"/>
      <c r="Y3" s="174"/>
      <c r="Z3" s="174" t="s">
        <v>12</v>
      </c>
      <c r="AA3" s="174"/>
      <c r="AB3" s="174"/>
    </row>
    <row r="4" spans="1:32" s="33" customFormat="1" ht="19.5" customHeight="1" x14ac:dyDescent="0.35">
      <c r="A4" s="185"/>
      <c r="B4" s="176" t="s">
        <v>15</v>
      </c>
      <c r="C4" s="176" t="s">
        <v>63</v>
      </c>
      <c r="D4" s="188" t="s">
        <v>2</v>
      </c>
      <c r="E4" s="176" t="s">
        <v>15</v>
      </c>
      <c r="F4" s="176" t="s">
        <v>63</v>
      </c>
      <c r="G4" s="188" t="s">
        <v>2</v>
      </c>
      <c r="H4" s="176" t="s">
        <v>15</v>
      </c>
      <c r="I4" s="176" t="s">
        <v>63</v>
      </c>
      <c r="J4" s="188" t="s">
        <v>2</v>
      </c>
      <c r="K4" s="176" t="s">
        <v>15</v>
      </c>
      <c r="L4" s="176" t="s">
        <v>63</v>
      </c>
      <c r="M4" s="188" t="s">
        <v>2</v>
      </c>
      <c r="N4" s="176" t="s">
        <v>15</v>
      </c>
      <c r="O4" s="176" t="s">
        <v>63</v>
      </c>
      <c r="P4" s="188" t="s">
        <v>2</v>
      </c>
      <c r="Q4" s="176" t="s">
        <v>15</v>
      </c>
      <c r="R4" s="176" t="s">
        <v>63</v>
      </c>
      <c r="S4" s="188" t="s">
        <v>2</v>
      </c>
      <c r="T4" s="176" t="s">
        <v>15</v>
      </c>
      <c r="U4" s="176" t="s">
        <v>63</v>
      </c>
      <c r="V4" s="188" t="s">
        <v>2</v>
      </c>
      <c r="W4" s="176" t="s">
        <v>15</v>
      </c>
      <c r="X4" s="176" t="s">
        <v>63</v>
      </c>
      <c r="Y4" s="188" t="s">
        <v>2</v>
      </c>
      <c r="Z4" s="176" t="s">
        <v>15</v>
      </c>
      <c r="AA4" s="176" t="s">
        <v>63</v>
      </c>
      <c r="AB4" s="188" t="s">
        <v>2</v>
      </c>
    </row>
    <row r="5" spans="1:32" s="33" customFormat="1" ht="15.75" customHeight="1" x14ac:dyDescent="0.35">
      <c r="A5" s="185"/>
      <c r="B5" s="176"/>
      <c r="C5" s="176"/>
      <c r="D5" s="188"/>
      <c r="E5" s="176"/>
      <c r="F5" s="176"/>
      <c r="G5" s="188"/>
      <c r="H5" s="176"/>
      <c r="I5" s="176"/>
      <c r="J5" s="188"/>
      <c r="K5" s="176"/>
      <c r="L5" s="176"/>
      <c r="M5" s="188"/>
      <c r="N5" s="176"/>
      <c r="O5" s="176"/>
      <c r="P5" s="188"/>
      <c r="Q5" s="176"/>
      <c r="R5" s="176"/>
      <c r="S5" s="188"/>
      <c r="T5" s="176"/>
      <c r="U5" s="176"/>
      <c r="V5" s="188"/>
      <c r="W5" s="176"/>
      <c r="X5" s="176"/>
      <c r="Y5" s="188"/>
      <c r="Z5" s="176"/>
      <c r="AA5" s="176"/>
      <c r="AB5" s="18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4405</v>
      </c>
      <c r="C7" s="35">
        <f>SUM(C8:C35)</f>
        <v>5475</v>
      </c>
      <c r="D7" s="36">
        <f>C7*100/B7</f>
        <v>124.2905788876277</v>
      </c>
      <c r="E7" s="35">
        <f>SUM(E8:E35)</f>
        <v>3976</v>
      </c>
      <c r="F7" s="35">
        <f>SUM(F8:F35)</f>
        <v>4957</v>
      </c>
      <c r="G7" s="36">
        <f>F7*100/E7</f>
        <v>124.67303822937626</v>
      </c>
      <c r="H7" s="35">
        <f>SUM(H8:H35)</f>
        <v>641</v>
      </c>
      <c r="I7" s="35">
        <f>SUM(I8:I35)</f>
        <v>874</v>
      </c>
      <c r="J7" s="36">
        <f>I7*100/H7</f>
        <v>136.34945397815912</v>
      </c>
      <c r="K7" s="35">
        <f>SUM(K8:K35)</f>
        <v>276</v>
      </c>
      <c r="L7" s="35">
        <f>SUM(L8:L35)</f>
        <v>297</v>
      </c>
      <c r="M7" s="109">
        <f>L7*100/K7</f>
        <v>107.60869565217391</v>
      </c>
      <c r="N7" s="35">
        <f>SUM(N8:N35)</f>
        <v>53</v>
      </c>
      <c r="O7" s="35">
        <f>SUM(O8:O35)</f>
        <v>81</v>
      </c>
      <c r="P7" s="36">
        <f>O7*100/N7</f>
        <v>152.83018867924528</v>
      </c>
      <c r="Q7" s="35">
        <f>SUM(Q8:Q35)</f>
        <v>3651</v>
      </c>
      <c r="R7" s="35">
        <f>SUM(R8:R35)</f>
        <v>4318</v>
      </c>
      <c r="S7" s="36">
        <f>R7*100/Q7</f>
        <v>118.26896740619009</v>
      </c>
      <c r="T7" s="35">
        <f>SUM(T8:T35)</f>
        <v>2154</v>
      </c>
      <c r="U7" s="35">
        <f>SUM(U8:U35)</f>
        <v>1529</v>
      </c>
      <c r="V7" s="36">
        <f>U7*100/T7</f>
        <v>70.984215413184771</v>
      </c>
      <c r="W7" s="35">
        <f>SUM(W8:W35)</f>
        <v>1776</v>
      </c>
      <c r="X7" s="35">
        <f>SUM(X8:X35)</f>
        <v>1477</v>
      </c>
      <c r="Y7" s="36">
        <f>X7*100/W7</f>
        <v>83.164414414414409</v>
      </c>
      <c r="Z7" s="35">
        <f>SUM(Z8:Z35)</f>
        <v>1606</v>
      </c>
      <c r="AA7" s="35">
        <f>SUM(AA8:AA35)</f>
        <v>1322</v>
      </c>
      <c r="AB7" s="36">
        <f>AA7*100/Z7</f>
        <v>82.316313823163142</v>
      </c>
      <c r="AC7" s="37"/>
      <c r="AF7" s="42"/>
    </row>
    <row r="8" spans="1:32" s="42" customFormat="1" ht="17" customHeight="1" x14ac:dyDescent="0.3">
      <c r="A8" s="61" t="s">
        <v>35</v>
      </c>
      <c r="B8" s="39">
        <v>1064</v>
      </c>
      <c r="C8" s="39">
        <v>1335</v>
      </c>
      <c r="D8" s="36">
        <f t="shared" ref="D8:D35" si="0">C8*100/B8</f>
        <v>125.46992481203007</v>
      </c>
      <c r="E8" s="39">
        <v>920</v>
      </c>
      <c r="F8" s="39">
        <v>1163</v>
      </c>
      <c r="G8" s="40">
        <f t="shared" ref="G8:G35" si="1">F8*100/E8</f>
        <v>126.41304347826087</v>
      </c>
      <c r="H8" s="39">
        <v>69</v>
      </c>
      <c r="I8" s="39">
        <v>123</v>
      </c>
      <c r="J8" s="40">
        <f t="shared" ref="J8:J35" si="2">I8*100/H8</f>
        <v>178.2608695652174</v>
      </c>
      <c r="K8" s="39">
        <v>35</v>
      </c>
      <c r="L8" s="39">
        <v>60</v>
      </c>
      <c r="M8" s="108">
        <f>IF(ISERROR(L8*100/K8),"-",(L8*100/K8))</f>
        <v>171.42857142857142</v>
      </c>
      <c r="N8" s="39">
        <v>16</v>
      </c>
      <c r="O8" s="39">
        <v>55</v>
      </c>
      <c r="P8" s="108">
        <f>IF(ISERROR(O8*100/N8),"-",(O8*100/N8))</f>
        <v>343.75</v>
      </c>
      <c r="Q8" s="39">
        <v>849</v>
      </c>
      <c r="R8" s="60">
        <v>1030</v>
      </c>
      <c r="S8" s="40">
        <f t="shared" ref="S8:S35" si="3">R8*100/Q8</f>
        <v>121.31919905771495</v>
      </c>
      <c r="T8" s="39">
        <v>614</v>
      </c>
      <c r="U8" s="60">
        <v>357</v>
      </c>
      <c r="V8" s="40">
        <f t="shared" ref="V8:V35" si="4">U8*100/T8</f>
        <v>58.143322475570031</v>
      </c>
      <c r="W8" s="39">
        <v>478</v>
      </c>
      <c r="X8" s="60">
        <v>347</v>
      </c>
      <c r="Y8" s="40">
        <f t="shared" ref="Y8:Y35" si="5">X8*100/W8</f>
        <v>72.594142259414227</v>
      </c>
      <c r="Z8" s="39">
        <v>417</v>
      </c>
      <c r="AA8" s="117">
        <v>293</v>
      </c>
      <c r="AB8" s="116">
        <f t="shared" ref="AB8:AB35" si="6">AA8*100/Z8</f>
        <v>70.26378896882494</v>
      </c>
      <c r="AC8" s="37"/>
      <c r="AD8" s="41"/>
    </row>
    <row r="9" spans="1:32" s="43" customFormat="1" ht="17" customHeight="1" x14ac:dyDescent="0.3">
      <c r="A9" s="61" t="s">
        <v>36</v>
      </c>
      <c r="B9" s="39">
        <v>111</v>
      </c>
      <c r="C9" s="39">
        <v>153</v>
      </c>
      <c r="D9" s="36">
        <f t="shared" si="0"/>
        <v>137.83783783783784</v>
      </c>
      <c r="E9" s="39">
        <v>104</v>
      </c>
      <c r="F9" s="39">
        <v>145</v>
      </c>
      <c r="G9" s="40">
        <f t="shared" si="1"/>
        <v>139.42307692307693</v>
      </c>
      <c r="H9" s="39">
        <v>19</v>
      </c>
      <c r="I9" s="39">
        <v>35</v>
      </c>
      <c r="J9" s="40">
        <f t="shared" si="2"/>
        <v>184.21052631578948</v>
      </c>
      <c r="K9" s="39">
        <v>5</v>
      </c>
      <c r="L9" s="39">
        <v>8</v>
      </c>
      <c r="M9" s="108">
        <f t="shared" ref="M9:M35" si="7">IF(ISERROR(L9*100/K9),"-",(L9*100/K9))</f>
        <v>160</v>
      </c>
      <c r="N9" s="39">
        <v>1</v>
      </c>
      <c r="O9" s="39">
        <v>1</v>
      </c>
      <c r="P9" s="108">
        <f t="shared" ref="P9:P35" si="8">IF(ISERROR(O9*100/N9),"-",(O9*100/N9))</f>
        <v>100</v>
      </c>
      <c r="Q9" s="39">
        <v>99</v>
      </c>
      <c r="R9" s="60">
        <v>121</v>
      </c>
      <c r="S9" s="40">
        <f t="shared" si="3"/>
        <v>122.22222222222223</v>
      </c>
      <c r="T9" s="39">
        <v>50</v>
      </c>
      <c r="U9" s="60">
        <v>37</v>
      </c>
      <c r="V9" s="40">
        <f t="shared" si="4"/>
        <v>74</v>
      </c>
      <c r="W9" s="39">
        <v>45</v>
      </c>
      <c r="X9" s="60">
        <v>37</v>
      </c>
      <c r="Y9" s="40">
        <f t="shared" si="5"/>
        <v>82.222222222222229</v>
      </c>
      <c r="Z9" s="39">
        <v>38</v>
      </c>
      <c r="AA9" s="117">
        <v>27</v>
      </c>
      <c r="AB9" s="116">
        <f t="shared" si="6"/>
        <v>71.05263157894737</v>
      </c>
      <c r="AC9" s="37"/>
      <c r="AD9" s="41"/>
    </row>
    <row r="10" spans="1:32" s="42" customFormat="1" ht="17" customHeight="1" x14ac:dyDescent="0.3">
      <c r="A10" s="61" t="s">
        <v>37</v>
      </c>
      <c r="B10" s="39">
        <v>20</v>
      </c>
      <c r="C10" s="39">
        <v>25</v>
      </c>
      <c r="D10" s="36">
        <f t="shared" si="0"/>
        <v>125</v>
      </c>
      <c r="E10" s="39">
        <v>15</v>
      </c>
      <c r="F10" s="39">
        <v>19</v>
      </c>
      <c r="G10" s="40">
        <f t="shared" si="1"/>
        <v>126.66666666666667</v>
      </c>
      <c r="H10" s="39">
        <v>3</v>
      </c>
      <c r="I10" s="39">
        <v>6</v>
      </c>
      <c r="J10" s="40">
        <f t="shared" ref="J10" si="9">IF(ISERROR(I10*100/H10),"-",(I10*100/H10))</f>
        <v>200</v>
      </c>
      <c r="K10" s="39">
        <v>0</v>
      </c>
      <c r="L10" s="39">
        <v>0</v>
      </c>
      <c r="M10" s="108" t="str">
        <f t="shared" si="7"/>
        <v>-</v>
      </c>
      <c r="N10" s="39">
        <v>1</v>
      </c>
      <c r="O10" s="39">
        <v>0</v>
      </c>
      <c r="P10" s="108">
        <f t="shared" si="8"/>
        <v>0</v>
      </c>
      <c r="Q10" s="39">
        <v>14</v>
      </c>
      <c r="R10" s="60">
        <v>18</v>
      </c>
      <c r="S10" s="40">
        <f t="shared" si="3"/>
        <v>128.57142857142858</v>
      </c>
      <c r="T10" s="39">
        <v>13</v>
      </c>
      <c r="U10" s="60">
        <v>6</v>
      </c>
      <c r="V10" s="40">
        <f t="shared" si="4"/>
        <v>46.153846153846153</v>
      </c>
      <c r="W10" s="39">
        <v>8</v>
      </c>
      <c r="X10" s="60">
        <v>6</v>
      </c>
      <c r="Y10" s="40">
        <f t="shared" si="5"/>
        <v>75</v>
      </c>
      <c r="Z10" s="39">
        <v>8</v>
      </c>
      <c r="AA10" s="117">
        <v>3</v>
      </c>
      <c r="AB10" s="116">
        <f t="shared" si="6"/>
        <v>37.5</v>
      </c>
      <c r="AC10" s="37"/>
      <c r="AD10" s="41"/>
    </row>
    <row r="11" spans="1:32" s="42" customFormat="1" ht="17" customHeight="1" x14ac:dyDescent="0.3">
      <c r="A11" s="61" t="s">
        <v>38</v>
      </c>
      <c r="B11" s="39">
        <v>87</v>
      </c>
      <c r="C11" s="39">
        <v>72</v>
      </c>
      <c r="D11" s="36">
        <f t="shared" si="0"/>
        <v>82.758620689655174</v>
      </c>
      <c r="E11" s="39">
        <v>74</v>
      </c>
      <c r="F11" s="39">
        <v>60</v>
      </c>
      <c r="G11" s="40">
        <f t="shared" si="1"/>
        <v>81.081081081081081</v>
      </c>
      <c r="H11" s="39">
        <v>14</v>
      </c>
      <c r="I11" s="39">
        <v>14</v>
      </c>
      <c r="J11" s="108">
        <f t="shared" si="2"/>
        <v>100</v>
      </c>
      <c r="K11" s="39">
        <v>3</v>
      </c>
      <c r="L11" s="39">
        <v>2</v>
      </c>
      <c r="M11" s="108">
        <f t="shared" si="7"/>
        <v>66.666666666666671</v>
      </c>
      <c r="N11" s="39">
        <v>0</v>
      </c>
      <c r="O11" s="39">
        <v>1</v>
      </c>
      <c r="P11" s="108" t="str">
        <f t="shared" si="8"/>
        <v>-</v>
      </c>
      <c r="Q11" s="39">
        <v>72</v>
      </c>
      <c r="R11" s="60">
        <v>56</v>
      </c>
      <c r="S11" s="40">
        <f t="shared" si="3"/>
        <v>77.777777777777771</v>
      </c>
      <c r="T11" s="39">
        <v>37</v>
      </c>
      <c r="U11" s="60">
        <v>11</v>
      </c>
      <c r="V11" s="40">
        <f t="shared" si="4"/>
        <v>29.72972972972973</v>
      </c>
      <c r="W11" s="39">
        <v>27</v>
      </c>
      <c r="X11" s="60">
        <v>11</v>
      </c>
      <c r="Y11" s="40">
        <f t="shared" si="5"/>
        <v>40.74074074074074</v>
      </c>
      <c r="Z11" s="39">
        <v>25</v>
      </c>
      <c r="AA11" s="117">
        <v>10</v>
      </c>
      <c r="AB11" s="116">
        <f t="shared" si="6"/>
        <v>40</v>
      </c>
      <c r="AC11" s="37"/>
      <c r="AD11" s="41"/>
    </row>
    <row r="12" spans="1:32" s="42" customFormat="1" ht="17" customHeight="1" x14ac:dyDescent="0.3">
      <c r="A12" s="61" t="s">
        <v>39</v>
      </c>
      <c r="B12" s="39">
        <v>44</v>
      </c>
      <c r="C12" s="39">
        <v>98</v>
      </c>
      <c r="D12" s="36">
        <f t="shared" si="0"/>
        <v>222.72727272727272</v>
      </c>
      <c r="E12" s="39">
        <v>36</v>
      </c>
      <c r="F12" s="39">
        <v>92</v>
      </c>
      <c r="G12" s="40">
        <f t="shared" si="1"/>
        <v>255.55555555555554</v>
      </c>
      <c r="H12" s="39">
        <v>8</v>
      </c>
      <c r="I12" s="39">
        <v>21</v>
      </c>
      <c r="J12" s="107">
        <f t="shared" si="2"/>
        <v>262.5</v>
      </c>
      <c r="K12" s="39">
        <v>4</v>
      </c>
      <c r="L12" s="39">
        <v>9</v>
      </c>
      <c r="M12" s="108">
        <f t="shared" si="7"/>
        <v>225</v>
      </c>
      <c r="N12" s="39">
        <v>6</v>
      </c>
      <c r="O12" s="39">
        <v>2</v>
      </c>
      <c r="P12" s="108">
        <f t="shared" si="8"/>
        <v>33.333333333333336</v>
      </c>
      <c r="Q12" s="39">
        <v>32</v>
      </c>
      <c r="R12" s="60">
        <v>80</v>
      </c>
      <c r="S12" s="40">
        <f t="shared" si="3"/>
        <v>250</v>
      </c>
      <c r="T12" s="39">
        <v>21</v>
      </c>
      <c r="U12" s="60">
        <v>15</v>
      </c>
      <c r="V12" s="40">
        <f t="shared" si="4"/>
        <v>71.428571428571431</v>
      </c>
      <c r="W12" s="39">
        <v>13</v>
      </c>
      <c r="X12" s="60">
        <v>15</v>
      </c>
      <c r="Y12" s="40">
        <f t="shared" si="5"/>
        <v>115.38461538461539</v>
      </c>
      <c r="Z12" s="39">
        <v>12</v>
      </c>
      <c r="AA12" s="117">
        <v>14</v>
      </c>
      <c r="AB12" s="116">
        <f t="shared" si="6"/>
        <v>116.66666666666667</v>
      </c>
      <c r="AC12" s="37"/>
      <c r="AD12" s="41"/>
    </row>
    <row r="13" spans="1:32" s="42" customFormat="1" ht="17" customHeight="1" x14ac:dyDescent="0.3">
      <c r="A13" s="61" t="s">
        <v>40</v>
      </c>
      <c r="B13" s="39">
        <v>56</v>
      </c>
      <c r="C13" s="39">
        <v>58</v>
      </c>
      <c r="D13" s="36">
        <f t="shared" si="0"/>
        <v>103.57142857142857</v>
      </c>
      <c r="E13" s="39">
        <v>56</v>
      </c>
      <c r="F13" s="39">
        <v>55</v>
      </c>
      <c r="G13" s="40">
        <f t="shared" si="1"/>
        <v>98.214285714285708</v>
      </c>
      <c r="H13" s="39">
        <v>8</v>
      </c>
      <c r="I13" s="39">
        <v>19</v>
      </c>
      <c r="J13" s="108">
        <f t="shared" si="2"/>
        <v>237.5</v>
      </c>
      <c r="K13" s="39">
        <v>3</v>
      </c>
      <c r="L13" s="39">
        <v>3</v>
      </c>
      <c r="M13" s="108">
        <f t="shared" si="7"/>
        <v>100</v>
      </c>
      <c r="N13" s="39">
        <v>0</v>
      </c>
      <c r="O13" s="39">
        <v>0</v>
      </c>
      <c r="P13" s="108" t="str">
        <f t="shared" si="8"/>
        <v>-</v>
      </c>
      <c r="Q13" s="39">
        <v>51</v>
      </c>
      <c r="R13" s="60">
        <v>50</v>
      </c>
      <c r="S13" s="40">
        <f t="shared" si="3"/>
        <v>98.039215686274517</v>
      </c>
      <c r="T13" s="39">
        <v>26</v>
      </c>
      <c r="U13" s="60">
        <v>8</v>
      </c>
      <c r="V13" s="40">
        <f t="shared" si="4"/>
        <v>30.76923076923077</v>
      </c>
      <c r="W13" s="39">
        <v>26</v>
      </c>
      <c r="X13" s="60">
        <v>8</v>
      </c>
      <c r="Y13" s="40">
        <f t="shared" si="5"/>
        <v>30.76923076923077</v>
      </c>
      <c r="Z13" s="39">
        <v>25</v>
      </c>
      <c r="AA13" s="117">
        <v>7</v>
      </c>
      <c r="AB13" s="116">
        <f t="shared" si="6"/>
        <v>28</v>
      </c>
      <c r="AC13" s="37"/>
      <c r="AD13" s="41"/>
    </row>
    <row r="14" spans="1:32" s="42" customFormat="1" ht="17" customHeight="1" x14ac:dyDescent="0.3">
      <c r="A14" s="61" t="s">
        <v>41</v>
      </c>
      <c r="B14" s="39">
        <v>51</v>
      </c>
      <c r="C14" s="39">
        <v>58</v>
      </c>
      <c r="D14" s="36">
        <f t="shared" si="0"/>
        <v>113.72549019607843</v>
      </c>
      <c r="E14" s="39">
        <v>47</v>
      </c>
      <c r="F14" s="39">
        <v>52</v>
      </c>
      <c r="G14" s="40">
        <f t="shared" si="1"/>
        <v>110.63829787234043</v>
      </c>
      <c r="H14" s="39">
        <v>8</v>
      </c>
      <c r="I14" s="39">
        <v>13</v>
      </c>
      <c r="J14" s="108">
        <f t="shared" si="2"/>
        <v>162.5</v>
      </c>
      <c r="K14" s="39">
        <v>3</v>
      </c>
      <c r="L14" s="39">
        <v>0</v>
      </c>
      <c r="M14" s="108">
        <f t="shared" si="7"/>
        <v>0</v>
      </c>
      <c r="N14" s="39">
        <v>0</v>
      </c>
      <c r="O14" s="39">
        <v>0</v>
      </c>
      <c r="P14" s="108" t="str">
        <f t="shared" si="8"/>
        <v>-</v>
      </c>
      <c r="Q14" s="39">
        <v>45</v>
      </c>
      <c r="R14" s="60">
        <v>46</v>
      </c>
      <c r="S14" s="40">
        <f t="shared" si="3"/>
        <v>102.22222222222223</v>
      </c>
      <c r="T14" s="39">
        <v>28</v>
      </c>
      <c r="U14" s="60">
        <v>10</v>
      </c>
      <c r="V14" s="40">
        <f t="shared" si="4"/>
        <v>35.714285714285715</v>
      </c>
      <c r="W14" s="39">
        <v>25</v>
      </c>
      <c r="X14" s="60">
        <v>9</v>
      </c>
      <c r="Y14" s="40">
        <f t="shared" si="5"/>
        <v>36</v>
      </c>
      <c r="Z14" s="39">
        <v>22</v>
      </c>
      <c r="AA14" s="117">
        <v>6</v>
      </c>
      <c r="AB14" s="116">
        <f t="shared" si="6"/>
        <v>27.272727272727273</v>
      </c>
      <c r="AC14" s="37"/>
      <c r="AD14" s="41"/>
    </row>
    <row r="15" spans="1:32" s="42" customFormat="1" ht="17" customHeight="1" x14ac:dyDescent="0.3">
      <c r="A15" s="61" t="s">
        <v>42</v>
      </c>
      <c r="B15" s="39">
        <v>291</v>
      </c>
      <c r="C15" s="39">
        <v>330</v>
      </c>
      <c r="D15" s="36">
        <f t="shared" si="0"/>
        <v>113.4020618556701</v>
      </c>
      <c r="E15" s="39">
        <v>251</v>
      </c>
      <c r="F15" s="39">
        <v>280</v>
      </c>
      <c r="G15" s="40">
        <f t="shared" si="1"/>
        <v>111.55378486055777</v>
      </c>
      <c r="H15" s="39">
        <v>43</v>
      </c>
      <c r="I15" s="39">
        <v>29</v>
      </c>
      <c r="J15" s="108">
        <f t="shared" si="2"/>
        <v>67.441860465116278</v>
      </c>
      <c r="K15" s="39">
        <v>17</v>
      </c>
      <c r="L15" s="39">
        <v>7</v>
      </c>
      <c r="M15" s="108">
        <f t="shared" si="7"/>
        <v>41.176470588235297</v>
      </c>
      <c r="N15" s="39">
        <v>0</v>
      </c>
      <c r="O15" s="39">
        <v>0</v>
      </c>
      <c r="P15" s="108" t="str">
        <f t="shared" si="8"/>
        <v>-</v>
      </c>
      <c r="Q15" s="39">
        <v>223</v>
      </c>
      <c r="R15" s="60">
        <v>229</v>
      </c>
      <c r="S15" s="40">
        <f t="shared" si="3"/>
        <v>102.69058295964126</v>
      </c>
      <c r="T15" s="39">
        <v>154</v>
      </c>
      <c r="U15" s="60">
        <v>96</v>
      </c>
      <c r="V15" s="40">
        <f t="shared" si="4"/>
        <v>62.337662337662337</v>
      </c>
      <c r="W15" s="39">
        <v>115</v>
      </c>
      <c r="X15" s="60">
        <v>96</v>
      </c>
      <c r="Y15" s="40">
        <f t="shared" si="5"/>
        <v>83.478260869565219</v>
      </c>
      <c r="Z15" s="39">
        <v>107</v>
      </c>
      <c r="AA15" s="117">
        <v>85</v>
      </c>
      <c r="AB15" s="116">
        <f t="shared" si="6"/>
        <v>79.439252336448604</v>
      </c>
      <c r="AC15" s="37"/>
      <c r="AD15" s="41"/>
    </row>
    <row r="16" spans="1:32" s="42" customFormat="1" ht="17" customHeight="1" x14ac:dyDescent="0.3">
      <c r="A16" s="61" t="s">
        <v>43</v>
      </c>
      <c r="B16" s="39">
        <v>267</v>
      </c>
      <c r="C16" s="39">
        <v>298</v>
      </c>
      <c r="D16" s="36">
        <f t="shared" si="0"/>
        <v>111.61048689138576</v>
      </c>
      <c r="E16" s="39">
        <v>217</v>
      </c>
      <c r="F16" s="39">
        <v>251</v>
      </c>
      <c r="G16" s="40">
        <f t="shared" si="1"/>
        <v>115.66820276497695</v>
      </c>
      <c r="H16" s="39">
        <v>57</v>
      </c>
      <c r="I16" s="39">
        <v>63</v>
      </c>
      <c r="J16" s="108">
        <f t="shared" si="2"/>
        <v>110.52631578947368</v>
      </c>
      <c r="K16" s="39">
        <v>25</v>
      </c>
      <c r="L16" s="39">
        <v>22</v>
      </c>
      <c r="M16" s="108">
        <f t="shared" si="7"/>
        <v>88</v>
      </c>
      <c r="N16" s="39">
        <v>3</v>
      </c>
      <c r="O16" s="39">
        <v>6</v>
      </c>
      <c r="P16" s="108">
        <f t="shared" si="8"/>
        <v>200</v>
      </c>
      <c r="Q16" s="39">
        <v>210</v>
      </c>
      <c r="R16" s="60">
        <v>222</v>
      </c>
      <c r="S16" s="40">
        <f t="shared" si="3"/>
        <v>105.71428571428571</v>
      </c>
      <c r="T16" s="39">
        <v>136</v>
      </c>
      <c r="U16" s="60">
        <v>59</v>
      </c>
      <c r="V16" s="40">
        <f t="shared" si="4"/>
        <v>43.382352941176471</v>
      </c>
      <c r="W16" s="39">
        <v>96</v>
      </c>
      <c r="X16" s="60">
        <v>55</v>
      </c>
      <c r="Y16" s="40">
        <f t="shared" si="5"/>
        <v>57.291666666666664</v>
      </c>
      <c r="Z16" s="39">
        <v>74</v>
      </c>
      <c r="AA16" s="117">
        <v>49</v>
      </c>
      <c r="AB16" s="116">
        <f t="shared" si="6"/>
        <v>66.21621621621621</v>
      </c>
      <c r="AC16" s="37"/>
      <c r="AD16" s="41"/>
    </row>
    <row r="17" spans="1:30" s="42" customFormat="1" ht="17" customHeight="1" x14ac:dyDescent="0.3">
      <c r="A17" s="61" t="s">
        <v>44</v>
      </c>
      <c r="B17" s="39">
        <v>190</v>
      </c>
      <c r="C17" s="39">
        <v>267</v>
      </c>
      <c r="D17" s="36">
        <f t="shared" si="0"/>
        <v>140.52631578947367</v>
      </c>
      <c r="E17" s="39">
        <v>164</v>
      </c>
      <c r="F17" s="39">
        <v>229</v>
      </c>
      <c r="G17" s="40">
        <f t="shared" si="1"/>
        <v>139.63414634146341</v>
      </c>
      <c r="H17" s="39">
        <v>27</v>
      </c>
      <c r="I17" s="39">
        <v>44</v>
      </c>
      <c r="J17" s="107">
        <f t="shared" si="2"/>
        <v>162.96296296296296</v>
      </c>
      <c r="K17" s="39">
        <v>19</v>
      </c>
      <c r="L17" s="39">
        <v>16</v>
      </c>
      <c r="M17" s="108">
        <f t="shared" si="7"/>
        <v>84.21052631578948</v>
      </c>
      <c r="N17" s="39">
        <v>1</v>
      </c>
      <c r="O17" s="39">
        <v>1</v>
      </c>
      <c r="P17" s="108">
        <f t="shared" si="8"/>
        <v>100</v>
      </c>
      <c r="Q17" s="39">
        <v>131</v>
      </c>
      <c r="R17" s="60">
        <v>160</v>
      </c>
      <c r="S17" s="40">
        <f t="shared" si="3"/>
        <v>122.13740458015268</v>
      </c>
      <c r="T17" s="39">
        <v>94</v>
      </c>
      <c r="U17" s="60">
        <v>83</v>
      </c>
      <c r="V17" s="40">
        <f t="shared" si="4"/>
        <v>88.297872340425528</v>
      </c>
      <c r="W17" s="39">
        <v>70</v>
      </c>
      <c r="X17" s="60">
        <v>80</v>
      </c>
      <c r="Y17" s="40">
        <f t="shared" si="5"/>
        <v>114.28571428571429</v>
      </c>
      <c r="Z17" s="39">
        <v>69</v>
      </c>
      <c r="AA17" s="117">
        <v>75</v>
      </c>
      <c r="AB17" s="116">
        <f t="shared" si="6"/>
        <v>108.69565217391305</v>
      </c>
      <c r="AC17" s="37"/>
      <c r="AD17" s="41"/>
    </row>
    <row r="18" spans="1:30" s="42" customFormat="1" ht="17" customHeight="1" x14ac:dyDescent="0.3">
      <c r="A18" s="61" t="s">
        <v>45</v>
      </c>
      <c r="B18" s="39">
        <v>195</v>
      </c>
      <c r="C18" s="39">
        <v>190</v>
      </c>
      <c r="D18" s="36">
        <f t="shared" si="0"/>
        <v>97.435897435897431</v>
      </c>
      <c r="E18" s="39">
        <v>187</v>
      </c>
      <c r="F18" s="39">
        <v>185</v>
      </c>
      <c r="G18" s="40">
        <f t="shared" si="1"/>
        <v>98.930481283422466</v>
      </c>
      <c r="H18" s="39">
        <v>24</v>
      </c>
      <c r="I18" s="39">
        <v>24</v>
      </c>
      <c r="J18" s="108">
        <f t="shared" si="2"/>
        <v>100</v>
      </c>
      <c r="K18" s="39">
        <v>9</v>
      </c>
      <c r="L18" s="39">
        <v>9</v>
      </c>
      <c r="M18" s="108">
        <f t="shared" si="7"/>
        <v>100</v>
      </c>
      <c r="N18" s="39">
        <v>3</v>
      </c>
      <c r="O18" s="39">
        <v>0</v>
      </c>
      <c r="P18" s="108">
        <f t="shared" si="8"/>
        <v>0</v>
      </c>
      <c r="Q18" s="39">
        <v>141</v>
      </c>
      <c r="R18" s="60">
        <v>137</v>
      </c>
      <c r="S18" s="40">
        <f t="shared" si="3"/>
        <v>97.163120567375884</v>
      </c>
      <c r="T18" s="39">
        <v>81</v>
      </c>
      <c r="U18" s="60">
        <v>58</v>
      </c>
      <c r="V18" s="40">
        <f t="shared" si="4"/>
        <v>71.604938271604937</v>
      </c>
      <c r="W18" s="39">
        <v>77</v>
      </c>
      <c r="X18" s="60">
        <v>57</v>
      </c>
      <c r="Y18" s="40">
        <f t="shared" si="5"/>
        <v>74.025974025974023</v>
      </c>
      <c r="Z18" s="39">
        <v>74</v>
      </c>
      <c r="AA18" s="117">
        <v>55</v>
      </c>
      <c r="AB18" s="116">
        <f t="shared" si="6"/>
        <v>74.324324324324323</v>
      </c>
      <c r="AC18" s="37"/>
      <c r="AD18" s="41"/>
    </row>
    <row r="19" spans="1:30" s="42" customFormat="1" ht="17" customHeight="1" x14ac:dyDescent="0.3">
      <c r="A19" s="61" t="s">
        <v>46</v>
      </c>
      <c r="B19" s="39">
        <v>173</v>
      </c>
      <c r="C19" s="39">
        <v>201</v>
      </c>
      <c r="D19" s="36">
        <f t="shared" si="0"/>
        <v>116.18497109826589</v>
      </c>
      <c r="E19" s="39">
        <v>155</v>
      </c>
      <c r="F19" s="39">
        <v>169</v>
      </c>
      <c r="G19" s="40">
        <f t="shared" si="1"/>
        <v>109.03225806451613</v>
      </c>
      <c r="H19" s="39">
        <v>45</v>
      </c>
      <c r="I19" s="39">
        <v>58</v>
      </c>
      <c r="J19" s="108">
        <f t="shared" si="2"/>
        <v>128.88888888888889</v>
      </c>
      <c r="K19" s="39">
        <v>16</v>
      </c>
      <c r="L19" s="39">
        <v>11</v>
      </c>
      <c r="M19" s="108">
        <f t="shared" si="7"/>
        <v>68.75</v>
      </c>
      <c r="N19" s="39">
        <v>0</v>
      </c>
      <c r="O19" s="39">
        <v>0</v>
      </c>
      <c r="P19" s="108" t="str">
        <f t="shared" si="8"/>
        <v>-</v>
      </c>
      <c r="Q19" s="39">
        <v>136</v>
      </c>
      <c r="R19" s="60">
        <v>159</v>
      </c>
      <c r="S19" s="40">
        <f t="shared" si="3"/>
        <v>116.91176470588235</v>
      </c>
      <c r="T19" s="39">
        <v>77</v>
      </c>
      <c r="U19" s="60">
        <v>60</v>
      </c>
      <c r="V19" s="40">
        <f t="shared" si="4"/>
        <v>77.922077922077918</v>
      </c>
      <c r="W19" s="39">
        <v>59</v>
      </c>
      <c r="X19" s="60">
        <v>54</v>
      </c>
      <c r="Y19" s="40">
        <f t="shared" si="5"/>
        <v>91.525423728813564</v>
      </c>
      <c r="Z19" s="39">
        <v>55</v>
      </c>
      <c r="AA19" s="117">
        <v>48</v>
      </c>
      <c r="AB19" s="116">
        <f t="shared" si="6"/>
        <v>87.272727272727266</v>
      </c>
      <c r="AC19" s="37"/>
      <c r="AD19" s="41"/>
    </row>
    <row r="20" spans="1:30" s="42" customFormat="1" ht="17" customHeight="1" x14ac:dyDescent="0.3">
      <c r="A20" s="61" t="s">
        <v>47</v>
      </c>
      <c r="B20" s="39">
        <v>91</v>
      </c>
      <c r="C20" s="39">
        <v>128</v>
      </c>
      <c r="D20" s="36">
        <f t="shared" si="0"/>
        <v>140.65934065934067</v>
      </c>
      <c r="E20" s="39">
        <v>89</v>
      </c>
      <c r="F20" s="39">
        <v>127</v>
      </c>
      <c r="G20" s="40">
        <f t="shared" si="1"/>
        <v>142.69662921348313</v>
      </c>
      <c r="H20" s="39">
        <v>23</v>
      </c>
      <c r="I20" s="39">
        <v>36</v>
      </c>
      <c r="J20" s="107">
        <f t="shared" si="2"/>
        <v>156.52173913043478</v>
      </c>
      <c r="K20" s="39">
        <v>14</v>
      </c>
      <c r="L20" s="39">
        <v>11</v>
      </c>
      <c r="M20" s="108">
        <f t="shared" si="7"/>
        <v>78.571428571428569</v>
      </c>
      <c r="N20" s="39">
        <v>1</v>
      </c>
      <c r="O20" s="39">
        <v>0</v>
      </c>
      <c r="P20" s="108">
        <f t="shared" si="8"/>
        <v>0</v>
      </c>
      <c r="Q20" s="39">
        <v>85</v>
      </c>
      <c r="R20" s="60">
        <v>100</v>
      </c>
      <c r="S20" s="40">
        <f t="shared" si="3"/>
        <v>117.64705882352941</v>
      </c>
      <c r="T20" s="39">
        <v>40</v>
      </c>
      <c r="U20" s="60">
        <v>53</v>
      </c>
      <c r="V20" s="40">
        <f t="shared" si="4"/>
        <v>132.5</v>
      </c>
      <c r="W20" s="39">
        <v>38</v>
      </c>
      <c r="X20" s="60">
        <v>52</v>
      </c>
      <c r="Y20" s="40">
        <f t="shared" si="5"/>
        <v>136.84210526315789</v>
      </c>
      <c r="Z20" s="39">
        <v>34</v>
      </c>
      <c r="AA20" s="117">
        <v>50</v>
      </c>
      <c r="AB20" s="116">
        <f t="shared" si="6"/>
        <v>147.05882352941177</v>
      </c>
      <c r="AC20" s="37"/>
      <c r="AD20" s="41"/>
    </row>
    <row r="21" spans="1:30" s="42" customFormat="1" ht="17" customHeight="1" x14ac:dyDescent="0.3">
      <c r="A21" s="61" t="s">
        <v>48</v>
      </c>
      <c r="B21" s="39">
        <v>119</v>
      </c>
      <c r="C21" s="39">
        <v>170</v>
      </c>
      <c r="D21" s="36">
        <f t="shared" si="0"/>
        <v>142.85714285714286</v>
      </c>
      <c r="E21" s="39">
        <v>107</v>
      </c>
      <c r="F21" s="39">
        <v>162</v>
      </c>
      <c r="G21" s="40">
        <f t="shared" si="1"/>
        <v>151.4018691588785</v>
      </c>
      <c r="H21" s="39">
        <v>34</v>
      </c>
      <c r="I21" s="39">
        <v>28</v>
      </c>
      <c r="J21" s="108">
        <f t="shared" si="2"/>
        <v>82.352941176470594</v>
      </c>
      <c r="K21" s="39">
        <v>6</v>
      </c>
      <c r="L21" s="39">
        <v>15</v>
      </c>
      <c r="M21" s="108">
        <f t="shared" si="7"/>
        <v>250</v>
      </c>
      <c r="N21" s="39">
        <v>0</v>
      </c>
      <c r="O21" s="39">
        <v>0</v>
      </c>
      <c r="P21" s="108" t="str">
        <f t="shared" si="8"/>
        <v>-</v>
      </c>
      <c r="Q21" s="39">
        <v>102</v>
      </c>
      <c r="R21" s="60">
        <v>145</v>
      </c>
      <c r="S21" s="40">
        <f t="shared" si="3"/>
        <v>142.15686274509804</v>
      </c>
      <c r="T21" s="39">
        <v>51</v>
      </c>
      <c r="U21" s="60">
        <v>49</v>
      </c>
      <c r="V21" s="40">
        <f t="shared" si="4"/>
        <v>96.078431372549019</v>
      </c>
      <c r="W21" s="39">
        <v>44</v>
      </c>
      <c r="X21" s="60">
        <v>49</v>
      </c>
      <c r="Y21" s="40">
        <f t="shared" si="5"/>
        <v>111.36363636363636</v>
      </c>
      <c r="Z21" s="39">
        <v>41</v>
      </c>
      <c r="AA21" s="117">
        <v>48</v>
      </c>
      <c r="AB21" s="116">
        <f t="shared" si="6"/>
        <v>117.07317073170732</v>
      </c>
      <c r="AC21" s="37"/>
      <c r="AD21" s="41"/>
    </row>
    <row r="22" spans="1:30" s="42" customFormat="1" ht="17" customHeight="1" x14ac:dyDescent="0.3">
      <c r="A22" s="61" t="s">
        <v>49</v>
      </c>
      <c r="B22" s="39">
        <v>160</v>
      </c>
      <c r="C22" s="39">
        <v>160</v>
      </c>
      <c r="D22" s="36">
        <f t="shared" si="0"/>
        <v>100</v>
      </c>
      <c r="E22" s="39">
        <v>155</v>
      </c>
      <c r="F22" s="39">
        <v>152</v>
      </c>
      <c r="G22" s="40">
        <f t="shared" si="1"/>
        <v>98.064516129032256</v>
      </c>
      <c r="H22" s="39">
        <v>26</v>
      </c>
      <c r="I22" s="39">
        <v>21</v>
      </c>
      <c r="J22" s="108">
        <f t="shared" si="2"/>
        <v>80.769230769230774</v>
      </c>
      <c r="K22" s="39">
        <v>12</v>
      </c>
      <c r="L22" s="39">
        <v>15</v>
      </c>
      <c r="M22" s="107">
        <f t="shared" si="7"/>
        <v>125</v>
      </c>
      <c r="N22" s="39">
        <v>2</v>
      </c>
      <c r="O22" s="39">
        <v>0</v>
      </c>
      <c r="P22" s="108">
        <f t="shared" si="8"/>
        <v>0</v>
      </c>
      <c r="Q22" s="39">
        <v>151</v>
      </c>
      <c r="R22" s="60">
        <v>140</v>
      </c>
      <c r="S22" s="40">
        <f t="shared" si="3"/>
        <v>92.715231788079464</v>
      </c>
      <c r="T22" s="39">
        <v>65</v>
      </c>
      <c r="U22" s="60">
        <v>57</v>
      </c>
      <c r="V22" s="40">
        <f t="shared" si="4"/>
        <v>87.692307692307693</v>
      </c>
      <c r="W22" s="39">
        <v>61</v>
      </c>
      <c r="X22" s="60">
        <v>55</v>
      </c>
      <c r="Y22" s="40">
        <f t="shared" si="5"/>
        <v>90.163934426229503</v>
      </c>
      <c r="Z22" s="39">
        <v>54</v>
      </c>
      <c r="AA22" s="117">
        <v>44</v>
      </c>
      <c r="AB22" s="116">
        <f t="shared" si="6"/>
        <v>81.481481481481481</v>
      </c>
      <c r="AC22" s="37"/>
      <c r="AD22" s="41"/>
    </row>
    <row r="23" spans="1:30" s="42" customFormat="1" ht="17" customHeight="1" x14ac:dyDescent="0.3">
      <c r="A23" s="61" t="s">
        <v>50</v>
      </c>
      <c r="B23" s="39">
        <v>154</v>
      </c>
      <c r="C23" s="39">
        <v>204</v>
      </c>
      <c r="D23" s="36">
        <f t="shared" si="0"/>
        <v>132.46753246753246</v>
      </c>
      <c r="E23" s="39">
        <v>140</v>
      </c>
      <c r="F23" s="39">
        <v>192</v>
      </c>
      <c r="G23" s="40">
        <f t="shared" si="1"/>
        <v>137.14285714285714</v>
      </c>
      <c r="H23" s="39">
        <v>29</v>
      </c>
      <c r="I23" s="39">
        <v>41</v>
      </c>
      <c r="J23" s="108">
        <f t="shared" si="2"/>
        <v>141.37931034482759</v>
      </c>
      <c r="K23" s="39">
        <v>10</v>
      </c>
      <c r="L23" s="39">
        <v>10</v>
      </c>
      <c r="M23" s="108">
        <f t="shared" si="7"/>
        <v>100</v>
      </c>
      <c r="N23" s="39">
        <v>2</v>
      </c>
      <c r="O23" s="39">
        <v>3</v>
      </c>
      <c r="P23" s="108">
        <f t="shared" si="8"/>
        <v>150</v>
      </c>
      <c r="Q23" s="39">
        <v>136</v>
      </c>
      <c r="R23" s="60">
        <v>178</v>
      </c>
      <c r="S23" s="40">
        <f t="shared" si="3"/>
        <v>130.88235294117646</v>
      </c>
      <c r="T23" s="39">
        <v>77</v>
      </c>
      <c r="U23" s="60">
        <v>55</v>
      </c>
      <c r="V23" s="40">
        <f t="shared" si="4"/>
        <v>71.428571428571431</v>
      </c>
      <c r="W23" s="39">
        <v>64</v>
      </c>
      <c r="X23" s="60">
        <v>55</v>
      </c>
      <c r="Y23" s="40">
        <f t="shared" si="5"/>
        <v>85.9375</v>
      </c>
      <c r="Z23" s="39">
        <v>59</v>
      </c>
      <c r="AA23" s="117">
        <v>49</v>
      </c>
      <c r="AB23" s="116">
        <f t="shared" si="6"/>
        <v>83.050847457627114</v>
      </c>
      <c r="AC23" s="37"/>
      <c r="AD23" s="41"/>
    </row>
    <row r="24" spans="1:30" s="42" customFormat="1" ht="17" customHeight="1" x14ac:dyDescent="0.3">
      <c r="A24" s="61" t="s">
        <v>51</v>
      </c>
      <c r="B24" s="39">
        <v>207</v>
      </c>
      <c r="C24" s="39">
        <v>277</v>
      </c>
      <c r="D24" s="36">
        <f t="shared" si="0"/>
        <v>133.81642512077295</v>
      </c>
      <c r="E24" s="39">
        <v>199</v>
      </c>
      <c r="F24" s="39">
        <v>256</v>
      </c>
      <c r="G24" s="40">
        <f t="shared" si="1"/>
        <v>128.643216080402</v>
      </c>
      <c r="H24" s="39">
        <v>23</v>
      </c>
      <c r="I24" s="39">
        <v>25</v>
      </c>
      <c r="J24" s="108">
        <f t="shared" si="2"/>
        <v>108.69565217391305</v>
      </c>
      <c r="K24" s="39">
        <v>14</v>
      </c>
      <c r="L24" s="39">
        <v>17</v>
      </c>
      <c r="M24" s="108">
        <f t="shared" si="7"/>
        <v>121.42857142857143</v>
      </c>
      <c r="N24" s="39">
        <v>0</v>
      </c>
      <c r="O24" s="39">
        <v>0</v>
      </c>
      <c r="P24" s="108" t="str">
        <f t="shared" si="8"/>
        <v>-</v>
      </c>
      <c r="Q24" s="39">
        <v>188</v>
      </c>
      <c r="R24" s="60">
        <v>252</v>
      </c>
      <c r="S24" s="40">
        <f t="shared" si="3"/>
        <v>134.04255319148936</v>
      </c>
      <c r="T24" s="39">
        <v>85</v>
      </c>
      <c r="U24" s="60">
        <v>80</v>
      </c>
      <c r="V24" s="40">
        <f t="shared" si="4"/>
        <v>94.117647058823536</v>
      </c>
      <c r="W24" s="39">
        <v>81</v>
      </c>
      <c r="X24" s="60">
        <v>73</v>
      </c>
      <c r="Y24" s="40">
        <f t="shared" si="5"/>
        <v>90.123456790123456</v>
      </c>
      <c r="Z24" s="39">
        <v>78</v>
      </c>
      <c r="AA24" s="117">
        <v>72</v>
      </c>
      <c r="AB24" s="116">
        <f t="shared" si="6"/>
        <v>92.307692307692307</v>
      </c>
      <c r="AC24" s="37"/>
      <c r="AD24" s="41"/>
    </row>
    <row r="25" spans="1:30" s="42" customFormat="1" ht="17" customHeight="1" x14ac:dyDescent="0.3">
      <c r="A25" s="61" t="s">
        <v>52</v>
      </c>
      <c r="B25" s="39">
        <v>76</v>
      </c>
      <c r="C25" s="39">
        <v>97</v>
      </c>
      <c r="D25" s="36">
        <f t="shared" si="0"/>
        <v>127.63157894736842</v>
      </c>
      <c r="E25" s="39">
        <v>70</v>
      </c>
      <c r="F25" s="39">
        <v>93</v>
      </c>
      <c r="G25" s="40">
        <f t="shared" si="1"/>
        <v>132.85714285714286</v>
      </c>
      <c r="H25" s="39">
        <v>17</v>
      </c>
      <c r="I25" s="39">
        <v>26</v>
      </c>
      <c r="J25" s="108">
        <f t="shared" si="2"/>
        <v>152.94117647058823</v>
      </c>
      <c r="K25" s="39">
        <v>5</v>
      </c>
      <c r="L25" s="39">
        <v>2</v>
      </c>
      <c r="M25" s="108">
        <f t="shared" si="7"/>
        <v>40</v>
      </c>
      <c r="N25" s="39">
        <v>0</v>
      </c>
      <c r="O25" s="39">
        <v>0</v>
      </c>
      <c r="P25" s="108" t="str">
        <f t="shared" si="8"/>
        <v>-</v>
      </c>
      <c r="Q25" s="39">
        <v>63</v>
      </c>
      <c r="R25" s="60">
        <v>80</v>
      </c>
      <c r="S25" s="40">
        <f t="shared" si="3"/>
        <v>126.98412698412699</v>
      </c>
      <c r="T25" s="39">
        <v>41</v>
      </c>
      <c r="U25" s="60">
        <v>23</v>
      </c>
      <c r="V25" s="40">
        <f t="shared" si="4"/>
        <v>56.097560975609753</v>
      </c>
      <c r="W25" s="39">
        <v>37</v>
      </c>
      <c r="X25" s="60">
        <v>23</v>
      </c>
      <c r="Y25" s="40">
        <f t="shared" si="5"/>
        <v>62.162162162162161</v>
      </c>
      <c r="Z25" s="39">
        <v>34</v>
      </c>
      <c r="AA25" s="117">
        <v>18</v>
      </c>
      <c r="AB25" s="116">
        <f t="shared" si="6"/>
        <v>52.941176470588232</v>
      </c>
      <c r="AC25" s="37"/>
      <c r="AD25" s="41"/>
    </row>
    <row r="26" spans="1:30" s="42" customFormat="1" ht="17" customHeight="1" x14ac:dyDescent="0.3">
      <c r="A26" s="61" t="s">
        <v>53</v>
      </c>
      <c r="B26" s="39">
        <v>128</v>
      </c>
      <c r="C26" s="39">
        <v>133</v>
      </c>
      <c r="D26" s="36">
        <f t="shared" si="0"/>
        <v>103.90625</v>
      </c>
      <c r="E26" s="39">
        <v>119</v>
      </c>
      <c r="F26" s="39">
        <v>121</v>
      </c>
      <c r="G26" s="40">
        <f t="shared" si="1"/>
        <v>101.68067226890756</v>
      </c>
      <c r="H26" s="39">
        <v>16</v>
      </c>
      <c r="I26" s="39">
        <v>22</v>
      </c>
      <c r="J26" s="40">
        <f t="shared" si="2"/>
        <v>137.5</v>
      </c>
      <c r="K26" s="39">
        <v>5</v>
      </c>
      <c r="L26" s="39">
        <v>3</v>
      </c>
      <c r="M26" s="108">
        <f t="shared" si="7"/>
        <v>60</v>
      </c>
      <c r="N26" s="39">
        <v>2</v>
      </c>
      <c r="O26" s="39">
        <v>0</v>
      </c>
      <c r="P26" s="108">
        <f t="shared" si="8"/>
        <v>0</v>
      </c>
      <c r="Q26" s="39">
        <v>108</v>
      </c>
      <c r="R26" s="60">
        <v>102</v>
      </c>
      <c r="S26" s="40">
        <f t="shared" si="3"/>
        <v>94.444444444444443</v>
      </c>
      <c r="T26" s="39">
        <v>70</v>
      </c>
      <c r="U26" s="60">
        <v>31</v>
      </c>
      <c r="V26" s="40">
        <f t="shared" si="4"/>
        <v>44.285714285714285</v>
      </c>
      <c r="W26" s="39">
        <v>61</v>
      </c>
      <c r="X26" s="60">
        <v>28</v>
      </c>
      <c r="Y26" s="40">
        <f t="shared" si="5"/>
        <v>45.901639344262293</v>
      </c>
      <c r="Z26" s="39">
        <v>53</v>
      </c>
      <c r="AA26" s="117">
        <v>28</v>
      </c>
      <c r="AB26" s="116">
        <f t="shared" si="6"/>
        <v>52.830188679245282</v>
      </c>
      <c r="AC26" s="37"/>
      <c r="AD26" s="41"/>
    </row>
    <row r="27" spans="1:30" s="42" customFormat="1" ht="17" customHeight="1" x14ac:dyDescent="0.3">
      <c r="A27" s="61" t="s">
        <v>54</v>
      </c>
      <c r="B27" s="39">
        <v>68</v>
      </c>
      <c r="C27" s="39">
        <v>107</v>
      </c>
      <c r="D27" s="36">
        <f t="shared" si="0"/>
        <v>157.35294117647058</v>
      </c>
      <c r="E27" s="39">
        <v>65</v>
      </c>
      <c r="F27" s="39">
        <v>102</v>
      </c>
      <c r="G27" s="40">
        <f t="shared" si="1"/>
        <v>156.92307692307693</v>
      </c>
      <c r="H27" s="39">
        <v>13</v>
      </c>
      <c r="I27" s="39">
        <v>15</v>
      </c>
      <c r="J27" s="40">
        <f t="shared" si="2"/>
        <v>115.38461538461539</v>
      </c>
      <c r="K27" s="39">
        <v>4</v>
      </c>
      <c r="L27" s="39">
        <v>6</v>
      </c>
      <c r="M27" s="107">
        <f t="shared" si="7"/>
        <v>150</v>
      </c>
      <c r="N27" s="39">
        <v>4</v>
      </c>
      <c r="O27" s="39">
        <v>3</v>
      </c>
      <c r="P27" s="108">
        <f t="shared" si="8"/>
        <v>75</v>
      </c>
      <c r="Q27" s="39">
        <v>60</v>
      </c>
      <c r="R27" s="60">
        <v>84</v>
      </c>
      <c r="S27" s="40">
        <f t="shared" si="3"/>
        <v>140</v>
      </c>
      <c r="T27" s="39">
        <v>31</v>
      </c>
      <c r="U27" s="60">
        <v>29</v>
      </c>
      <c r="V27" s="40">
        <f t="shared" si="4"/>
        <v>93.548387096774192</v>
      </c>
      <c r="W27" s="39">
        <v>28</v>
      </c>
      <c r="X27" s="60">
        <v>27</v>
      </c>
      <c r="Y27" s="40">
        <f t="shared" si="5"/>
        <v>96.428571428571431</v>
      </c>
      <c r="Z27" s="39">
        <v>27</v>
      </c>
      <c r="AA27" s="117">
        <v>26</v>
      </c>
      <c r="AB27" s="116">
        <f t="shared" si="6"/>
        <v>96.296296296296291</v>
      </c>
      <c r="AC27" s="37"/>
      <c r="AD27" s="41"/>
    </row>
    <row r="28" spans="1:30" s="42" customFormat="1" ht="17" customHeight="1" x14ac:dyDescent="0.3">
      <c r="A28" s="61" t="s">
        <v>55</v>
      </c>
      <c r="B28" s="39">
        <v>83</v>
      </c>
      <c r="C28" s="39">
        <v>94</v>
      </c>
      <c r="D28" s="36">
        <f t="shared" si="0"/>
        <v>113.25301204819277</v>
      </c>
      <c r="E28" s="39">
        <v>77</v>
      </c>
      <c r="F28" s="39">
        <v>87</v>
      </c>
      <c r="G28" s="40">
        <f t="shared" si="1"/>
        <v>112.98701298701299</v>
      </c>
      <c r="H28" s="39">
        <v>23</v>
      </c>
      <c r="I28" s="39">
        <v>19</v>
      </c>
      <c r="J28" s="40">
        <f t="shared" si="2"/>
        <v>82.608695652173907</v>
      </c>
      <c r="K28" s="39">
        <v>8</v>
      </c>
      <c r="L28" s="39">
        <v>7</v>
      </c>
      <c r="M28" s="108">
        <f t="shared" si="7"/>
        <v>87.5</v>
      </c>
      <c r="N28" s="39">
        <v>3</v>
      </c>
      <c r="O28" s="39">
        <v>0</v>
      </c>
      <c r="P28" s="108">
        <f t="shared" si="8"/>
        <v>0</v>
      </c>
      <c r="Q28" s="39">
        <v>75</v>
      </c>
      <c r="R28" s="60">
        <v>85</v>
      </c>
      <c r="S28" s="40">
        <f t="shared" si="3"/>
        <v>113.33333333333333</v>
      </c>
      <c r="T28" s="39">
        <v>34</v>
      </c>
      <c r="U28" s="60">
        <v>32</v>
      </c>
      <c r="V28" s="40">
        <f t="shared" si="4"/>
        <v>94.117647058823536</v>
      </c>
      <c r="W28" s="39">
        <v>30</v>
      </c>
      <c r="X28" s="60">
        <v>32</v>
      </c>
      <c r="Y28" s="40">
        <f t="shared" si="5"/>
        <v>106.66666666666667</v>
      </c>
      <c r="Z28" s="39">
        <v>28</v>
      </c>
      <c r="AA28" s="117">
        <v>30</v>
      </c>
      <c r="AB28" s="116">
        <f t="shared" si="6"/>
        <v>107.14285714285714</v>
      </c>
      <c r="AC28" s="37"/>
      <c r="AD28" s="41"/>
    </row>
    <row r="29" spans="1:30" s="42" customFormat="1" ht="17" customHeight="1" x14ac:dyDescent="0.3">
      <c r="A29" s="61" t="s">
        <v>56</v>
      </c>
      <c r="B29" s="39">
        <v>151</v>
      </c>
      <c r="C29" s="39">
        <v>170</v>
      </c>
      <c r="D29" s="36">
        <f t="shared" si="0"/>
        <v>112.58278145695364</v>
      </c>
      <c r="E29" s="39">
        <v>136</v>
      </c>
      <c r="F29" s="39">
        <v>153</v>
      </c>
      <c r="G29" s="40">
        <f t="shared" si="1"/>
        <v>112.5</v>
      </c>
      <c r="H29" s="39">
        <v>7</v>
      </c>
      <c r="I29" s="39">
        <v>16</v>
      </c>
      <c r="J29" s="40">
        <f t="shared" si="2"/>
        <v>228.57142857142858</v>
      </c>
      <c r="K29" s="39">
        <v>5</v>
      </c>
      <c r="L29" s="39">
        <v>7</v>
      </c>
      <c r="M29" s="108">
        <f t="shared" si="7"/>
        <v>140</v>
      </c>
      <c r="N29" s="39">
        <v>0</v>
      </c>
      <c r="O29" s="39">
        <v>0</v>
      </c>
      <c r="P29" s="108" t="str">
        <f t="shared" si="8"/>
        <v>-</v>
      </c>
      <c r="Q29" s="39">
        <v>116</v>
      </c>
      <c r="R29" s="60">
        <v>129</v>
      </c>
      <c r="S29" s="40">
        <f t="shared" si="3"/>
        <v>111.20689655172414</v>
      </c>
      <c r="T29" s="39">
        <v>83</v>
      </c>
      <c r="U29" s="60">
        <v>40</v>
      </c>
      <c r="V29" s="40">
        <f t="shared" si="4"/>
        <v>48.192771084337352</v>
      </c>
      <c r="W29" s="39">
        <v>69</v>
      </c>
      <c r="X29" s="60">
        <v>39</v>
      </c>
      <c r="Y29" s="40">
        <f t="shared" si="5"/>
        <v>56.521739130434781</v>
      </c>
      <c r="Z29" s="39">
        <v>62</v>
      </c>
      <c r="AA29" s="117">
        <v>33</v>
      </c>
      <c r="AB29" s="116">
        <f t="shared" si="6"/>
        <v>53.225806451612904</v>
      </c>
      <c r="AC29" s="37"/>
      <c r="AD29" s="41"/>
    </row>
    <row r="30" spans="1:30" s="42" customFormat="1" ht="17" customHeight="1" x14ac:dyDescent="0.3">
      <c r="A30" s="61" t="s">
        <v>57</v>
      </c>
      <c r="B30" s="39">
        <v>67</v>
      </c>
      <c r="C30" s="39">
        <v>99</v>
      </c>
      <c r="D30" s="36">
        <f t="shared" si="0"/>
        <v>147.76119402985074</v>
      </c>
      <c r="E30" s="39">
        <v>61</v>
      </c>
      <c r="F30" s="39">
        <v>92</v>
      </c>
      <c r="G30" s="40">
        <f t="shared" si="1"/>
        <v>150.81967213114754</v>
      </c>
      <c r="H30" s="39">
        <v>16</v>
      </c>
      <c r="I30" s="39">
        <v>19</v>
      </c>
      <c r="J30" s="107">
        <f t="shared" si="2"/>
        <v>118.75</v>
      </c>
      <c r="K30" s="39">
        <v>12</v>
      </c>
      <c r="L30" s="39">
        <v>10</v>
      </c>
      <c r="M30" s="108">
        <f t="shared" si="7"/>
        <v>83.333333333333329</v>
      </c>
      <c r="N30" s="39">
        <v>0</v>
      </c>
      <c r="O30" s="39">
        <v>0</v>
      </c>
      <c r="P30" s="108" t="str">
        <f t="shared" si="8"/>
        <v>-</v>
      </c>
      <c r="Q30" s="39">
        <v>60</v>
      </c>
      <c r="R30" s="60">
        <v>87</v>
      </c>
      <c r="S30" s="40">
        <f t="shared" si="3"/>
        <v>145</v>
      </c>
      <c r="T30" s="39">
        <v>27</v>
      </c>
      <c r="U30" s="60">
        <v>35</v>
      </c>
      <c r="V30" s="40">
        <f t="shared" si="4"/>
        <v>129.62962962962962</v>
      </c>
      <c r="W30" s="39">
        <v>21</v>
      </c>
      <c r="X30" s="60">
        <v>33</v>
      </c>
      <c r="Y30" s="40">
        <f t="shared" si="5"/>
        <v>157.14285714285714</v>
      </c>
      <c r="Z30" s="39">
        <v>19</v>
      </c>
      <c r="AA30" s="117">
        <v>31</v>
      </c>
      <c r="AB30" s="116">
        <f t="shared" si="6"/>
        <v>163.15789473684211</v>
      </c>
      <c r="AC30" s="37"/>
      <c r="AD30" s="41"/>
    </row>
    <row r="31" spans="1:30" s="42" customFormat="1" ht="17" customHeight="1" x14ac:dyDescent="0.3">
      <c r="A31" s="61" t="s">
        <v>58</v>
      </c>
      <c r="B31" s="39">
        <v>77</v>
      </c>
      <c r="C31" s="39">
        <v>121</v>
      </c>
      <c r="D31" s="36">
        <f t="shared" si="0"/>
        <v>157.14285714285714</v>
      </c>
      <c r="E31" s="39">
        <v>73</v>
      </c>
      <c r="F31" s="39">
        <v>109</v>
      </c>
      <c r="G31" s="40">
        <f t="shared" si="1"/>
        <v>149.31506849315068</v>
      </c>
      <c r="H31" s="39">
        <v>6</v>
      </c>
      <c r="I31" s="39">
        <v>28</v>
      </c>
      <c r="J31" s="107">
        <f t="shared" si="2"/>
        <v>466.66666666666669</v>
      </c>
      <c r="K31" s="39">
        <v>4</v>
      </c>
      <c r="L31" s="39">
        <v>6</v>
      </c>
      <c r="M31" s="108">
        <f t="shared" si="7"/>
        <v>150</v>
      </c>
      <c r="N31" s="39">
        <v>0</v>
      </c>
      <c r="O31" s="39">
        <v>1</v>
      </c>
      <c r="P31" s="108" t="str">
        <f t="shared" si="8"/>
        <v>-</v>
      </c>
      <c r="Q31" s="39">
        <v>66</v>
      </c>
      <c r="R31" s="60">
        <v>101</v>
      </c>
      <c r="S31" s="40">
        <f t="shared" si="3"/>
        <v>153.03030303030303</v>
      </c>
      <c r="T31" s="39">
        <v>36</v>
      </c>
      <c r="U31" s="60">
        <v>46</v>
      </c>
      <c r="V31" s="40">
        <f t="shared" si="4"/>
        <v>127.77777777777777</v>
      </c>
      <c r="W31" s="39">
        <v>33</v>
      </c>
      <c r="X31" s="60">
        <v>41</v>
      </c>
      <c r="Y31" s="40">
        <f t="shared" si="5"/>
        <v>124.24242424242425</v>
      </c>
      <c r="Z31" s="39">
        <v>28</v>
      </c>
      <c r="AA31" s="117">
        <v>37</v>
      </c>
      <c r="AB31" s="116">
        <f t="shared" si="6"/>
        <v>132.14285714285714</v>
      </c>
      <c r="AC31" s="37"/>
      <c r="AD31" s="41"/>
    </row>
    <row r="32" spans="1:30" s="42" customFormat="1" ht="17" customHeight="1" x14ac:dyDescent="0.3">
      <c r="A32" s="61" t="s">
        <v>59</v>
      </c>
      <c r="B32" s="39">
        <v>127</v>
      </c>
      <c r="C32" s="39">
        <v>118</v>
      </c>
      <c r="D32" s="36">
        <f t="shared" si="0"/>
        <v>92.913385826771659</v>
      </c>
      <c r="E32" s="39">
        <v>122</v>
      </c>
      <c r="F32" s="39">
        <v>110</v>
      </c>
      <c r="G32" s="40">
        <f t="shared" si="1"/>
        <v>90.163934426229503</v>
      </c>
      <c r="H32" s="39">
        <v>26</v>
      </c>
      <c r="I32" s="39">
        <v>34</v>
      </c>
      <c r="J32" s="107">
        <f t="shared" si="2"/>
        <v>130.76923076923077</v>
      </c>
      <c r="K32" s="39">
        <v>5</v>
      </c>
      <c r="L32" s="39">
        <v>6</v>
      </c>
      <c r="M32" s="108">
        <f t="shared" si="7"/>
        <v>120</v>
      </c>
      <c r="N32" s="39">
        <v>0</v>
      </c>
      <c r="O32" s="39">
        <v>7</v>
      </c>
      <c r="P32" s="108" t="str">
        <f t="shared" si="8"/>
        <v>-</v>
      </c>
      <c r="Q32" s="39">
        <v>121</v>
      </c>
      <c r="R32" s="60">
        <v>89</v>
      </c>
      <c r="S32" s="40">
        <f t="shared" si="3"/>
        <v>73.553719008264466</v>
      </c>
      <c r="T32" s="39">
        <v>61</v>
      </c>
      <c r="U32" s="60">
        <v>19</v>
      </c>
      <c r="V32" s="40">
        <f t="shared" si="4"/>
        <v>31.147540983606557</v>
      </c>
      <c r="W32" s="39">
        <v>56</v>
      </c>
      <c r="X32" s="60">
        <v>17</v>
      </c>
      <c r="Y32" s="40">
        <f t="shared" si="5"/>
        <v>30.357142857142858</v>
      </c>
      <c r="Z32" s="39">
        <v>53</v>
      </c>
      <c r="AA32" s="117">
        <v>15</v>
      </c>
      <c r="AB32" s="116">
        <f t="shared" si="6"/>
        <v>28.30188679245283</v>
      </c>
      <c r="AC32" s="37"/>
      <c r="AD32" s="41"/>
    </row>
    <row r="33" spans="1:30" s="42" customFormat="1" ht="17" customHeight="1" x14ac:dyDescent="0.3">
      <c r="A33" s="61" t="s">
        <v>60</v>
      </c>
      <c r="B33" s="39">
        <v>123</v>
      </c>
      <c r="C33" s="39">
        <v>199</v>
      </c>
      <c r="D33" s="36">
        <f t="shared" si="0"/>
        <v>161.78861788617886</v>
      </c>
      <c r="E33" s="39">
        <v>124</v>
      </c>
      <c r="F33" s="39">
        <v>199</v>
      </c>
      <c r="G33" s="40">
        <f t="shared" si="1"/>
        <v>160.48387096774192</v>
      </c>
      <c r="H33" s="39">
        <v>14</v>
      </c>
      <c r="I33" s="39">
        <v>31</v>
      </c>
      <c r="J33" s="107">
        <f t="shared" si="2"/>
        <v>221.42857142857142</v>
      </c>
      <c r="K33" s="39">
        <v>7</v>
      </c>
      <c r="L33" s="39">
        <v>10</v>
      </c>
      <c r="M33" s="108">
        <f t="shared" si="7"/>
        <v>142.85714285714286</v>
      </c>
      <c r="N33" s="39">
        <v>0</v>
      </c>
      <c r="O33" s="39">
        <v>0</v>
      </c>
      <c r="P33" s="108" t="str">
        <f t="shared" si="8"/>
        <v>-</v>
      </c>
      <c r="Q33" s="39">
        <v>123</v>
      </c>
      <c r="R33" s="60">
        <v>182</v>
      </c>
      <c r="S33" s="40">
        <f t="shared" si="3"/>
        <v>147.96747967479675</v>
      </c>
      <c r="T33" s="39">
        <v>46</v>
      </c>
      <c r="U33" s="60">
        <v>81</v>
      </c>
      <c r="V33" s="40">
        <f t="shared" si="4"/>
        <v>176.08695652173913</v>
      </c>
      <c r="W33" s="39">
        <v>45</v>
      </c>
      <c r="X33" s="60">
        <v>81</v>
      </c>
      <c r="Y33" s="40">
        <f t="shared" si="5"/>
        <v>180</v>
      </c>
      <c r="Z33" s="39">
        <v>43</v>
      </c>
      <c r="AA33" s="117">
        <v>76</v>
      </c>
      <c r="AB33" s="116">
        <f t="shared" si="6"/>
        <v>176.74418604651163</v>
      </c>
      <c r="AC33" s="37"/>
      <c r="AD33" s="41"/>
    </row>
    <row r="34" spans="1:30" s="42" customFormat="1" ht="17" customHeight="1" x14ac:dyDescent="0.3">
      <c r="A34" s="61" t="s">
        <v>61</v>
      </c>
      <c r="B34" s="39">
        <v>152</v>
      </c>
      <c r="C34" s="39">
        <v>217</v>
      </c>
      <c r="D34" s="36">
        <f t="shared" si="0"/>
        <v>142.76315789473685</v>
      </c>
      <c r="E34" s="39">
        <v>142</v>
      </c>
      <c r="F34" s="39">
        <v>210</v>
      </c>
      <c r="G34" s="40">
        <f t="shared" si="1"/>
        <v>147.88732394366198</v>
      </c>
      <c r="H34" s="39">
        <v>28</v>
      </c>
      <c r="I34" s="39">
        <v>50</v>
      </c>
      <c r="J34" s="40">
        <f t="shared" si="2"/>
        <v>178.57142857142858</v>
      </c>
      <c r="K34" s="39">
        <v>17</v>
      </c>
      <c r="L34" s="39">
        <v>17</v>
      </c>
      <c r="M34" s="108">
        <f t="shared" si="7"/>
        <v>100</v>
      </c>
      <c r="N34" s="39">
        <v>8</v>
      </c>
      <c r="O34" s="39">
        <v>1</v>
      </c>
      <c r="P34" s="108">
        <f t="shared" si="8"/>
        <v>12.5</v>
      </c>
      <c r="Q34" s="39">
        <v>137</v>
      </c>
      <c r="R34" s="60">
        <v>192</v>
      </c>
      <c r="S34" s="40">
        <f t="shared" si="3"/>
        <v>140.14598540145985</v>
      </c>
      <c r="T34" s="39">
        <v>55</v>
      </c>
      <c r="U34" s="60">
        <v>79</v>
      </c>
      <c r="V34" s="40">
        <f t="shared" si="4"/>
        <v>143.63636363636363</v>
      </c>
      <c r="W34" s="39">
        <v>50</v>
      </c>
      <c r="X34" s="60">
        <v>78</v>
      </c>
      <c r="Y34" s="40">
        <f t="shared" si="5"/>
        <v>156</v>
      </c>
      <c r="Z34" s="39">
        <v>48</v>
      </c>
      <c r="AA34" s="117">
        <v>76</v>
      </c>
      <c r="AB34" s="116">
        <f t="shared" si="6"/>
        <v>158.33333333333334</v>
      </c>
      <c r="AC34" s="37"/>
      <c r="AD34" s="41"/>
    </row>
    <row r="35" spans="1:30" s="42" customFormat="1" ht="17" customHeight="1" thickBot="1" x14ac:dyDescent="0.35">
      <c r="A35" s="61" t="s">
        <v>62</v>
      </c>
      <c r="B35" s="39">
        <v>73</v>
      </c>
      <c r="C35" s="39">
        <v>96</v>
      </c>
      <c r="D35" s="36">
        <f t="shared" si="0"/>
        <v>131.50684931506851</v>
      </c>
      <c r="E35" s="39">
        <v>71</v>
      </c>
      <c r="F35" s="39">
        <v>92</v>
      </c>
      <c r="G35" s="40">
        <f t="shared" si="1"/>
        <v>129.57746478873239</v>
      </c>
      <c r="H35" s="39">
        <v>15</v>
      </c>
      <c r="I35" s="39">
        <v>14</v>
      </c>
      <c r="J35" s="40">
        <f t="shared" si="2"/>
        <v>93.333333333333329</v>
      </c>
      <c r="K35" s="39">
        <v>9</v>
      </c>
      <c r="L35" s="39">
        <v>8</v>
      </c>
      <c r="M35" s="40">
        <f t="shared" si="7"/>
        <v>88.888888888888886</v>
      </c>
      <c r="N35" s="39">
        <v>0</v>
      </c>
      <c r="O35" s="39">
        <v>0</v>
      </c>
      <c r="P35" s="108" t="str">
        <f t="shared" si="8"/>
        <v>-</v>
      </c>
      <c r="Q35" s="39">
        <v>57</v>
      </c>
      <c r="R35" s="60">
        <v>64</v>
      </c>
      <c r="S35" s="40">
        <f t="shared" si="3"/>
        <v>112.28070175438596</v>
      </c>
      <c r="T35" s="39">
        <v>21</v>
      </c>
      <c r="U35" s="60">
        <v>20</v>
      </c>
      <c r="V35" s="40">
        <f t="shared" si="4"/>
        <v>95.238095238095241</v>
      </c>
      <c r="W35" s="39">
        <v>19</v>
      </c>
      <c r="X35" s="60">
        <v>19</v>
      </c>
      <c r="Y35" s="40">
        <f t="shared" si="5"/>
        <v>100</v>
      </c>
      <c r="Z35" s="39">
        <v>19</v>
      </c>
      <c r="AA35" s="118">
        <v>17</v>
      </c>
      <c r="AB35" s="116">
        <f t="shared" si="6"/>
        <v>89.473684210526315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7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7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7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3" x14ac:dyDescent="0.3"/>
  <cols>
    <col min="1" max="1" width="61.90625" style="3" customWidth="1"/>
    <col min="2" max="2" width="16.08984375" style="18" customWidth="1"/>
    <col min="3" max="3" width="15.90625" style="18" customWidth="1"/>
    <col min="4" max="4" width="12.6328125" style="3" customWidth="1"/>
    <col min="5" max="5" width="12.36328125" style="3" customWidth="1"/>
    <col min="6" max="16384" width="8" style="3"/>
  </cols>
  <sheetData>
    <row r="1" spans="1:9" ht="80.400000000000006" customHeight="1" x14ac:dyDescent="0.3">
      <c r="A1" s="171" t="s">
        <v>70</v>
      </c>
      <c r="B1" s="171"/>
      <c r="C1" s="171"/>
      <c r="D1" s="171"/>
      <c r="E1" s="171"/>
    </row>
    <row r="2" spans="1:9" ht="9.75" customHeight="1" x14ac:dyDescent="0.3">
      <c r="A2" s="191"/>
      <c r="B2" s="191"/>
      <c r="C2" s="191"/>
      <c r="D2" s="191"/>
      <c r="E2" s="191"/>
    </row>
    <row r="3" spans="1:9" s="4" customFormat="1" ht="23.25" customHeight="1" x14ac:dyDescent="0.35">
      <c r="A3" s="166" t="s">
        <v>0</v>
      </c>
      <c r="B3" s="172" t="s">
        <v>97</v>
      </c>
      <c r="C3" s="172" t="s">
        <v>98</v>
      </c>
      <c r="D3" s="189" t="s">
        <v>1</v>
      </c>
      <c r="E3" s="190"/>
    </row>
    <row r="4" spans="1:9" s="4" customFormat="1" ht="28" x14ac:dyDescent="0.35">
      <c r="A4" s="167"/>
      <c r="B4" s="173"/>
      <c r="C4" s="173"/>
      <c r="D4" s="5" t="s">
        <v>2</v>
      </c>
      <c r="E4" s="6" t="s">
        <v>26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27</v>
      </c>
      <c r="B6" s="78">
        <f>'6-(АТО-ЦЗ)'!B7</f>
        <v>1807</v>
      </c>
      <c r="C6" s="78">
        <f>'6-(АТО-ЦЗ)'!C7</f>
        <v>1733</v>
      </c>
      <c r="D6" s="20">
        <f>C6*100/B6</f>
        <v>95.904814609850575</v>
      </c>
      <c r="E6" s="75">
        <f>C6-B6</f>
        <v>-74</v>
      </c>
      <c r="I6" s="13"/>
    </row>
    <row r="7" spans="1:9" s="4" customFormat="1" ht="29.25" customHeight="1" x14ac:dyDescent="0.35">
      <c r="A7" s="10" t="s">
        <v>28</v>
      </c>
      <c r="B7" s="79">
        <f>'6-(АТО-ЦЗ)'!E7</f>
        <v>1483</v>
      </c>
      <c r="C7" s="79">
        <f>'6-(АТО-ЦЗ)'!F7</f>
        <v>1382</v>
      </c>
      <c r="D7" s="20">
        <f t="shared" ref="D7:D11" si="0">C7*100/B7</f>
        <v>93.189480782198245</v>
      </c>
      <c r="E7" s="75">
        <f t="shared" ref="E7:E11" si="1">C7-B7</f>
        <v>-101</v>
      </c>
      <c r="I7" s="13"/>
    </row>
    <row r="8" spans="1:9" s="4" customFormat="1" ht="48.75" customHeight="1" x14ac:dyDescent="0.35">
      <c r="A8" s="14" t="s">
        <v>29</v>
      </c>
      <c r="B8" s="79">
        <f>'6-(АТО-ЦЗ)'!H7</f>
        <v>275</v>
      </c>
      <c r="C8" s="79">
        <f>'6-(АТО-ЦЗ)'!I7</f>
        <v>276</v>
      </c>
      <c r="D8" s="20">
        <f t="shared" si="0"/>
        <v>100.36363636363636</v>
      </c>
      <c r="E8" s="75">
        <f t="shared" si="1"/>
        <v>1</v>
      </c>
      <c r="I8" s="13"/>
    </row>
    <row r="9" spans="1:9" s="4" customFormat="1" ht="34.5" customHeight="1" x14ac:dyDescent="0.35">
      <c r="A9" s="15" t="s">
        <v>30</v>
      </c>
      <c r="B9" s="79">
        <f>'6-(АТО-ЦЗ)'!K7</f>
        <v>60</v>
      </c>
      <c r="C9" s="79">
        <f>'6-(АТО-ЦЗ)'!L7</f>
        <v>34</v>
      </c>
      <c r="D9" s="20">
        <f t="shared" si="0"/>
        <v>56.666666666666664</v>
      </c>
      <c r="E9" s="75">
        <f t="shared" si="1"/>
        <v>-26</v>
      </c>
      <c r="I9" s="13"/>
    </row>
    <row r="10" spans="1:9" s="4" customFormat="1" ht="49.25" customHeight="1" x14ac:dyDescent="0.35">
      <c r="A10" s="15" t="s">
        <v>20</v>
      </c>
      <c r="B10" s="79">
        <f>'6-(АТО-ЦЗ)'!N7</f>
        <v>14</v>
      </c>
      <c r="C10" s="79">
        <f>'6-(АТО-ЦЗ)'!O7</f>
        <v>3</v>
      </c>
      <c r="D10" s="20">
        <f t="shared" si="0"/>
        <v>21.428571428571427</v>
      </c>
      <c r="E10" s="75">
        <f t="shared" si="1"/>
        <v>-11</v>
      </c>
      <c r="I10" s="13"/>
    </row>
    <row r="11" spans="1:9" s="4" customFormat="1" ht="49.25" customHeight="1" x14ac:dyDescent="0.35">
      <c r="A11" s="15" t="s">
        <v>31</v>
      </c>
      <c r="B11" s="74">
        <f>'6-(АТО-ЦЗ)'!Q7</f>
        <v>1305</v>
      </c>
      <c r="C11" s="74">
        <f>'6-(АТО-ЦЗ)'!R7</f>
        <v>1196</v>
      </c>
      <c r="D11" s="11">
        <f t="shared" si="0"/>
        <v>91.64750957854406</v>
      </c>
      <c r="E11" s="75">
        <f t="shared" si="1"/>
        <v>-109</v>
      </c>
      <c r="I11" s="13"/>
    </row>
    <row r="12" spans="1:9" s="4" customFormat="1" ht="12.75" customHeight="1" x14ac:dyDescent="0.35">
      <c r="A12" s="162" t="s">
        <v>4</v>
      </c>
      <c r="B12" s="163"/>
      <c r="C12" s="163"/>
      <c r="D12" s="163"/>
      <c r="E12" s="163"/>
      <c r="I12" s="13"/>
    </row>
    <row r="13" spans="1:9" s="4" customFormat="1" ht="18" customHeight="1" x14ac:dyDescent="0.35">
      <c r="A13" s="164"/>
      <c r="B13" s="165"/>
      <c r="C13" s="165"/>
      <c r="D13" s="165"/>
      <c r="E13" s="165"/>
      <c r="I13" s="13"/>
    </row>
    <row r="14" spans="1:9" s="4" customFormat="1" ht="20.25" customHeight="1" x14ac:dyDescent="0.35">
      <c r="A14" s="166" t="s">
        <v>0</v>
      </c>
      <c r="B14" s="168" t="s">
        <v>99</v>
      </c>
      <c r="C14" s="168" t="s">
        <v>100</v>
      </c>
      <c r="D14" s="189" t="s">
        <v>1</v>
      </c>
      <c r="E14" s="190"/>
      <c r="I14" s="13"/>
    </row>
    <row r="15" spans="1:9" ht="27.75" customHeight="1" x14ac:dyDescent="0.3">
      <c r="A15" s="167"/>
      <c r="B15" s="168"/>
      <c r="C15" s="168"/>
      <c r="D15" s="21" t="s">
        <v>2</v>
      </c>
      <c r="E15" s="6" t="s">
        <v>26</v>
      </c>
      <c r="I15" s="13"/>
    </row>
    <row r="16" spans="1:9" ht="28.5" customHeight="1" x14ac:dyDescent="0.3">
      <c r="A16" s="10" t="s">
        <v>32</v>
      </c>
      <c r="B16" s="76">
        <f>'6-(АТО-ЦЗ)'!T7</f>
        <v>915</v>
      </c>
      <c r="C16" s="76">
        <f>'6-(АТО-ЦЗ)'!U7</f>
        <v>405</v>
      </c>
      <c r="D16" s="22">
        <f t="shared" ref="D16:D18" si="2">C16*100/B16</f>
        <v>44.26229508196721</v>
      </c>
      <c r="E16" s="75">
        <f t="shared" ref="E16:E18" si="3">C16-B16</f>
        <v>-510</v>
      </c>
      <c r="I16" s="13"/>
    </row>
    <row r="17" spans="1:9" ht="25.5" customHeight="1" x14ac:dyDescent="0.3">
      <c r="A17" s="1" t="s">
        <v>28</v>
      </c>
      <c r="B17" s="77">
        <f>'6-(АТО-ЦЗ)'!W7</f>
        <v>609</v>
      </c>
      <c r="C17" s="77">
        <f>'6-(АТО-ЦЗ)'!X7</f>
        <v>386</v>
      </c>
      <c r="D17" s="22">
        <f t="shared" si="2"/>
        <v>63.382594417077179</v>
      </c>
      <c r="E17" s="75">
        <f t="shared" si="3"/>
        <v>-223</v>
      </c>
      <c r="I17" s="13"/>
    </row>
    <row r="18" spans="1:9" ht="27.75" customHeight="1" x14ac:dyDescent="0.3">
      <c r="A18" s="1" t="s">
        <v>33</v>
      </c>
      <c r="B18" s="77">
        <f>'6-(АТО-ЦЗ)'!Z7</f>
        <v>546</v>
      </c>
      <c r="C18" s="77">
        <f>'6-(АТО-ЦЗ)'!AA7</f>
        <v>350</v>
      </c>
      <c r="D18" s="22">
        <f t="shared" si="2"/>
        <v>64.102564102564102</v>
      </c>
      <c r="E18" s="75">
        <f t="shared" si="3"/>
        <v>-196</v>
      </c>
      <c r="I18" s="13"/>
    </row>
    <row r="19" spans="1:9" ht="13.25" x14ac:dyDescent="0.25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08984375" defaultRowHeight="14" x14ac:dyDescent="0.3"/>
  <cols>
    <col min="1" max="1" width="25.90625" style="44" customWidth="1"/>
    <col min="2" max="2" width="10.90625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108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74" t="s">
        <v>21</v>
      </c>
      <c r="C3" s="174"/>
      <c r="D3" s="174"/>
      <c r="E3" s="174" t="s">
        <v>22</v>
      </c>
      <c r="F3" s="174"/>
      <c r="G3" s="174"/>
      <c r="H3" s="174" t="s">
        <v>13</v>
      </c>
      <c r="I3" s="174"/>
      <c r="J3" s="174"/>
      <c r="K3" s="174" t="s">
        <v>9</v>
      </c>
      <c r="L3" s="174"/>
      <c r="M3" s="174"/>
      <c r="N3" s="174" t="s">
        <v>10</v>
      </c>
      <c r="O3" s="174"/>
      <c r="P3" s="174"/>
      <c r="Q3" s="180" t="s">
        <v>8</v>
      </c>
      <c r="R3" s="181"/>
      <c r="S3" s="182"/>
      <c r="T3" s="174" t="s">
        <v>16</v>
      </c>
      <c r="U3" s="174"/>
      <c r="V3" s="174"/>
      <c r="W3" s="174" t="s">
        <v>11</v>
      </c>
      <c r="X3" s="174"/>
      <c r="Y3" s="174"/>
      <c r="Z3" s="174" t="s">
        <v>12</v>
      </c>
      <c r="AA3" s="174"/>
      <c r="AB3" s="174"/>
    </row>
    <row r="4" spans="1:32" s="33" customFormat="1" ht="19.5" customHeight="1" x14ac:dyDescent="0.35">
      <c r="A4" s="185"/>
      <c r="B4" s="176" t="s">
        <v>15</v>
      </c>
      <c r="C4" s="176" t="s">
        <v>63</v>
      </c>
      <c r="D4" s="188" t="s">
        <v>2</v>
      </c>
      <c r="E4" s="176" t="s">
        <v>15</v>
      </c>
      <c r="F4" s="176" t="s">
        <v>63</v>
      </c>
      <c r="G4" s="188" t="s">
        <v>2</v>
      </c>
      <c r="H4" s="176" t="s">
        <v>15</v>
      </c>
      <c r="I4" s="176" t="s">
        <v>63</v>
      </c>
      <c r="J4" s="188" t="s">
        <v>2</v>
      </c>
      <c r="K4" s="176" t="s">
        <v>15</v>
      </c>
      <c r="L4" s="176" t="s">
        <v>63</v>
      </c>
      <c r="M4" s="188" t="s">
        <v>2</v>
      </c>
      <c r="N4" s="176" t="s">
        <v>15</v>
      </c>
      <c r="O4" s="176" t="s">
        <v>63</v>
      </c>
      <c r="P4" s="188" t="s">
        <v>2</v>
      </c>
      <c r="Q4" s="176" t="s">
        <v>15</v>
      </c>
      <c r="R4" s="176" t="s">
        <v>63</v>
      </c>
      <c r="S4" s="188" t="s">
        <v>2</v>
      </c>
      <c r="T4" s="176" t="s">
        <v>15</v>
      </c>
      <c r="U4" s="176" t="s">
        <v>63</v>
      </c>
      <c r="V4" s="188" t="s">
        <v>2</v>
      </c>
      <c r="W4" s="176" t="s">
        <v>15</v>
      </c>
      <c r="X4" s="176" t="s">
        <v>63</v>
      </c>
      <c r="Y4" s="188" t="s">
        <v>2</v>
      </c>
      <c r="Z4" s="176" t="s">
        <v>15</v>
      </c>
      <c r="AA4" s="176" t="s">
        <v>63</v>
      </c>
      <c r="AB4" s="188" t="s">
        <v>2</v>
      </c>
    </row>
    <row r="5" spans="1:32" s="33" customFormat="1" ht="15.75" customHeight="1" x14ac:dyDescent="0.35">
      <c r="A5" s="185"/>
      <c r="B5" s="176"/>
      <c r="C5" s="176"/>
      <c r="D5" s="188"/>
      <c r="E5" s="176"/>
      <c r="F5" s="176"/>
      <c r="G5" s="188"/>
      <c r="H5" s="176"/>
      <c r="I5" s="176"/>
      <c r="J5" s="188"/>
      <c r="K5" s="176"/>
      <c r="L5" s="176"/>
      <c r="M5" s="188"/>
      <c r="N5" s="176"/>
      <c r="O5" s="176"/>
      <c r="P5" s="188"/>
      <c r="Q5" s="176"/>
      <c r="R5" s="176"/>
      <c r="S5" s="188"/>
      <c r="T5" s="176"/>
      <c r="U5" s="176"/>
      <c r="V5" s="188"/>
      <c r="W5" s="176"/>
      <c r="X5" s="176"/>
      <c r="Y5" s="188"/>
      <c r="Z5" s="176"/>
      <c r="AA5" s="176"/>
      <c r="AB5" s="18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1807</v>
      </c>
      <c r="C7" s="35">
        <f>SUM(C8:C35)</f>
        <v>1733</v>
      </c>
      <c r="D7" s="36">
        <f>IF(ISERROR(C7*100/B7),"-",(C7*100/B7))</f>
        <v>95.904814609850575</v>
      </c>
      <c r="E7" s="35">
        <f>SUM(E8:E35)</f>
        <v>1483</v>
      </c>
      <c r="F7" s="35">
        <f>SUM(F8:F35)</f>
        <v>1382</v>
      </c>
      <c r="G7" s="36">
        <f>IF(ISERROR(F7*100/E7),"-",(F7*100/E7))</f>
        <v>93.189480782198245</v>
      </c>
      <c r="H7" s="86">
        <f>SUM(H8:H35)</f>
        <v>275</v>
      </c>
      <c r="I7" s="86">
        <f>SUM(I8:I35)</f>
        <v>276</v>
      </c>
      <c r="J7" s="109">
        <f>IF(ISERROR(I7*100/H7),"-",(I7*100/H7))</f>
        <v>100.36363636363636</v>
      </c>
      <c r="K7" s="86">
        <f>SUM(K8:K35)</f>
        <v>60</v>
      </c>
      <c r="L7" s="86">
        <f>SUM(L8:L35)</f>
        <v>34</v>
      </c>
      <c r="M7" s="109">
        <f>IF(ISERROR(L7*100/K7),"-",(L7*100/K7))</f>
        <v>56.666666666666664</v>
      </c>
      <c r="N7" s="86">
        <f>SUM(N8:N35)</f>
        <v>14</v>
      </c>
      <c r="O7" s="86">
        <f>SUM(O8:O35)</f>
        <v>3</v>
      </c>
      <c r="P7" s="109">
        <f>IF(ISERROR(O7*100/N7),"-",(O7*100/N7))</f>
        <v>21.428571428571427</v>
      </c>
      <c r="Q7" s="35">
        <f>SUM(Q8:Q35)</f>
        <v>1305</v>
      </c>
      <c r="R7" s="35">
        <f>SUM(R8:R35)</f>
        <v>1196</v>
      </c>
      <c r="S7" s="36">
        <f>IF(ISERROR(R7*100/Q7),"-",(R7*100/Q7))</f>
        <v>91.64750957854406</v>
      </c>
      <c r="T7" s="35">
        <f>SUM(T8:T35)</f>
        <v>915</v>
      </c>
      <c r="U7" s="35">
        <f>SUM(U8:U35)</f>
        <v>405</v>
      </c>
      <c r="V7" s="36">
        <f>IF(ISERROR(U7*100/T7),"-",(U7*100/T7))</f>
        <v>44.26229508196721</v>
      </c>
      <c r="W7" s="35">
        <f>SUM(W8:W35)</f>
        <v>609</v>
      </c>
      <c r="X7" s="35">
        <f>SUM(X8:X35)</f>
        <v>386</v>
      </c>
      <c r="Y7" s="36">
        <f>IF(ISERROR(X7*100/W7),"-",(X7*100/W7))</f>
        <v>63.382594417077179</v>
      </c>
      <c r="Z7" s="35">
        <f>SUM(Z8:Z35)</f>
        <v>546</v>
      </c>
      <c r="AA7" s="35">
        <f>SUM(AA8:AA35)</f>
        <v>350</v>
      </c>
      <c r="AB7" s="36">
        <f>IF(ISERROR(AA7*100/Z7),"-",(AA7*100/Z7))</f>
        <v>64.102564102564102</v>
      </c>
      <c r="AC7" s="37"/>
      <c r="AF7" s="42"/>
    </row>
    <row r="8" spans="1:32" s="42" customFormat="1" ht="17" customHeight="1" x14ac:dyDescent="0.3">
      <c r="A8" s="61" t="s">
        <v>35</v>
      </c>
      <c r="B8" s="39">
        <v>448</v>
      </c>
      <c r="C8" s="39">
        <v>478</v>
      </c>
      <c r="D8" s="36">
        <f>IF(ISERROR(C8*100/B8),"-",(C8*100/B8))</f>
        <v>106.69642857142857</v>
      </c>
      <c r="E8" s="39">
        <v>345</v>
      </c>
      <c r="F8" s="39">
        <v>374</v>
      </c>
      <c r="G8" s="40">
        <f>IF(ISERROR(F8*100/E8),"-",(F8*100/E8))</f>
        <v>108.40579710144928</v>
      </c>
      <c r="H8" s="87">
        <v>46</v>
      </c>
      <c r="I8" s="87">
        <v>70</v>
      </c>
      <c r="J8" s="108">
        <f>IF(ISERROR(I8*100/H8),"-",(I8*100/H8))</f>
        <v>152.17391304347825</v>
      </c>
      <c r="K8" s="87">
        <v>5</v>
      </c>
      <c r="L8" s="87">
        <v>7</v>
      </c>
      <c r="M8" s="108">
        <f>IF(ISERROR(L8*100/K8),"-",(L8*100/K8))</f>
        <v>140</v>
      </c>
      <c r="N8" s="87">
        <v>2</v>
      </c>
      <c r="O8" s="87">
        <v>0</v>
      </c>
      <c r="P8" s="108">
        <f>IF(ISERROR(O8*100/N8),"-",(O8*100/N8))</f>
        <v>0</v>
      </c>
      <c r="Q8" s="39">
        <v>315</v>
      </c>
      <c r="R8" s="60">
        <v>333</v>
      </c>
      <c r="S8" s="40">
        <f>IF(ISERROR(R8*100/Q8),"-",(R8*100/Q8))</f>
        <v>105.71428571428571</v>
      </c>
      <c r="T8" s="39">
        <v>270</v>
      </c>
      <c r="U8" s="60">
        <v>139</v>
      </c>
      <c r="V8" s="40">
        <f>IF(ISERROR(U8*100/T8),"-",(U8*100/T8))</f>
        <v>51.481481481481481</v>
      </c>
      <c r="W8" s="39">
        <v>170</v>
      </c>
      <c r="X8" s="60">
        <v>137</v>
      </c>
      <c r="Y8" s="40">
        <f>IF(ISERROR(X8*100/W8),"-",(X8*100/W8))</f>
        <v>80.588235294117652</v>
      </c>
      <c r="Z8" s="39">
        <v>151</v>
      </c>
      <c r="AA8" s="60">
        <v>123</v>
      </c>
      <c r="AB8" s="40">
        <f>IF(ISERROR(AA8*100/Z8),"-",(AA8*100/Z8))</f>
        <v>81.456953642384107</v>
      </c>
      <c r="AC8" s="37"/>
      <c r="AD8" s="41"/>
    </row>
    <row r="9" spans="1:32" s="43" customFormat="1" ht="17" customHeight="1" x14ac:dyDescent="0.3">
      <c r="A9" s="61" t="s">
        <v>36</v>
      </c>
      <c r="B9" s="39">
        <v>48</v>
      </c>
      <c r="C9" s="39">
        <v>35</v>
      </c>
      <c r="D9" s="36">
        <f t="shared" ref="D9:D35" si="0">IF(ISERROR(C9*100/B9),"-",(C9*100/B9))</f>
        <v>72.916666666666671</v>
      </c>
      <c r="E9" s="39">
        <v>46</v>
      </c>
      <c r="F9" s="39">
        <v>33</v>
      </c>
      <c r="G9" s="40">
        <f t="shared" ref="G9:G35" si="1">IF(ISERROR(F9*100/E9),"-",(F9*100/E9))</f>
        <v>71.739130434782609</v>
      </c>
      <c r="H9" s="87">
        <v>12</v>
      </c>
      <c r="I9" s="87">
        <v>12</v>
      </c>
      <c r="J9" s="108">
        <f t="shared" ref="J9:J35" si="2">IF(ISERROR(I9*100/H9),"-",(I9*100/H9))</f>
        <v>100</v>
      </c>
      <c r="K9" s="87">
        <v>1</v>
      </c>
      <c r="L9" s="87">
        <v>0</v>
      </c>
      <c r="M9" s="108">
        <f t="shared" ref="M9:M35" si="3">IF(ISERROR(L9*100/K9),"-",(L9*100/K9))</f>
        <v>0</v>
      </c>
      <c r="N9" s="87">
        <v>0</v>
      </c>
      <c r="O9" s="87">
        <v>0</v>
      </c>
      <c r="P9" s="108" t="str">
        <f t="shared" ref="P9:P35" si="4">IF(ISERROR(O9*100/N9),"-",(O9*100/N9))</f>
        <v>-</v>
      </c>
      <c r="Q9" s="39">
        <v>44</v>
      </c>
      <c r="R9" s="60">
        <v>25</v>
      </c>
      <c r="S9" s="40">
        <f t="shared" ref="S9:S35" si="5">IF(ISERROR(R9*100/Q9),"-",(R9*100/Q9))</f>
        <v>56.81818181818182</v>
      </c>
      <c r="T9" s="39">
        <v>22</v>
      </c>
      <c r="U9" s="60">
        <v>9</v>
      </c>
      <c r="V9" s="40">
        <f t="shared" ref="V9:V35" si="6">IF(ISERROR(U9*100/T9),"-",(U9*100/T9))</f>
        <v>40.909090909090907</v>
      </c>
      <c r="W9" s="39">
        <v>20</v>
      </c>
      <c r="X9" s="60">
        <v>9</v>
      </c>
      <c r="Y9" s="40">
        <f t="shared" ref="Y9:Y35" si="7">IF(ISERROR(X9*100/W9),"-",(X9*100/W9))</f>
        <v>45</v>
      </c>
      <c r="Z9" s="39">
        <v>16</v>
      </c>
      <c r="AA9" s="60">
        <v>6</v>
      </c>
      <c r="AB9" s="40">
        <f t="shared" ref="AB9:AB35" si="8">IF(ISERROR(AA9*100/Z9),"-",(AA9*100/Z9))</f>
        <v>37.5</v>
      </c>
      <c r="AC9" s="37"/>
      <c r="AD9" s="41"/>
    </row>
    <row r="10" spans="1:32" s="42" customFormat="1" ht="17" customHeight="1" x14ac:dyDescent="0.3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87">
        <v>2</v>
      </c>
      <c r="I10" s="87">
        <v>1</v>
      </c>
      <c r="J10" s="108">
        <f t="shared" si="2"/>
        <v>50</v>
      </c>
      <c r="K10" s="87">
        <v>1</v>
      </c>
      <c r="L10" s="87">
        <v>0</v>
      </c>
      <c r="M10" s="108">
        <f t="shared" si="3"/>
        <v>0</v>
      </c>
      <c r="N10" s="87">
        <v>1</v>
      </c>
      <c r="O10" s="87">
        <v>0</v>
      </c>
      <c r="P10" s="108">
        <f t="shared" si="4"/>
        <v>0</v>
      </c>
      <c r="Q10" s="39">
        <v>6</v>
      </c>
      <c r="R10" s="60">
        <v>4</v>
      </c>
      <c r="S10" s="40">
        <f t="shared" si="5"/>
        <v>66.666666666666671</v>
      </c>
      <c r="T10" s="39">
        <v>2</v>
      </c>
      <c r="U10" s="60">
        <v>1</v>
      </c>
      <c r="V10" s="40">
        <f t="shared" si="6"/>
        <v>50</v>
      </c>
      <c r="W10" s="39">
        <v>2</v>
      </c>
      <c r="X10" s="60">
        <v>1</v>
      </c>
      <c r="Y10" s="40">
        <f t="shared" si="7"/>
        <v>50</v>
      </c>
      <c r="Z10" s="39">
        <v>2</v>
      </c>
      <c r="AA10" s="60">
        <v>1</v>
      </c>
      <c r="AB10" s="40">
        <f t="shared" si="8"/>
        <v>50</v>
      </c>
      <c r="AC10" s="37"/>
      <c r="AD10" s="41"/>
    </row>
    <row r="11" spans="1:32" s="42" customFormat="1" ht="17" customHeight="1" x14ac:dyDescent="0.3">
      <c r="A11" s="61" t="s">
        <v>38</v>
      </c>
      <c r="B11" s="39">
        <v>18</v>
      </c>
      <c r="C11" s="39">
        <v>15</v>
      </c>
      <c r="D11" s="36">
        <f t="shared" si="0"/>
        <v>83.333333333333329</v>
      </c>
      <c r="E11" s="39">
        <v>16</v>
      </c>
      <c r="F11" s="39">
        <v>12</v>
      </c>
      <c r="G11" s="40">
        <f t="shared" si="1"/>
        <v>75</v>
      </c>
      <c r="H11" s="87">
        <v>5</v>
      </c>
      <c r="I11" s="87">
        <v>2</v>
      </c>
      <c r="J11" s="108">
        <f t="shared" si="2"/>
        <v>40</v>
      </c>
      <c r="K11" s="87">
        <v>1</v>
      </c>
      <c r="L11" s="87">
        <v>0</v>
      </c>
      <c r="M11" s="108">
        <f t="shared" si="3"/>
        <v>0</v>
      </c>
      <c r="N11" s="87">
        <v>0</v>
      </c>
      <c r="O11" s="87">
        <v>0</v>
      </c>
      <c r="P11" s="108" t="str">
        <f t="shared" si="4"/>
        <v>-</v>
      </c>
      <c r="Q11" s="39">
        <v>15</v>
      </c>
      <c r="R11" s="60">
        <v>12</v>
      </c>
      <c r="S11" s="40">
        <f t="shared" si="5"/>
        <v>80</v>
      </c>
      <c r="T11" s="39">
        <v>8</v>
      </c>
      <c r="U11" s="60">
        <v>2</v>
      </c>
      <c r="V11" s="40">
        <f t="shared" si="6"/>
        <v>25</v>
      </c>
      <c r="W11" s="39">
        <v>6</v>
      </c>
      <c r="X11" s="60">
        <v>1</v>
      </c>
      <c r="Y11" s="40">
        <f t="shared" si="7"/>
        <v>16.666666666666668</v>
      </c>
      <c r="Z11" s="39">
        <v>5</v>
      </c>
      <c r="AA11" s="60">
        <v>1</v>
      </c>
      <c r="AB11" s="40">
        <f t="shared" si="8"/>
        <v>20</v>
      </c>
      <c r="AC11" s="37"/>
      <c r="AD11" s="41"/>
    </row>
    <row r="12" spans="1:32" s="42" customFormat="1" ht="17" customHeight="1" x14ac:dyDescent="0.3">
      <c r="A12" s="61" t="s">
        <v>39</v>
      </c>
      <c r="B12" s="39">
        <v>55</v>
      </c>
      <c r="C12" s="39">
        <v>62</v>
      </c>
      <c r="D12" s="36">
        <f t="shared" si="0"/>
        <v>112.72727272727273</v>
      </c>
      <c r="E12" s="39">
        <v>48</v>
      </c>
      <c r="F12" s="39">
        <v>55</v>
      </c>
      <c r="G12" s="40">
        <f t="shared" si="1"/>
        <v>114.58333333333333</v>
      </c>
      <c r="H12" s="87">
        <v>7</v>
      </c>
      <c r="I12" s="87">
        <v>17</v>
      </c>
      <c r="J12" s="108">
        <f t="shared" si="2"/>
        <v>242.85714285714286</v>
      </c>
      <c r="K12" s="87">
        <v>0</v>
      </c>
      <c r="L12" s="87">
        <v>1</v>
      </c>
      <c r="M12" s="108" t="str">
        <f t="shared" si="3"/>
        <v>-</v>
      </c>
      <c r="N12" s="87">
        <v>3</v>
      </c>
      <c r="O12" s="87">
        <v>0</v>
      </c>
      <c r="P12" s="108">
        <f t="shared" si="4"/>
        <v>0</v>
      </c>
      <c r="Q12" s="39">
        <v>45</v>
      </c>
      <c r="R12" s="60">
        <v>49</v>
      </c>
      <c r="S12" s="40">
        <f t="shared" si="5"/>
        <v>108.88888888888889</v>
      </c>
      <c r="T12" s="39">
        <v>33</v>
      </c>
      <c r="U12" s="60">
        <v>10</v>
      </c>
      <c r="V12" s="40">
        <f t="shared" si="6"/>
        <v>30.303030303030305</v>
      </c>
      <c r="W12" s="39">
        <v>26</v>
      </c>
      <c r="X12" s="60">
        <v>10</v>
      </c>
      <c r="Y12" s="40">
        <f t="shared" si="7"/>
        <v>38.46153846153846</v>
      </c>
      <c r="Z12" s="39">
        <v>24</v>
      </c>
      <c r="AA12" s="60">
        <v>10</v>
      </c>
      <c r="AB12" s="40">
        <f t="shared" si="8"/>
        <v>41.666666666666664</v>
      </c>
      <c r="AC12" s="37"/>
      <c r="AD12" s="41"/>
    </row>
    <row r="13" spans="1:32" s="42" customFormat="1" ht="17" customHeight="1" x14ac:dyDescent="0.3">
      <c r="A13" s="61" t="s">
        <v>40</v>
      </c>
      <c r="B13" s="39">
        <v>14</v>
      </c>
      <c r="C13" s="39">
        <v>13</v>
      </c>
      <c r="D13" s="36">
        <f t="shared" si="0"/>
        <v>92.857142857142861</v>
      </c>
      <c r="E13" s="39">
        <v>13</v>
      </c>
      <c r="F13" s="39">
        <v>11</v>
      </c>
      <c r="G13" s="40">
        <f t="shared" si="1"/>
        <v>84.615384615384613</v>
      </c>
      <c r="H13" s="87">
        <v>5</v>
      </c>
      <c r="I13" s="87">
        <v>3</v>
      </c>
      <c r="J13" s="108">
        <f t="shared" si="2"/>
        <v>60</v>
      </c>
      <c r="K13" s="87">
        <v>0</v>
      </c>
      <c r="L13" s="87">
        <v>0</v>
      </c>
      <c r="M13" s="108" t="str">
        <f t="shared" si="3"/>
        <v>-</v>
      </c>
      <c r="N13" s="87">
        <v>0</v>
      </c>
      <c r="O13" s="87">
        <v>0</v>
      </c>
      <c r="P13" s="108" t="str">
        <f t="shared" si="4"/>
        <v>-</v>
      </c>
      <c r="Q13" s="39">
        <v>12</v>
      </c>
      <c r="R13" s="60">
        <v>9</v>
      </c>
      <c r="S13" s="40">
        <f t="shared" si="5"/>
        <v>75</v>
      </c>
      <c r="T13" s="39">
        <v>8</v>
      </c>
      <c r="U13" s="60">
        <v>4</v>
      </c>
      <c r="V13" s="40">
        <f t="shared" si="6"/>
        <v>50</v>
      </c>
      <c r="W13" s="39">
        <v>7</v>
      </c>
      <c r="X13" s="60">
        <v>3</v>
      </c>
      <c r="Y13" s="40">
        <f t="shared" si="7"/>
        <v>42.857142857142854</v>
      </c>
      <c r="Z13" s="39">
        <v>6</v>
      </c>
      <c r="AA13" s="60">
        <v>3</v>
      </c>
      <c r="AB13" s="40">
        <f t="shared" si="8"/>
        <v>50</v>
      </c>
      <c r="AC13" s="37"/>
      <c r="AD13" s="41"/>
    </row>
    <row r="14" spans="1:32" s="42" customFormat="1" ht="17" customHeight="1" x14ac:dyDescent="0.3">
      <c r="A14" s="61" t="s">
        <v>41</v>
      </c>
      <c r="B14" s="39">
        <v>20</v>
      </c>
      <c r="C14" s="39">
        <v>18</v>
      </c>
      <c r="D14" s="36">
        <f t="shared" si="0"/>
        <v>90</v>
      </c>
      <c r="E14" s="39">
        <v>14</v>
      </c>
      <c r="F14" s="39">
        <v>13</v>
      </c>
      <c r="G14" s="40">
        <f t="shared" si="1"/>
        <v>92.857142857142861</v>
      </c>
      <c r="H14" s="87">
        <v>1</v>
      </c>
      <c r="I14" s="87">
        <v>2</v>
      </c>
      <c r="J14" s="108">
        <f t="shared" si="2"/>
        <v>200</v>
      </c>
      <c r="K14" s="87">
        <v>1</v>
      </c>
      <c r="L14" s="87">
        <v>0</v>
      </c>
      <c r="M14" s="108">
        <f t="shared" si="3"/>
        <v>0</v>
      </c>
      <c r="N14" s="87">
        <v>0</v>
      </c>
      <c r="O14" s="87">
        <v>0</v>
      </c>
      <c r="P14" s="108" t="str">
        <f t="shared" si="4"/>
        <v>-</v>
      </c>
      <c r="Q14" s="39">
        <v>14</v>
      </c>
      <c r="R14" s="60">
        <v>12</v>
      </c>
      <c r="S14" s="40">
        <f t="shared" si="5"/>
        <v>85.714285714285708</v>
      </c>
      <c r="T14" s="39">
        <v>12</v>
      </c>
      <c r="U14" s="60">
        <v>4</v>
      </c>
      <c r="V14" s="40">
        <f t="shared" si="6"/>
        <v>33.333333333333336</v>
      </c>
      <c r="W14" s="39">
        <v>7</v>
      </c>
      <c r="X14" s="60">
        <v>4</v>
      </c>
      <c r="Y14" s="40">
        <f t="shared" si="7"/>
        <v>57.142857142857146</v>
      </c>
      <c r="Z14" s="39">
        <v>6</v>
      </c>
      <c r="AA14" s="60">
        <v>3</v>
      </c>
      <c r="AB14" s="40">
        <f t="shared" si="8"/>
        <v>50</v>
      </c>
      <c r="AC14" s="37"/>
      <c r="AD14" s="41"/>
    </row>
    <row r="15" spans="1:32" s="42" customFormat="1" ht="17" customHeight="1" x14ac:dyDescent="0.3">
      <c r="A15" s="61" t="s">
        <v>42</v>
      </c>
      <c r="B15" s="39">
        <v>63</v>
      </c>
      <c r="C15" s="39">
        <v>74</v>
      </c>
      <c r="D15" s="36">
        <f t="shared" si="0"/>
        <v>117.46031746031746</v>
      </c>
      <c r="E15" s="39">
        <v>53</v>
      </c>
      <c r="F15" s="39">
        <v>64</v>
      </c>
      <c r="G15" s="40">
        <f t="shared" si="1"/>
        <v>120.75471698113208</v>
      </c>
      <c r="H15" s="87">
        <v>13</v>
      </c>
      <c r="I15" s="87">
        <v>13</v>
      </c>
      <c r="J15" s="108">
        <f t="shared" si="2"/>
        <v>100</v>
      </c>
      <c r="K15" s="87">
        <v>2</v>
      </c>
      <c r="L15" s="87">
        <v>2</v>
      </c>
      <c r="M15" s="108">
        <f t="shared" si="3"/>
        <v>100</v>
      </c>
      <c r="N15" s="87">
        <v>0</v>
      </c>
      <c r="O15" s="87">
        <v>0</v>
      </c>
      <c r="P15" s="108" t="str">
        <f t="shared" si="4"/>
        <v>-</v>
      </c>
      <c r="Q15" s="39">
        <v>49</v>
      </c>
      <c r="R15" s="60">
        <v>57</v>
      </c>
      <c r="S15" s="40">
        <f t="shared" si="5"/>
        <v>116.32653061224489</v>
      </c>
      <c r="T15" s="39">
        <v>29</v>
      </c>
      <c r="U15" s="60">
        <v>20</v>
      </c>
      <c r="V15" s="40">
        <f t="shared" si="6"/>
        <v>68.965517241379317</v>
      </c>
      <c r="W15" s="39">
        <v>19</v>
      </c>
      <c r="X15" s="60">
        <v>20</v>
      </c>
      <c r="Y15" s="40">
        <f t="shared" si="7"/>
        <v>105.26315789473684</v>
      </c>
      <c r="Z15" s="39">
        <v>18</v>
      </c>
      <c r="AA15" s="60">
        <v>17</v>
      </c>
      <c r="AB15" s="40">
        <f t="shared" si="8"/>
        <v>94.444444444444443</v>
      </c>
      <c r="AC15" s="37"/>
      <c r="AD15" s="41"/>
    </row>
    <row r="16" spans="1:32" s="42" customFormat="1" ht="17" customHeight="1" x14ac:dyDescent="0.3">
      <c r="A16" s="61" t="s">
        <v>43</v>
      </c>
      <c r="B16" s="39">
        <v>54</v>
      </c>
      <c r="C16" s="39">
        <v>57</v>
      </c>
      <c r="D16" s="36">
        <f t="shared" si="0"/>
        <v>105.55555555555556</v>
      </c>
      <c r="E16" s="39">
        <v>46</v>
      </c>
      <c r="F16" s="39">
        <v>41</v>
      </c>
      <c r="G16" s="40">
        <f t="shared" si="1"/>
        <v>89.130434782608702</v>
      </c>
      <c r="H16" s="87">
        <v>11</v>
      </c>
      <c r="I16" s="87">
        <v>9</v>
      </c>
      <c r="J16" s="108">
        <f t="shared" si="2"/>
        <v>81.818181818181813</v>
      </c>
      <c r="K16" s="87">
        <v>4</v>
      </c>
      <c r="L16" s="87">
        <v>0</v>
      </c>
      <c r="M16" s="108">
        <f t="shared" si="3"/>
        <v>0</v>
      </c>
      <c r="N16" s="87">
        <v>1</v>
      </c>
      <c r="O16" s="87">
        <v>0</v>
      </c>
      <c r="P16" s="108">
        <f t="shared" si="4"/>
        <v>0</v>
      </c>
      <c r="Q16" s="39">
        <v>43</v>
      </c>
      <c r="R16" s="60">
        <v>39</v>
      </c>
      <c r="S16" s="40">
        <f t="shared" si="5"/>
        <v>90.697674418604649</v>
      </c>
      <c r="T16" s="39">
        <v>22</v>
      </c>
      <c r="U16" s="60">
        <v>10</v>
      </c>
      <c r="V16" s="40">
        <f t="shared" si="6"/>
        <v>45.454545454545453</v>
      </c>
      <c r="W16" s="39">
        <v>16</v>
      </c>
      <c r="X16" s="60">
        <v>8</v>
      </c>
      <c r="Y16" s="40">
        <f t="shared" si="7"/>
        <v>50</v>
      </c>
      <c r="Z16" s="39">
        <v>11</v>
      </c>
      <c r="AA16" s="60">
        <v>6</v>
      </c>
      <c r="AB16" s="40">
        <f t="shared" si="8"/>
        <v>54.545454545454547</v>
      </c>
      <c r="AC16" s="37"/>
      <c r="AD16" s="41"/>
    </row>
    <row r="17" spans="1:30" s="42" customFormat="1" ht="17" customHeight="1" x14ac:dyDescent="0.3">
      <c r="A17" s="61" t="s">
        <v>44</v>
      </c>
      <c r="B17" s="39">
        <v>129</v>
      </c>
      <c r="C17" s="39">
        <v>102</v>
      </c>
      <c r="D17" s="36">
        <f t="shared" si="0"/>
        <v>79.069767441860463</v>
      </c>
      <c r="E17" s="39">
        <v>118</v>
      </c>
      <c r="F17" s="39">
        <v>86</v>
      </c>
      <c r="G17" s="40">
        <f t="shared" si="1"/>
        <v>72.881355932203391</v>
      </c>
      <c r="H17" s="87">
        <v>15</v>
      </c>
      <c r="I17" s="87">
        <v>15</v>
      </c>
      <c r="J17" s="108">
        <f t="shared" si="2"/>
        <v>100</v>
      </c>
      <c r="K17" s="87">
        <v>3</v>
      </c>
      <c r="L17" s="87">
        <v>1</v>
      </c>
      <c r="M17" s="108">
        <f t="shared" si="3"/>
        <v>33.333333333333336</v>
      </c>
      <c r="N17" s="87">
        <v>0</v>
      </c>
      <c r="O17" s="87">
        <v>0</v>
      </c>
      <c r="P17" s="108" t="str">
        <f t="shared" si="4"/>
        <v>-</v>
      </c>
      <c r="Q17" s="39">
        <v>85</v>
      </c>
      <c r="R17" s="60">
        <v>48</v>
      </c>
      <c r="S17" s="40">
        <f t="shared" si="5"/>
        <v>56.470588235294116</v>
      </c>
      <c r="T17" s="39">
        <v>61</v>
      </c>
      <c r="U17" s="60">
        <v>13</v>
      </c>
      <c r="V17" s="40">
        <f t="shared" si="6"/>
        <v>21.311475409836067</v>
      </c>
      <c r="W17" s="39">
        <v>50</v>
      </c>
      <c r="X17" s="60">
        <v>12</v>
      </c>
      <c r="Y17" s="40">
        <f t="shared" si="7"/>
        <v>24</v>
      </c>
      <c r="Z17" s="39">
        <v>49</v>
      </c>
      <c r="AA17" s="60">
        <v>12</v>
      </c>
      <c r="AB17" s="40">
        <f t="shared" si="8"/>
        <v>24.489795918367346</v>
      </c>
      <c r="AC17" s="37"/>
      <c r="AD17" s="41"/>
    </row>
    <row r="18" spans="1:30" s="42" customFormat="1" ht="17" customHeight="1" x14ac:dyDescent="0.3">
      <c r="A18" s="61" t="s">
        <v>45</v>
      </c>
      <c r="B18" s="39">
        <v>31</v>
      </c>
      <c r="C18" s="39">
        <v>39</v>
      </c>
      <c r="D18" s="36">
        <f t="shared" si="0"/>
        <v>125.80645161290323</v>
      </c>
      <c r="E18" s="39">
        <v>31</v>
      </c>
      <c r="F18" s="39">
        <v>36</v>
      </c>
      <c r="G18" s="40">
        <f t="shared" si="1"/>
        <v>116.12903225806451</v>
      </c>
      <c r="H18" s="87">
        <v>10</v>
      </c>
      <c r="I18" s="87">
        <v>6</v>
      </c>
      <c r="J18" s="108">
        <f t="shared" si="2"/>
        <v>60</v>
      </c>
      <c r="K18" s="87">
        <v>3</v>
      </c>
      <c r="L18" s="87">
        <v>0</v>
      </c>
      <c r="M18" s="108">
        <f t="shared" si="3"/>
        <v>0</v>
      </c>
      <c r="N18" s="87">
        <v>1</v>
      </c>
      <c r="O18" s="87">
        <v>0</v>
      </c>
      <c r="P18" s="108">
        <f t="shared" si="4"/>
        <v>0</v>
      </c>
      <c r="Q18" s="39">
        <v>22</v>
      </c>
      <c r="R18" s="60">
        <v>31</v>
      </c>
      <c r="S18" s="40">
        <f t="shared" si="5"/>
        <v>140.90909090909091</v>
      </c>
      <c r="T18" s="39">
        <v>8</v>
      </c>
      <c r="U18" s="60">
        <v>11</v>
      </c>
      <c r="V18" s="40">
        <f t="shared" si="6"/>
        <v>137.5</v>
      </c>
      <c r="W18" s="39">
        <v>8</v>
      </c>
      <c r="X18" s="60">
        <v>10</v>
      </c>
      <c r="Y18" s="40">
        <f t="shared" si="7"/>
        <v>125</v>
      </c>
      <c r="Z18" s="39">
        <v>8</v>
      </c>
      <c r="AA18" s="60">
        <v>9</v>
      </c>
      <c r="AB18" s="40">
        <f t="shared" si="8"/>
        <v>112.5</v>
      </c>
      <c r="AC18" s="37"/>
      <c r="AD18" s="41"/>
    </row>
    <row r="19" spans="1:30" s="42" customFormat="1" ht="17" customHeight="1" x14ac:dyDescent="0.3">
      <c r="A19" s="61" t="s">
        <v>46</v>
      </c>
      <c r="B19" s="39">
        <v>103</v>
      </c>
      <c r="C19" s="39">
        <v>113</v>
      </c>
      <c r="D19" s="36">
        <f t="shared" si="0"/>
        <v>109.70873786407768</v>
      </c>
      <c r="E19" s="39">
        <v>70</v>
      </c>
      <c r="F19" s="39">
        <v>73</v>
      </c>
      <c r="G19" s="40">
        <f t="shared" si="1"/>
        <v>104.28571428571429</v>
      </c>
      <c r="H19" s="87">
        <v>18</v>
      </c>
      <c r="I19" s="87">
        <v>15</v>
      </c>
      <c r="J19" s="108">
        <f t="shared" si="2"/>
        <v>83.333333333333329</v>
      </c>
      <c r="K19" s="87">
        <v>4</v>
      </c>
      <c r="L19" s="87">
        <v>5</v>
      </c>
      <c r="M19" s="108">
        <f t="shared" si="3"/>
        <v>125</v>
      </c>
      <c r="N19" s="87">
        <v>0</v>
      </c>
      <c r="O19" s="87">
        <v>0</v>
      </c>
      <c r="P19" s="108" t="str">
        <f t="shared" si="4"/>
        <v>-</v>
      </c>
      <c r="Q19" s="39">
        <v>60</v>
      </c>
      <c r="R19" s="60">
        <v>70</v>
      </c>
      <c r="S19" s="40">
        <f t="shared" si="5"/>
        <v>116.66666666666667</v>
      </c>
      <c r="T19" s="39">
        <v>52</v>
      </c>
      <c r="U19" s="60">
        <v>30</v>
      </c>
      <c r="V19" s="40">
        <f t="shared" si="6"/>
        <v>57.692307692307693</v>
      </c>
      <c r="W19" s="39">
        <v>20</v>
      </c>
      <c r="X19" s="60">
        <v>27</v>
      </c>
      <c r="Y19" s="40">
        <f t="shared" si="7"/>
        <v>135</v>
      </c>
      <c r="Z19" s="39">
        <v>18</v>
      </c>
      <c r="AA19" s="60">
        <v>26</v>
      </c>
      <c r="AB19" s="40">
        <f t="shared" si="8"/>
        <v>144.44444444444446</v>
      </c>
      <c r="AC19" s="37"/>
      <c r="AD19" s="41"/>
    </row>
    <row r="20" spans="1:30" s="42" customFormat="1" ht="17" customHeight="1" x14ac:dyDescent="0.3">
      <c r="A20" s="61" t="s">
        <v>47</v>
      </c>
      <c r="B20" s="39">
        <v>38</v>
      </c>
      <c r="C20" s="39">
        <v>33</v>
      </c>
      <c r="D20" s="36">
        <f t="shared" si="0"/>
        <v>86.84210526315789</v>
      </c>
      <c r="E20" s="39">
        <v>34</v>
      </c>
      <c r="F20" s="39">
        <v>29</v>
      </c>
      <c r="G20" s="40">
        <f t="shared" si="1"/>
        <v>85.294117647058826</v>
      </c>
      <c r="H20" s="87">
        <v>6</v>
      </c>
      <c r="I20" s="87">
        <v>7</v>
      </c>
      <c r="J20" s="108">
        <f t="shared" si="2"/>
        <v>116.66666666666667</v>
      </c>
      <c r="K20" s="87">
        <v>1</v>
      </c>
      <c r="L20" s="87">
        <v>0</v>
      </c>
      <c r="M20" s="108">
        <f t="shared" si="3"/>
        <v>0</v>
      </c>
      <c r="N20" s="87">
        <v>0</v>
      </c>
      <c r="O20" s="87">
        <v>0</v>
      </c>
      <c r="P20" s="108" t="str">
        <f t="shared" si="4"/>
        <v>-</v>
      </c>
      <c r="Q20" s="39">
        <v>31</v>
      </c>
      <c r="R20" s="60">
        <v>22</v>
      </c>
      <c r="S20" s="40">
        <f t="shared" si="5"/>
        <v>70.967741935483872</v>
      </c>
      <c r="T20" s="39">
        <v>17</v>
      </c>
      <c r="U20" s="60">
        <v>9</v>
      </c>
      <c r="V20" s="40">
        <f t="shared" si="6"/>
        <v>52.941176470588232</v>
      </c>
      <c r="W20" s="39">
        <v>13</v>
      </c>
      <c r="X20" s="60">
        <v>8</v>
      </c>
      <c r="Y20" s="40">
        <f t="shared" si="7"/>
        <v>61.53846153846154</v>
      </c>
      <c r="Z20" s="39">
        <v>13</v>
      </c>
      <c r="AA20" s="60">
        <v>7</v>
      </c>
      <c r="AB20" s="40">
        <f t="shared" si="8"/>
        <v>53.846153846153847</v>
      </c>
      <c r="AC20" s="37"/>
      <c r="AD20" s="41"/>
    </row>
    <row r="21" spans="1:30" s="42" customFormat="1" ht="17" customHeight="1" x14ac:dyDescent="0.3">
      <c r="A21" s="61" t="s">
        <v>48</v>
      </c>
      <c r="B21" s="39">
        <v>33</v>
      </c>
      <c r="C21" s="39">
        <v>37</v>
      </c>
      <c r="D21" s="36">
        <f t="shared" si="0"/>
        <v>112.12121212121212</v>
      </c>
      <c r="E21" s="39">
        <v>21</v>
      </c>
      <c r="F21" s="39">
        <v>25</v>
      </c>
      <c r="G21" s="40">
        <f t="shared" si="1"/>
        <v>119.04761904761905</v>
      </c>
      <c r="H21" s="87">
        <v>5</v>
      </c>
      <c r="I21" s="87">
        <v>3</v>
      </c>
      <c r="J21" s="108">
        <f t="shared" si="2"/>
        <v>60</v>
      </c>
      <c r="K21" s="87">
        <v>1</v>
      </c>
      <c r="L21" s="87">
        <v>2</v>
      </c>
      <c r="M21" s="108">
        <f t="shared" si="3"/>
        <v>200</v>
      </c>
      <c r="N21" s="87">
        <v>0</v>
      </c>
      <c r="O21" s="87">
        <v>0</v>
      </c>
      <c r="P21" s="108" t="str">
        <f t="shared" si="4"/>
        <v>-</v>
      </c>
      <c r="Q21" s="39">
        <v>20</v>
      </c>
      <c r="R21" s="60">
        <v>23</v>
      </c>
      <c r="S21" s="40">
        <f t="shared" si="5"/>
        <v>115</v>
      </c>
      <c r="T21" s="39">
        <v>22</v>
      </c>
      <c r="U21" s="60">
        <v>7</v>
      </c>
      <c r="V21" s="40">
        <f t="shared" si="6"/>
        <v>31.818181818181817</v>
      </c>
      <c r="W21" s="39">
        <v>10</v>
      </c>
      <c r="X21" s="60">
        <v>7</v>
      </c>
      <c r="Y21" s="40">
        <f t="shared" si="7"/>
        <v>70</v>
      </c>
      <c r="Z21" s="39">
        <v>9</v>
      </c>
      <c r="AA21" s="60">
        <v>6</v>
      </c>
      <c r="AB21" s="40">
        <f t="shared" si="8"/>
        <v>66.666666666666671</v>
      </c>
      <c r="AC21" s="37"/>
      <c r="AD21" s="41"/>
    </row>
    <row r="22" spans="1:30" s="42" customFormat="1" ht="17" customHeight="1" x14ac:dyDescent="0.3">
      <c r="A22" s="61" t="s">
        <v>49</v>
      </c>
      <c r="B22" s="39">
        <v>26</v>
      </c>
      <c r="C22" s="39">
        <v>21</v>
      </c>
      <c r="D22" s="36">
        <f t="shared" si="0"/>
        <v>80.769230769230774</v>
      </c>
      <c r="E22" s="39">
        <v>24</v>
      </c>
      <c r="F22" s="39">
        <v>21</v>
      </c>
      <c r="G22" s="40">
        <f t="shared" si="1"/>
        <v>87.5</v>
      </c>
      <c r="H22" s="87">
        <v>9</v>
      </c>
      <c r="I22" s="87">
        <v>8</v>
      </c>
      <c r="J22" s="108">
        <f t="shared" si="2"/>
        <v>88.888888888888886</v>
      </c>
      <c r="K22" s="87">
        <v>3</v>
      </c>
      <c r="L22" s="87">
        <v>0</v>
      </c>
      <c r="M22" s="108">
        <f t="shared" si="3"/>
        <v>0</v>
      </c>
      <c r="N22" s="87">
        <v>0</v>
      </c>
      <c r="O22" s="87">
        <v>0</v>
      </c>
      <c r="P22" s="108" t="str">
        <f t="shared" si="4"/>
        <v>-</v>
      </c>
      <c r="Q22" s="39">
        <v>22</v>
      </c>
      <c r="R22" s="60">
        <v>17</v>
      </c>
      <c r="S22" s="40">
        <f t="shared" si="5"/>
        <v>77.272727272727266</v>
      </c>
      <c r="T22" s="39">
        <v>4</v>
      </c>
      <c r="U22" s="60">
        <v>6</v>
      </c>
      <c r="V22" s="40">
        <f t="shared" si="6"/>
        <v>150</v>
      </c>
      <c r="W22" s="39">
        <v>4</v>
      </c>
      <c r="X22" s="60">
        <v>6</v>
      </c>
      <c r="Y22" s="40">
        <f t="shared" si="7"/>
        <v>150</v>
      </c>
      <c r="Z22" s="39">
        <v>4</v>
      </c>
      <c r="AA22" s="60">
        <v>6</v>
      </c>
      <c r="AB22" s="40">
        <f t="shared" si="8"/>
        <v>150</v>
      </c>
      <c r="AC22" s="37"/>
      <c r="AD22" s="41"/>
    </row>
    <row r="23" spans="1:30" s="42" customFormat="1" ht="17" customHeight="1" x14ac:dyDescent="0.3">
      <c r="A23" s="61" t="s">
        <v>50</v>
      </c>
      <c r="B23" s="39">
        <v>144</v>
      </c>
      <c r="C23" s="39">
        <v>114</v>
      </c>
      <c r="D23" s="36">
        <f t="shared" si="0"/>
        <v>79.166666666666671</v>
      </c>
      <c r="E23" s="39">
        <v>104</v>
      </c>
      <c r="F23" s="39">
        <v>78</v>
      </c>
      <c r="G23" s="40">
        <f t="shared" si="1"/>
        <v>75</v>
      </c>
      <c r="H23" s="87">
        <v>17</v>
      </c>
      <c r="I23" s="87">
        <v>11</v>
      </c>
      <c r="J23" s="108">
        <f t="shared" si="2"/>
        <v>64.705882352941174</v>
      </c>
      <c r="K23" s="87">
        <v>3</v>
      </c>
      <c r="L23" s="87">
        <v>2</v>
      </c>
      <c r="M23" s="108">
        <f t="shared" si="3"/>
        <v>66.666666666666671</v>
      </c>
      <c r="N23" s="87">
        <v>2</v>
      </c>
      <c r="O23" s="87">
        <v>0</v>
      </c>
      <c r="P23" s="108">
        <f t="shared" si="4"/>
        <v>0</v>
      </c>
      <c r="Q23" s="39">
        <v>95</v>
      </c>
      <c r="R23" s="60">
        <v>70</v>
      </c>
      <c r="S23" s="40">
        <f t="shared" si="5"/>
        <v>73.684210526315795</v>
      </c>
      <c r="T23" s="39">
        <v>83</v>
      </c>
      <c r="U23" s="60">
        <v>16</v>
      </c>
      <c r="V23" s="40">
        <f t="shared" si="6"/>
        <v>19.277108433734941</v>
      </c>
      <c r="W23" s="39">
        <v>45</v>
      </c>
      <c r="X23" s="60">
        <v>16</v>
      </c>
      <c r="Y23" s="40">
        <f t="shared" si="7"/>
        <v>35.555555555555557</v>
      </c>
      <c r="Z23" s="39">
        <v>39</v>
      </c>
      <c r="AA23" s="60">
        <v>15</v>
      </c>
      <c r="AB23" s="40">
        <f t="shared" si="8"/>
        <v>38.46153846153846</v>
      </c>
      <c r="AC23" s="37"/>
      <c r="AD23" s="41"/>
    </row>
    <row r="24" spans="1:30" s="42" customFormat="1" ht="17" customHeight="1" x14ac:dyDescent="0.3">
      <c r="A24" s="61" t="s">
        <v>51</v>
      </c>
      <c r="B24" s="39">
        <v>88</v>
      </c>
      <c r="C24" s="39">
        <v>99</v>
      </c>
      <c r="D24" s="36">
        <f t="shared" si="0"/>
        <v>112.5</v>
      </c>
      <c r="E24" s="39">
        <v>86</v>
      </c>
      <c r="F24" s="39">
        <v>96</v>
      </c>
      <c r="G24" s="40">
        <f t="shared" si="1"/>
        <v>111.62790697674419</v>
      </c>
      <c r="H24" s="87">
        <v>13</v>
      </c>
      <c r="I24" s="87">
        <v>18</v>
      </c>
      <c r="J24" s="108">
        <f t="shared" si="2"/>
        <v>138.46153846153845</v>
      </c>
      <c r="K24" s="87">
        <v>4</v>
      </c>
      <c r="L24" s="87">
        <v>3</v>
      </c>
      <c r="M24" s="108">
        <f t="shared" si="3"/>
        <v>75</v>
      </c>
      <c r="N24" s="87">
        <v>0</v>
      </c>
      <c r="O24" s="87">
        <v>0</v>
      </c>
      <c r="P24" s="108" t="str">
        <f t="shared" si="4"/>
        <v>-</v>
      </c>
      <c r="Q24" s="39">
        <v>69</v>
      </c>
      <c r="R24" s="60">
        <v>94</v>
      </c>
      <c r="S24" s="40">
        <f t="shared" si="5"/>
        <v>136.231884057971</v>
      </c>
      <c r="T24" s="39">
        <v>28</v>
      </c>
      <c r="U24" s="60">
        <v>30</v>
      </c>
      <c r="V24" s="40">
        <f t="shared" si="6"/>
        <v>107.14285714285714</v>
      </c>
      <c r="W24" s="39">
        <v>27</v>
      </c>
      <c r="X24" s="60">
        <v>28</v>
      </c>
      <c r="Y24" s="40">
        <f t="shared" si="7"/>
        <v>103.70370370370371</v>
      </c>
      <c r="Z24" s="39">
        <v>26</v>
      </c>
      <c r="AA24" s="60">
        <v>28</v>
      </c>
      <c r="AB24" s="40">
        <f t="shared" si="8"/>
        <v>107.69230769230769</v>
      </c>
      <c r="AC24" s="37"/>
      <c r="AD24" s="41"/>
    </row>
    <row r="25" spans="1:30" s="42" customFormat="1" ht="17" customHeight="1" x14ac:dyDescent="0.3">
      <c r="A25" s="61" t="s">
        <v>52</v>
      </c>
      <c r="B25" s="39">
        <v>24</v>
      </c>
      <c r="C25" s="39">
        <v>29</v>
      </c>
      <c r="D25" s="36">
        <f t="shared" si="0"/>
        <v>120.83333333333333</v>
      </c>
      <c r="E25" s="39">
        <v>17</v>
      </c>
      <c r="F25" s="39">
        <v>24</v>
      </c>
      <c r="G25" s="40">
        <f t="shared" si="1"/>
        <v>141.1764705882353</v>
      </c>
      <c r="H25" s="87">
        <v>6</v>
      </c>
      <c r="I25" s="87">
        <v>7</v>
      </c>
      <c r="J25" s="108">
        <f t="shared" si="2"/>
        <v>116.66666666666667</v>
      </c>
      <c r="K25" s="87">
        <v>3</v>
      </c>
      <c r="L25" s="87">
        <v>2</v>
      </c>
      <c r="M25" s="108">
        <f t="shared" si="3"/>
        <v>66.666666666666671</v>
      </c>
      <c r="N25" s="87">
        <v>0</v>
      </c>
      <c r="O25" s="87">
        <v>1</v>
      </c>
      <c r="P25" s="108" t="str">
        <f t="shared" si="4"/>
        <v>-</v>
      </c>
      <c r="Q25" s="39">
        <v>13</v>
      </c>
      <c r="R25" s="60">
        <v>21</v>
      </c>
      <c r="S25" s="40">
        <f t="shared" si="5"/>
        <v>161.53846153846155</v>
      </c>
      <c r="T25" s="39">
        <v>12</v>
      </c>
      <c r="U25" s="60">
        <v>9</v>
      </c>
      <c r="V25" s="40">
        <f t="shared" si="6"/>
        <v>75</v>
      </c>
      <c r="W25" s="39">
        <v>7</v>
      </c>
      <c r="X25" s="60">
        <v>9</v>
      </c>
      <c r="Y25" s="40">
        <f t="shared" si="7"/>
        <v>128.57142857142858</v>
      </c>
      <c r="Z25" s="39">
        <v>7</v>
      </c>
      <c r="AA25" s="60">
        <v>7</v>
      </c>
      <c r="AB25" s="40">
        <f t="shared" si="8"/>
        <v>100</v>
      </c>
      <c r="AC25" s="37"/>
      <c r="AD25" s="41"/>
    </row>
    <row r="26" spans="1:30" s="42" customFormat="1" ht="17" customHeight="1" x14ac:dyDescent="0.3">
      <c r="A26" s="61" t="s">
        <v>53</v>
      </c>
      <c r="B26" s="39">
        <v>49</v>
      </c>
      <c r="C26" s="39">
        <v>42</v>
      </c>
      <c r="D26" s="36">
        <f t="shared" si="0"/>
        <v>85.714285714285708</v>
      </c>
      <c r="E26" s="39">
        <v>44</v>
      </c>
      <c r="F26" s="39">
        <v>33</v>
      </c>
      <c r="G26" s="40">
        <f t="shared" si="1"/>
        <v>75</v>
      </c>
      <c r="H26" s="87">
        <v>11</v>
      </c>
      <c r="I26" s="87">
        <v>10</v>
      </c>
      <c r="J26" s="108">
        <f t="shared" si="2"/>
        <v>90.909090909090907</v>
      </c>
      <c r="K26" s="87">
        <v>2</v>
      </c>
      <c r="L26" s="87">
        <v>1</v>
      </c>
      <c r="M26" s="108">
        <f t="shared" si="3"/>
        <v>50</v>
      </c>
      <c r="N26" s="87">
        <v>2</v>
      </c>
      <c r="O26" s="87">
        <v>0</v>
      </c>
      <c r="P26" s="108">
        <f t="shared" si="4"/>
        <v>0</v>
      </c>
      <c r="Q26" s="39">
        <v>40</v>
      </c>
      <c r="R26" s="60">
        <v>26</v>
      </c>
      <c r="S26" s="40">
        <f t="shared" si="5"/>
        <v>65</v>
      </c>
      <c r="T26" s="39">
        <v>25</v>
      </c>
      <c r="U26" s="60">
        <v>9</v>
      </c>
      <c r="V26" s="40">
        <f t="shared" si="6"/>
        <v>36</v>
      </c>
      <c r="W26" s="39">
        <v>20</v>
      </c>
      <c r="X26" s="60">
        <v>6</v>
      </c>
      <c r="Y26" s="40">
        <f t="shared" si="7"/>
        <v>30</v>
      </c>
      <c r="Z26" s="39">
        <v>15</v>
      </c>
      <c r="AA26" s="60">
        <v>6</v>
      </c>
      <c r="AB26" s="40">
        <f t="shared" si="8"/>
        <v>40</v>
      </c>
      <c r="AC26" s="37"/>
      <c r="AD26" s="41"/>
    </row>
    <row r="27" spans="1:30" s="42" customFormat="1" ht="17" customHeight="1" x14ac:dyDescent="0.3">
      <c r="A27" s="61" t="s">
        <v>54</v>
      </c>
      <c r="B27" s="39">
        <v>53</v>
      </c>
      <c r="C27" s="39">
        <v>41</v>
      </c>
      <c r="D27" s="36">
        <f t="shared" si="0"/>
        <v>77.35849056603773</v>
      </c>
      <c r="E27" s="39">
        <v>52</v>
      </c>
      <c r="F27" s="39">
        <v>38</v>
      </c>
      <c r="G27" s="40">
        <f t="shared" si="1"/>
        <v>73.07692307692308</v>
      </c>
      <c r="H27" s="87">
        <v>8</v>
      </c>
      <c r="I27" s="87">
        <v>10</v>
      </c>
      <c r="J27" s="108">
        <f t="shared" si="2"/>
        <v>125</v>
      </c>
      <c r="K27" s="87">
        <v>1</v>
      </c>
      <c r="L27" s="87">
        <v>1</v>
      </c>
      <c r="M27" s="108">
        <f t="shared" si="3"/>
        <v>100</v>
      </c>
      <c r="N27" s="87">
        <v>0</v>
      </c>
      <c r="O27" s="87">
        <v>0</v>
      </c>
      <c r="P27" s="108" t="str">
        <f t="shared" si="4"/>
        <v>-</v>
      </c>
      <c r="Q27" s="39">
        <v>47</v>
      </c>
      <c r="R27" s="60">
        <v>34</v>
      </c>
      <c r="S27" s="40">
        <f t="shared" si="5"/>
        <v>72.340425531914889</v>
      </c>
      <c r="T27" s="39">
        <v>25</v>
      </c>
      <c r="U27" s="60">
        <v>6</v>
      </c>
      <c r="V27" s="40">
        <f t="shared" si="6"/>
        <v>24</v>
      </c>
      <c r="W27" s="39">
        <v>24</v>
      </c>
      <c r="X27" s="60">
        <v>6</v>
      </c>
      <c r="Y27" s="40">
        <f t="shared" si="7"/>
        <v>25</v>
      </c>
      <c r="Z27" s="39">
        <v>21</v>
      </c>
      <c r="AA27" s="60">
        <v>5</v>
      </c>
      <c r="AB27" s="40">
        <f t="shared" si="8"/>
        <v>23.80952380952381</v>
      </c>
      <c r="AC27" s="37"/>
      <c r="AD27" s="41"/>
    </row>
    <row r="28" spans="1:30" s="42" customFormat="1" ht="17" customHeight="1" x14ac:dyDescent="0.3">
      <c r="A28" s="61" t="s">
        <v>55</v>
      </c>
      <c r="B28" s="39">
        <v>23</v>
      </c>
      <c r="C28" s="39">
        <v>21</v>
      </c>
      <c r="D28" s="36">
        <f t="shared" si="0"/>
        <v>91.304347826086953</v>
      </c>
      <c r="E28" s="39">
        <v>23</v>
      </c>
      <c r="F28" s="39">
        <v>21</v>
      </c>
      <c r="G28" s="40">
        <f t="shared" si="1"/>
        <v>91.304347826086953</v>
      </c>
      <c r="H28" s="87">
        <v>4</v>
      </c>
      <c r="I28" s="87">
        <v>1</v>
      </c>
      <c r="J28" s="108">
        <f t="shared" si="2"/>
        <v>25</v>
      </c>
      <c r="K28" s="87">
        <v>2</v>
      </c>
      <c r="L28" s="87">
        <v>0</v>
      </c>
      <c r="M28" s="108">
        <f t="shared" si="3"/>
        <v>0</v>
      </c>
      <c r="N28" s="87">
        <v>0</v>
      </c>
      <c r="O28" s="87">
        <v>0</v>
      </c>
      <c r="P28" s="108" t="str">
        <f t="shared" si="4"/>
        <v>-</v>
      </c>
      <c r="Q28" s="39">
        <v>22</v>
      </c>
      <c r="R28" s="60">
        <v>21</v>
      </c>
      <c r="S28" s="40">
        <f t="shared" si="5"/>
        <v>95.454545454545453</v>
      </c>
      <c r="T28" s="39">
        <v>11</v>
      </c>
      <c r="U28" s="60">
        <v>9</v>
      </c>
      <c r="V28" s="40">
        <f t="shared" si="6"/>
        <v>81.818181818181813</v>
      </c>
      <c r="W28" s="39">
        <v>11</v>
      </c>
      <c r="X28" s="60">
        <v>9</v>
      </c>
      <c r="Y28" s="40">
        <f t="shared" si="7"/>
        <v>81.818181818181813</v>
      </c>
      <c r="Z28" s="39">
        <v>10</v>
      </c>
      <c r="AA28" s="60">
        <v>7</v>
      </c>
      <c r="AB28" s="40">
        <f t="shared" si="8"/>
        <v>70</v>
      </c>
      <c r="AC28" s="37"/>
      <c r="AD28" s="41"/>
    </row>
    <row r="29" spans="1:30" s="42" customFormat="1" ht="17" customHeight="1" x14ac:dyDescent="0.3">
      <c r="A29" s="61" t="s">
        <v>56</v>
      </c>
      <c r="B29" s="39">
        <v>82</v>
      </c>
      <c r="C29" s="39">
        <v>70</v>
      </c>
      <c r="D29" s="36">
        <f t="shared" si="0"/>
        <v>85.365853658536579</v>
      </c>
      <c r="E29" s="39">
        <v>46</v>
      </c>
      <c r="F29" s="39">
        <v>31</v>
      </c>
      <c r="G29" s="40">
        <f t="shared" si="1"/>
        <v>67.391304347826093</v>
      </c>
      <c r="H29" s="87">
        <v>6</v>
      </c>
      <c r="I29" s="87">
        <v>7</v>
      </c>
      <c r="J29" s="108">
        <f t="shared" si="2"/>
        <v>116.66666666666667</v>
      </c>
      <c r="K29" s="87">
        <v>4</v>
      </c>
      <c r="L29" s="87">
        <v>1</v>
      </c>
      <c r="M29" s="108">
        <f t="shared" si="3"/>
        <v>25</v>
      </c>
      <c r="N29" s="87">
        <v>0</v>
      </c>
      <c r="O29" s="87">
        <v>0</v>
      </c>
      <c r="P29" s="108" t="str">
        <f t="shared" si="4"/>
        <v>-</v>
      </c>
      <c r="Q29" s="39">
        <v>37</v>
      </c>
      <c r="R29" s="60">
        <v>25</v>
      </c>
      <c r="S29" s="40">
        <f t="shared" si="5"/>
        <v>67.567567567567565</v>
      </c>
      <c r="T29" s="39">
        <v>58</v>
      </c>
      <c r="U29" s="60">
        <v>10</v>
      </c>
      <c r="V29" s="40">
        <f t="shared" si="6"/>
        <v>17.241379310344829</v>
      </c>
      <c r="W29" s="39">
        <v>22</v>
      </c>
      <c r="X29" s="60">
        <v>9</v>
      </c>
      <c r="Y29" s="40">
        <f t="shared" si="7"/>
        <v>40.909090909090907</v>
      </c>
      <c r="Z29" s="39">
        <v>17</v>
      </c>
      <c r="AA29" s="60">
        <v>8</v>
      </c>
      <c r="AB29" s="40">
        <f t="shared" si="8"/>
        <v>47.058823529411768</v>
      </c>
      <c r="AC29" s="37"/>
      <c r="AD29" s="41"/>
    </row>
    <row r="30" spans="1:30" s="42" customFormat="1" ht="17" customHeight="1" x14ac:dyDescent="0.3">
      <c r="A30" s="61" t="s">
        <v>57</v>
      </c>
      <c r="B30" s="39">
        <v>38</v>
      </c>
      <c r="C30" s="39">
        <v>36</v>
      </c>
      <c r="D30" s="36">
        <f t="shared" si="0"/>
        <v>94.736842105263165</v>
      </c>
      <c r="E30" s="39">
        <v>35</v>
      </c>
      <c r="F30" s="39">
        <v>33</v>
      </c>
      <c r="G30" s="40">
        <f t="shared" si="1"/>
        <v>94.285714285714292</v>
      </c>
      <c r="H30" s="87">
        <v>15</v>
      </c>
      <c r="I30" s="87">
        <v>8</v>
      </c>
      <c r="J30" s="108">
        <f t="shared" si="2"/>
        <v>53.333333333333336</v>
      </c>
      <c r="K30" s="87">
        <v>3</v>
      </c>
      <c r="L30" s="87">
        <v>1</v>
      </c>
      <c r="M30" s="108">
        <f t="shared" si="3"/>
        <v>33.333333333333336</v>
      </c>
      <c r="N30" s="87">
        <v>0</v>
      </c>
      <c r="O30" s="87">
        <v>1</v>
      </c>
      <c r="P30" s="108" t="str">
        <f t="shared" si="4"/>
        <v>-</v>
      </c>
      <c r="Q30" s="39">
        <v>34</v>
      </c>
      <c r="R30" s="60">
        <v>30</v>
      </c>
      <c r="S30" s="40">
        <f t="shared" si="5"/>
        <v>88.235294117647058</v>
      </c>
      <c r="T30" s="39">
        <v>14</v>
      </c>
      <c r="U30" s="60">
        <v>9</v>
      </c>
      <c r="V30" s="40">
        <f t="shared" si="6"/>
        <v>64.285714285714292</v>
      </c>
      <c r="W30" s="39">
        <v>11</v>
      </c>
      <c r="X30" s="60">
        <v>9</v>
      </c>
      <c r="Y30" s="40">
        <f t="shared" si="7"/>
        <v>81.818181818181813</v>
      </c>
      <c r="Z30" s="39">
        <v>10</v>
      </c>
      <c r="AA30" s="60">
        <v>8</v>
      </c>
      <c r="AB30" s="40">
        <f t="shared" si="8"/>
        <v>80</v>
      </c>
      <c r="AC30" s="37"/>
      <c r="AD30" s="41"/>
    </row>
    <row r="31" spans="1:30" s="42" customFormat="1" ht="17" customHeight="1" x14ac:dyDescent="0.3">
      <c r="A31" s="61" t="s">
        <v>58</v>
      </c>
      <c r="B31" s="39">
        <v>37</v>
      </c>
      <c r="C31" s="39">
        <v>19</v>
      </c>
      <c r="D31" s="36">
        <f t="shared" si="0"/>
        <v>51.351351351351354</v>
      </c>
      <c r="E31" s="39">
        <v>29</v>
      </c>
      <c r="F31" s="39">
        <v>14</v>
      </c>
      <c r="G31" s="40">
        <f t="shared" si="1"/>
        <v>48.275862068965516</v>
      </c>
      <c r="H31" s="87">
        <v>5</v>
      </c>
      <c r="I31" s="87">
        <v>2</v>
      </c>
      <c r="J31" s="108">
        <f t="shared" si="2"/>
        <v>40</v>
      </c>
      <c r="K31" s="87">
        <v>2</v>
      </c>
      <c r="L31" s="87">
        <v>2</v>
      </c>
      <c r="M31" s="108">
        <f t="shared" si="3"/>
        <v>100</v>
      </c>
      <c r="N31" s="87">
        <v>0</v>
      </c>
      <c r="O31" s="87">
        <v>1</v>
      </c>
      <c r="P31" s="108" t="str">
        <f t="shared" si="4"/>
        <v>-</v>
      </c>
      <c r="Q31" s="39">
        <v>26</v>
      </c>
      <c r="R31" s="60">
        <v>13</v>
      </c>
      <c r="S31" s="40">
        <f t="shared" si="5"/>
        <v>50</v>
      </c>
      <c r="T31" s="39">
        <v>12</v>
      </c>
      <c r="U31" s="60">
        <v>5</v>
      </c>
      <c r="V31" s="40">
        <f t="shared" si="6"/>
        <v>41.666666666666664</v>
      </c>
      <c r="W31" s="39">
        <v>7</v>
      </c>
      <c r="X31" s="60">
        <v>5</v>
      </c>
      <c r="Y31" s="40">
        <f t="shared" si="7"/>
        <v>71.428571428571431</v>
      </c>
      <c r="Z31" s="39">
        <v>7</v>
      </c>
      <c r="AA31" s="60">
        <v>5</v>
      </c>
      <c r="AB31" s="40">
        <f t="shared" si="8"/>
        <v>71.428571428571431</v>
      </c>
      <c r="AC31" s="37"/>
      <c r="AD31" s="41"/>
    </row>
    <row r="32" spans="1:30" s="42" customFormat="1" ht="17" customHeight="1" x14ac:dyDescent="0.3">
      <c r="A32" s="61" t="s">
        <v>59</v>
      </c>
      <c r="B32" s="39">
        <v>45</v>
      </c>
      <c r="C32" s="39">
        <v>45</v>
      </c>
      <c r="D32" s="36">
        <f t="shared" si="0"/>
        <v>100</v>
      </c>
      <c r="E32" s="39">
        <v>27</v>
      </c>
      <c r="F32" s="39">
        <v>23</v>
      </c>
      <c r="G32" s="40">
        <f t="shared" si="1"/>
        <v>85.18518518518519</v>
      </c>
      <c r="H32" s="87">
        <v>5</v>
      </c>
      <c r="I32" s="87">
        <v>7</v>
      </c>
      <c r="J32" s="108">
        <f t="shared" si="2"/>
        <v>140</v>
      </c>
      <c r="K32" s="87">
        <v>1</v>
      </c>
      <c r="L32" s="87">
        <v>1</v>
      </c>
      <c r="M32" s="108">
        <f t="shared" si="3"/>
        <v>100</v>
      </c>
      <c r="N32" s="87">
        <v>0</v>
      </c>
      <c r="O32" s="87">
        <v>0</v>
      </c>
      <c r="P32" s="108" t="str">
        <f t="shared" si="4"/>
        <v>-</v>
      </c>
      <c r="Q32" s="39">
        <v>27</v>
      </c>
      <c r="R32" s="60">
        <v>20</v>
      </c>
      <c r="S32" s="40">
        <f t="shared" si="5"/>
        <v>74.074074074074076</v>
      </c>
      <c r="T32" s="39">
        <v>29</v>
      </c>
      <c r="U32" s="60">
        <v>6</v>
      </c>
      <c r="V32" s="40">
        <f t="shared" si="6"/>
        <v>20.689655172413794</v>
      </c>
      <c r="W32" s="39">
        <v>11</v>
      </c>
      <c r="X32" s="60">
        <v>5</v>
      </c>
      <c r="Y32" s="40">
        <f t="shared" si="7"/>
        <v>45.454545454545453</v>
      </c>
      <c r="Z32" s="39">
        <v>10</v>
      </c>
      <c r="AA32" s="60">
        <v>5</v>
      </c>
      <c r="AB32" s="40">
        <f t="shared" si="8"/>
        <v>50</v>
      </c>
      <c r="AC32" s="37"/>
      <c r="AD32" s="41"/>
    </row>
    <row r="33" spans="1:30" s="42" customFormat="1" ht="17" customHeight="1" x14ac:dyDescent="0.3">
      <c r="A33" s="61" t="s">
        <v>60</v>
      </c>
      <c r="B33" s="39">
        <v>49</v>
      </c>
      <c r="C33" s="39">
        <v>46</v>
      </c>
      <c r="D33" s="36">
        <f t="shared" si="0"/>
        <v>93.877551020408163</v>
      </c>
      <c r="E33" s="39">
        <v>48</v>
      </c>
      <c r="F33" s="39">
        <v>45</v>
      </c>
      <c r="G33" s="40">
        <f t="shared" si="1"/>
        <v>93.75</v>
      </c>
      <c r="H33" s="87">
        <v>5</v>
      </c>
      <c r="I33" s="87">
        <v>5</v>
      </c>
      <c r="J33" s="108">
        <f t="shared" si="2"/>
        <v>100</v>
      </c>
      <c r="K33" s="87">
        <v>2</v>
      </c>
      <c r="L33" s="87">
        <v>2</v>
      </c>
      <c r="M33" s="108">
        <f t="shared" si="3"/>
        <v>100</v>
      </c>
      <c r="N33" s="87">
        <v>2</v>
      </c>
      <c r="O33" s="87">
        <v>0</v>
      </c>
      <c r="P33" s="108">
        <f t="shared" si="4"/>
        <v>0</v>
      </c>
      <c r="Q33" s="39">
        <v>45</v>
      </c>
      <c r="R33" s="60">
        <v>38</v>
      </c>
      <c r="S33" s="40">
        <f t="shared" si="5"/>
        <v>84.444444444444443</v>
      </c>
      <c r="T33" s="39">
        <v>20</v>
      </c>
      <c r="U33" s="60">
        <v>11</v>
      </c>
      <c r="V33" s="40">
        <f t="shared" si="6"/>
        <v>55</v>
      </c>
      <c r="W33" s="39">
        <v>19</v>
      </c>
      <c r="X33" s="60">
        <v>11</v>
      </c>
      <c r="Y33" s="40">
        <f t="shared" si="7"/>
        <v>57.89473684210526</v>
      </c>
      <c r="Z33" s="39">
        <v>19</v>
      </c>
      <c r="AA33" s="60">
        <v>11</v>
      </c>
      <c r="AB33" s="40">
        <f t="shared" si="8"/>
        <v>57.89473684210526</v>
      </c>
      <c r="AC33" s="37"/>
      <c r="AD33" s="41"/>
    </row>
    <row r="34" spans="1:30" s="42" customFormat="1" ht="17" customHeight="1" x14ac:dyDescent="0.3">
      <c r="A34" s="61" t="s">
        <v>61</v>
      </c>
      <c r="B34" s="39">
        <v>32</v>
      </c>
      <c r="C34" s="39">
        <v>17</v>
      </c>
      <c r="D34" s="36">
        <f t="shared" si="0"/>
        <v>53.125</v>
      </c>
      <c r="E34" s="39">
        <v>30</v>
      </c>
      <c r="F34" s="39">
        <v>16</v>
      </c>
      <c r="G34" s="40">
        <f t="shared" si="1"/>
        <v>53.333333333333336</v>
      </c>
      <c r="H34" s="87">
        <v>4</v>
      </c>
      <c r="I34" s="87">
        <v>2</v>
      </c>
      <c r="J34" s="108">
        <f t="shared" si="2"/>
        <v>50</v>
      </c>
      <c r="K34" s="87">
        <v>2</v>
      </c>
      <c r="L34" s="87">
        <v>0</v>
      </c>
      <c r="M34" s="108">
        <f t="shared" si="3"/>
        <v>0</v>
      </c>
      <c r="N34" s="87">
        <v>0</v>
      </c>
      <c r="O34" s="87">
        <v>0</v>
      </c>
      <c r="P34" s="108" t="str">
        <f t="shared" si="4"/>
        <v>-</v>
      </c>
      <c r="Q34" s="39">
        <v>25</v>
      </c>
      <c r="R34" s="60">
        <v>14</v>
      </c>
      <c r="S34" s="40">
        <f t="shared" si="5"/>
        <v>56</v>
      </c>
      <c r="T34" s="39">
        <v>7</v>
      </c>
      <c r="U34" s="60">
        <v>4</v>
      </c>
      <c r="V34" s="40">
        <f t="shared" si="6"/>
        <v>57.142857142857146</v>
      </c>
      <c r="W34" s="39">
        <v>6</v>
      </c>
      <c r="X34" s="60">
        <v>4</v>
      </c>
      <c r="Y34" s="40">
        <f t="shared" si="7"/>
        <v>66.666666666666671</v>
      </c>
      <c r="Z34" s="39">
        <v>6</v>
      </c>
      <c r="AA34" s="60">
        <v>4</v>
      </c>
      <c r="AB34" s="40">
        <f t="shared" si="8"/>
        <v>66.666666666666671</v>
      </c>
      <c r="AC34" s="37"/>
      <c r="AD34" s="41"/>
    </row>
    <row r="35" spans="1:30" s="42" customFormat="1" ht="17" customHeight="1" x14ac:dyDescent="0.3">
      <c r="A35" s="61" t="s">
        <v>62</v>
      </c>
      <c r="B35" s="39">
        <v>57</v>
      </c>
      <c r="C35" s="39">
        <v>52</v>
      </c>
      <c r="D35" s="36">
        <f t="shared" si="0"/>
        <v>91.228070175438603</v>
      </c>
      <c r="E35" s="39">
        <v>57</v>
      </c>
      <c r="F35" s="39">
        <v>52</v>
      </c>
      <c r="G35" s="40">
        <f t="shared" si="1"/>
        <v>91.228070175438603</v>
      </c>
      <c r="H35" s="87">
        <v>11</v>
      </c>
      <c r="I35" s="87">
        <v>5</v>
      </c>
      <c r="J35" s="108">
        <f t="shared" si="2"/>
        <v>45.454545454545453</v>
      </c>
      <c r="K35" s="87">
        <v>1</v>
      </c>
      <c r="L35" s="87">
        <v>0</v>
      </c>
      <c r="M35" s="108">
        <f t="shared" si="3"/>
        <v>0</v>
      </c>
      <c r="N35" s="87">
        <v>0</v>
      </c>
      <c r="O35" s="87">
        <v>0</v>
      </c>
      <c r="P35" s="108" t="str">
        <f t="shared" si="4"/>
        <v>-</v>
      </c>
      <c r="Q35" s="39">
        <v>42</v>
      </c>
      <c r="R35" s="60">
        <v>39</v>
      </c>
      <c r="S35" s="40">
        <f t="shared" si="5"/>
        <v>92.857142857142861</v>
      </c>
      <c r="T35" s="39">
        <v>21</v>
      </c>
      <c r="U35" s="60">
        <v>6</v>
      </c>
      <c r="V35" s="40">
        <f t="shared" si="6"/>
        <v>28.571428571428573</v>
      </c>
      <c r="W35" s="39">
        <v>21</v>
      </c>
      <c r="X35" s="60">
        <v>6</v>
      </c>
      <c r="Y35" s="40">
        <f t="shared" si="7"/>
        <v>28.571428571428573</v>
      </c>
      <c r="Z35" s="39">
        <v>19</v>
      </c>
      <c r="AA35" s="60">
        <v>5</v>
      </c>
      <c r="AB35" s="40">
        <f t="shared" si="8"/>
        <v>26.315789473684209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C14" sqref="C14:C15"/>
    </sheetView>
  </sheetViews>
  <sheetFormatPr defaultColWidth="8" defaultRowHeight="13" x14ac:dyDescent="0.3"/>
  <cols>
    <col min="1" max="1" width="60.08984375" style="3" customWidth="1"/>
    <col min="2" max="2" width="18.90625" style="3" customWidth="1"/>
    <col min="3" max="3" width="18.08984375" style="3" customWidth="1"/>
    <col min="4" max="4" width="13.90625" style="3" customWidth="1"/>
    <col min="5" max="5" width="13.08984375" style="3" customWidth="1"/>
    <col min="6" max="16384" width="8" style="3"/>
  </cols>
  <sheetData>
    <row r="1" spans="1:9" ht="52.5" customHeight="1" x14ac:dyDescent="0.3">
      <c r="A1" s="171" t="s">
        <v>64</v>
      </c>
      <c r="B1" s="171"/>
      <c r="C1" s="171"/>
      <c r="D1" s="171"/>
      <c r="E1" s="171"/>
    </row>
    <row r="2" spans="1:9" ht="29.25" customHeight="1" x14ac:dyDescent="0.3">
      <c r="A2" s="192" t="s">
        <v>23</v>
      </c>
      <c r="B2" s="192"/>
      <c r="C2" s="192"/>
      <c r="D2" s="192"/>
      <c r="E2" s="192"/>
    </row>
    <row r="3" spans="1:9" s="4" customFormat="1" ht="23.25" customHeight="1" x14ac:dyDescent="0.35">
      <c r="A3" s="166" t="s">
        <v>0</v>
      </c>
      <c r="B3" s="172" t="s">
        <v>97</v>
      </c>
      <c r="C3" s="172" t="s">
        <v>98</v>
      </c>
      <c r="D3" s="189" t="s">
        <v>1</v>
      </c>
      <c r="E3" s="190"/>
    </row>
    <row r="4" spans="1:9" s="4" customFormat="1" ht="28" x14ac:dyDescent="0.35">
      <c r="A4" s="167"/>
      <c r="B4" s="173"/>
      <c r="C4" s="173"/>
      <c r="D4" s="5" t="s">
        <v>2</v>
      </c>
      <c r="E4" s="6" t="s">
        <v>26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27</v>
      </c>
      <c r="B6" s="80">
        <f>'8-ВПО-ЦЗ'!B7</f>
        <v>375</v>
      </c>
      <c r="C6" s="80">
        <f>'8-ВПО-ЦЗ'!C7</f>
        <v>373</v>
      </c>
      <c r="D6" s="11">
        <f>C6*100/B6</f>
        <v>99.466666666666669</v>
      </c>
      <c r="E6" s="75">
        <f>C6-B6</f>
        <v>-2</v>
      </c>
      <c r="I6" s="13"/>
    </row>
    <row r="7" spans="1:9" s="4" customFormat="1" ht="29.25" customHeight="1" x14ac:dyDescent="0.35">
      <c r="A7" s="10" t="s">
        <v>28</v>
      </c>
      <c r="B7" s="80">
        <f>'8-ВПО-ЦЗ'!E7</f>
        <v>211</v>
      </c>
      <c r="C7" s="80">
        <f>'8-ВПО-ЦЗ'!F7</f>
        <v>204</v>
      </c>
      <c r="D7" s="11">
        <f t="shared" ref="D7:D11" si="0">C7*100/B7</f>
        <v>96.682464454976298</v>
      </c>
      <c r="E7" s="75">
        <f t="shared" ref="E7:E11" si="1">C7-B7</f>
        <v>-7</v>
      </c>
      <c r="I7" s="13"/>
    </row>
    <row r="8" spans="1:9" s="4" customFormat="1" ht="48.75" customHeight="1" x14ac:dyDescent="0.35">
      <c r="A8" s="14" t="s">
        <v>29</v>
      </c>
      <c r="B8" s="80">
        <f>'8-ВПО-ЦЗ'!H7</f>
        <v>49</v>
      </c>
      <c r="C8" s="80">
        <f>'8-ВПО-ЦЗ'!I7</f>
        <v>48</v>
      </c>
      <c r="D8" s="11">
        <f t="shared" si="0"/>
        <v>97.959183673469383</v>
      </c>
      <c r="E8" s="75">
        <f t="shared" si="1"/>
        <v>-1</v>
      </c>
      <c r="I8" s="13"/>
    </row>
    <row r="9" spans="1:9" s="4" customFormat="1" ht="34.5" customHeight="1" x14ac:dyDescent="0.35">
      <c r="A9" s="15" t="s">
        <v>30</v>
      </c>
      <c r="B9" s="80">
        <f>'8-ВПО-ЦЗ'!K7</f>
        <v>8</v>
      </c>
      <c r="C9" s="80">
        <f>'8-ВПО-ЦЗ'!L7</f>
        <v>14</v>
      </c>
      <c r="D9" s="11">
        <f t="shared" si="0"/>
        <v>175</v>
      </c>
      <c r="E9" s="75">
        <f t="shared" si="1"/>
        <v>6</v>
      </c>
      <c r="I9" s="13"/>
    </row>
    <row r="10" spans="1:9" s="4" customFormat="1" ht="48.75" customHeight="1" x14ac:dyDescent="0.35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25" customHeight="1" x14ac:dyDescent="0.35">
      <c r="A11" s="15" t="s">
        <v>31</v>
      </c>
      <c r="B11" s="81">
        <f>'8-ВПО-ЦЗ'!Q7</f>
        <v>183</v>
      </c>
      <c r="C11" s="81">
        <f>'8-ВПО-ЦЗ'!R7</f>
        <v>156</v>
      </c>
      <c r="D11" s="11">
        <f t="shared" si="0"/>
        <v>85.245901639344268</v>
      </c>
      <c r="E11" s="75">
        <f t="shared" si="1"/>
        <v>-27</v>
      </c>
      <c r="I11" s="13"/>
    </row>
    <row r="12" spans="1:9" s="4" customFormat="1" ht="12.75" customHeight="1" x14ac:dyDescent="0.35">
      <c r="A12" s="162" t="s">
        <v>4</v>
      </c>
      <c r="B12" s="163"/>
      <c r="C12" s="163"/>
      <c r="D12" s="163"/>
      <c r="E12" s="163"/>
      <c r="I12" s="13"/>
    </row>
    <row r="13" spans="1:9" s="4" customFormat="1" ht="18" customHeight="1" x14ac:dyDescent="0.35">
      <c r="A13" s="164"/>
      <c r="B13" s="165"/>
      <c r="C13" s="165"/>
      <c r="D13" s="165"/>
      <c r="E13" s="165"/>
      <c r="I13" s="13"/>
    </row>
    <row r="14" spans="1:9" s="4" customFormat="1" ht="20.25" customHeight="1" x14ac:dyDescent="0.35">
      <c r="A14" s="166" t="s">
        <v>0</v>
      </c>
      <c r="B14" s="168" t="s">
        <v>99</v>
      </c>
      <c r="C14" s="168" t="s">
        <v>100</v>
      </c>
      <c r="D14" s="189" t="s">
        <v>1</v>
      </c>
      <c r="E14" s="190"/>
      <c r="I14" s="13"/>
    </row>
    <row r="15" spans="1:9" ht="35.4" customHeight="1" x14ac:dyDescent="0.3">
      <c r="A15" s="167"/>
      <c r="B15" s="168"/>
      <c r="C15" s="168"/>
      <c r="D15" s="21" t="s">
        <v>2</v>
      </c>
      <c r="E15" s="6" t="s">
        <v>26</v>
      </c>
      <c r="I15" s="13"/>
    </row>
    <row r="16" spans="1:9" ht="28.5" customHeight="1" x14ac:dyDescent="0.3">
      <c r="A16" s="10" t="s">
        <v>32</v>
      </c>
      <c r="B16" s="81">
        <f>'8-ВПО-ЦЗ'!T7</f>
        <v>237</v>
      </c>
      <c r="C16" s="81">
        <f>'8-ВПО-ЦЗ'!U7</f>
        <v>52</v>
      </c>
      <c r="D16" s="16">
        <f t="shared" ref="D16:D18" si="2">C16*100/B16</f>
        <v>21.940928270042193</v>
      </c>
      <c r="E16" s="75">
        <f t="shared" ref="E16:E18" si="3">C16-B16</f>
        <v>-185</v>
      </c>
      <c r="I16" s="13"/>
    </row>
    <row r="17" spans="1:9" ht="25.5" customHeight="1" x14ac:dyDescent="0.3">
      <c r="A17" s="1" t="s">
        <v>28</v>
      </c>
      <c r="B17" s="81">
        <f>'8-ВПО-ЦЗ'!W7</f>
        <v>89</v>
      </c>
      <c r="C17" s="81">
        <f>'8-ВПО-ЦЗ'!X7</f>
        <v>50</v>
      </c>
      <c r="D17" s="16">
        <f t="shared" si="2"/>
        <v>56.179775280898873</v>
      </c>
      <c r="E17" s="75">
        <f t="shared" si="3"/>
        <v>-39</v>
      </c>
      <c r="I17" s="13"/>
    </row>
    <row r="18" spans="1:9" ht="30.25" customHeight="1" x14ac:dyDescent="0.3">
      <c r="A18" s="1" t="s">
        <v>33</v>
      </c>
      <c r="B18" s="81">
        <f>'8-ВПО-ЦЗ'!Z7</f>
        <v>73</v>
      </c>
      <c r="C18" s="81">
        <f>'8-ВПО-ЦЗ'!AA7</f>
        <v>39</v>
      </c>
      <c r="D18" s="16">
        <f t="shared" si="2"/>
        <v>53.424657534246577</v>
      </c>
      <c r="E18" s="75">
        <f t="shared" si="3"/>
        <v>-34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T12" sqref="T12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83" t="s">
        <v>110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179"/>
      <c r="Y1" s="17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4"/>
      <c r="Y2" s="184"/>
      <c r="Z2" s="178"/>
      <c r="AA2" s="178"/>
      <c r="AB2" s="59" t="s">
        <v>7</v>
      </c>
      <c r="AC2" s="59"/>
    </row>
    <row r="3" spans="1:32" s="32" customFormat="1" ht="67.650000000000006" customHeight="1" x14ac:dyDescent="0.35">
      <c r="A3" s="185"/>
      <c r="B3" s="193" t="s">
        <v>21</v>
      </c>
      <c r="C3" s="193"/>
      <c r="D3" s="193"/>
      <c r="E3" s="193" t="s">
        <v>22</v>
      </c>
      <c r="F3" s="193"/>
      <c r="G3" s="193"/>
      <c r="H3" s="193" t="s">
        <v>13</v>
      </c>
      <c r="I3" s="193"/>
      <c r="J3" s="193"/>
      <c r="K3" s="193" t="s">
        <v>9</v>
      </c>
      <c r="L3" s="193"/>
      <c r="M3" s="193"/>
      <c r="N3" s="193" t="s">
        <v>10</v>
      </c>
      <c r="O3" s="193"/>
      <c r="P3" s="193"/>
      <c r="Q3" s="194" t="s">
        <v>8</v>
      </c>
      <c r="R3" s="195"/>
      <c r="S3" s="196"/>
      <c r="T3" s="193" t="s">
        <v>16</v>
      </c>
      <c r="U3" s="193"/>
      <c r="V3" s="193"/>
      <c r="W3" s="193" t="s">
        <v>11</v>
      </c>
      <c r="X3" s="193"/>
      <c r="Y3" s="193"/>
      <c r="Z3" s="193" t="s">
        <v>12</v>
      </c>
      <c r="AA3" s="193"/>
      <c r="AB3" s="193"/>
    </row>
    <row r="4" spans="1:32" s="33" customFormat="1" ht="19.5" customHeight="1" x14ac:dyDescent="0.35">
      <c r="A4" s="185"/>
      <c r="B4" s="175" t="s">
        <v>15</v>
      </c>
      <c r="C4" s="175" t="s">
        <v>63</v>
      </c>
      <c r="D4" s="177" t="s">
        <v>2</v>
      </c>
      <c r="E4" s="175" t="s">
        <v>15</v>
      </c>
      <c r="F4" s="175" t="s">
        <v>63</v>
      </c>
      <c r="G4" s="177" t="s">
        <v>2</v>
      </c>
      <c r="H4" s="175" t="s">
        <v>15</v>
      </c>
      <c r="I4" s="175" t="s">
        <v>63</v>
      </c>
      <c r="J4" s="177" t="s">
        <v>2</v>
      </c>
      <c r="K4" s="175" t="s">
        <v>15</v>
      </c>
      <c r="L4" s="175" t="s">
        <v>63</v>
      </c>
      <c r="M4" s="177" t="s">
        <v>2</v>
      </c>
      <c r="N4" s="175" t="s">
        <v>15</v>
      </c>
      <c r="O4" s="175" t="s">
        <v>63</v>
      </c>
      <c r="P4" s="177" t="s">
        <v>2</v>
      </c>
      <c r="Q4" s="175" t="s">
        <v>15</v>
      </c>
      <c r="R4" s="175" t="s">
        <v>63</v>
      </c>
      <c r="S4" s="177" t="s">
        <v>2</v>
      </c>
      <c r="T4" s="175" t="s">
        <v>15</v>
      </c>
      <c r="U4" s="175" t="s">
        <v>63</v>
      </c>
      <c r="V4" s="177" t="s">
        <v>2</v>
      </c>
      <c r="W4" s="175" t="s">
        <v>15</v>
      </c>
      <c r="X4" s="175" t="s">
        <v>63</v>
      </c>
      <c r="Y4" s="177" t="s">
        <v>2</v>
      </c>
      <c r="Z4" s="175" t="s">
        <v>15</v>
      </c>
      <c r="AA4" s="175" t="s">
        <v>63</v>
      </c>
      <c r="AB4" s="177" t="s">
        <v>2</v>
      </c>
    </row>
    <row r="5" spans="1:32" s="33" customFormat="1" ht="15.75" customHeight="1" x14ac:dyDescent="0.35">
      <c r="A5" s="185"/>
      <c r="B5" s="175"/>
      <c r="C5" s="175"/>
      <c r="D5" s="177"/>
      <c r="E5" s="175"/>
      <c r="F5" s="175"/>
      <c r="G5" s="177"/>
      <c r="H5" s="175"/>
      <c r="I5" s="175"/>
      <c r="J5" s="177"/>
      <c r="K5" s="175"/>
      <c r="L5" s="175"/>
      <c r="M5" s="177"/>
      <c r="N5" s="175"/>
      <c r="O5" s="175"/>
      <c r="P5" s="177"/>
      <c r="Q5" s="175"/>
      <c r="R5" s="175"/>
      <c r="S5" s="177"/>
      <c r="T5" s="175"/>
      <c r="U5" s="175"/>
      <c r="V5" s="177"/>
      <c r="W5" s="175"/>
      <c r="X5" s="175"/>
      <c r="Y5" s="177"/>
      <c r="Z5" s="175"/>
      <c r="AA5" s="175"/>
      <c r="AB5" s="17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375</v>
      </c>
      <c r="C7" s="35">
        <f>SUM(C8:C35)</f>
        <v>373</v>
      </c>
      <c r="D7" s="36">
        <f>IF(ISERROR(C7*100/B7),"-",(C7*100/B7))</f>
        <v>99.466666666666669</v>
      </c>
      <c r="E7" s="35">
        <f>SUM(E8:E35)</f>
        <v>211</v>
      </c>
      <c r="F7" s="35">
        <f>SUM(F8:F35)</f>
        <v>204</v>
      </c>
      <c r="G7" s="36">
        <f>IF(ISERROR(F7*100/E7),"-",(F7*100/E7))</f>
        <v>96.682464454976298</v>
      </c>
      <c r="H7" s="35">
        <f>SUM(H8:H35)</f>
        <v>49</v>
      </c>
      <c r="I7" s="35">
        <f>SUM(I8:I35)</f>
        <v>48</v>
      </c>
      <c r="J7" s="36">
        <f>IF(ISERROR(I7*100/H7),"-",(I7*100/H7))</f>
        <v>97.959183673469383</v>
      </c>
      <c r="K7" s="35">
        <f>SUM(K8:K35)</f>
        <v>8</v>
      </c>
      <c r="L7" s="35">
        <f>SUM(L8:L35)</f>
        <v>14</v>
      </c>
      <c r="M7" s="36">
        <f>IF(ISERROR(L7*100/K7),"-",(L7*100/K7))</f>
        <v>175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183</v>
      </c>
      <c r="R7" s="35">
        <f>SUM(R8:R35)</f>
        <v>156</v>
      </c>
      <c r="S7" s="36">
        <f>IF(ISERROR(R7*100/Q7),"-",(R7*100/Q7))</f>
        <v>85.245901639344268</v>
      </c>
      <c r="T7" s="35">
        <f>SUM(T8:T35)</f>
        <v>237</v>
      </c>
      <c r="U7" s="35">
        <f>SUM(U8:U35)</f>
        <v>52</v>
      </c>
      <c r="V7" s="36">
        <f>IF(ISERROR(U7*100/T7),"-",(U7*100/T7))</f>
        <v>21.940928270042193</v>
      </c>
      <c r="W7" s="35">
        <f>SUM(W8:W35)</f>
        <v>89</v>
      </c>
      <c r="X7" s="35">
        <f>SUM(X8:X35)</f>
        <v>50</v>
      </c>
      <c r="Y7" s="36">
        <f>IF(ISERROR(X7*100/W7),"-",(X7*100/W7))</f>
        <v>56.179775280898873</v>
      </c>
      <c r="Z7" s="35">
        <f>SUM(Z8:Z35)</f>
        <v>73</v>
      </c>
      <c r="AA7" s="35">
        <f>SUM(AA8:AA35)</f>
        <v>39</v>
      </c>
      <c r="AB7" s="36">
        <f>IF(ISERROR(AA7*100/Z7),"-",(AA7*100/Z7))</f>
        <v>53.424657534246577</v>
      </c>
      <c r="AC7" s="37"/>
      <c r="AF7" s="42"/>
    </row>
    <row r="8" spans="1:32" s="42" customFormat="1" ht="17" customHeight="1" x14ac:dyDescent="0.3">
      <c r="A8" s="61" t="s">
        <v>35</v>
      </c>
      <c r="B8" s="39">
        <v>194</v>
      </c>
      <c r="C8" s="39">
        <v>224</v>
      </c>
      <c r="D8" s="36">
        <f>IF(ISERROR(C8*100/B8),"-",(C8*100/B8))</f>
        <v>115.4639175257732</v>
      </c>
      <c r="E8" s="39">
        <v>107</v>
      </c>
      <c r="F8" s="39">
        <v>124</v>
      </c>
      <c r="G8" s="40">
        <f>IF(ISERROR(F8*100/E8),"-",(F8*100/E8))</f>
        <v>115.88785046728972</v>
      </c>
      <c r="H8" s="39">
        <v>23</v>
      </c>
      <c r="I8" s="39">
        <v>25</v>
      </c>
      <c r="J8" s="40">
        <f>IF(ISERROR(I8*100/H8),"-",(I8*100/H8))</f>
        <v>108.69565217391305</v>
      </c>
      <c r="K8" s="39">
        <v>4</v>
      </c>
      <c r="L8" s="39">
        <v>8</v>
      </c>
      <c r="M8" s="40">
        <f>IF(ISERROR(L8*100/K8),"-",(L8*100/K8))</f>
        <v>200</v>
      </c>
      <c r="N8" s="39">
        <v>1</v>
      </c>
      <c r="O8" s="39">
        <v>1</v>
      </c>
      <c r="P8" s="40">
        <f>IF(ISERROR(O8*100/N8),"-",(O8*100/N8))</f>
        <v>100</v>
      </c>
      <c r="Q8" s="39">
        <v>88</v>
      </c>
      <c r="R8" s="60">
        <v>97</v>
      </c>
      <c r="S8" s="40">
        <f>IF(ISERROR(R8*100/Q8),"-",(R8*100/Q8))</f>
        <v>110.22727272727273</v>
      </c>
      <c r="T8" s="39">
        <v>138</v>
      </c>
      <c r="U8" s="60">
        <v>40</v>
      </c>
      <c r="V8" s="40">
        <f>IF(ISERROR(U8*100/T8),"-",(U8*100/T8))</f>
        <v>28.985507246376812</v>
      </c>
      <c r="W8" s="39">
        <v>51</v>
      </c>
      <c r="X8" s="60">
        <v>38</v>
      </c>
      <c r="Y8" s="40">
        <f>IF(ISERROR(X8*100/W8),"-",(X8*100/W8))</f>
        <v>74.509803921568633</v>
      </c>
      <c r="Z8" s="39">
        <v>46</v>
      </c>
      <c r="AA8" s="60">
        <v>32</v>
      </c>
      <c r="AB8" s="40">
        <f>IF(ISERROR(AA8*100/Z8),"-",(AA8*100/Z8))</f>
        <v>69.565217391304344</v>
      </c>
      <c r="AC8" s="37"/>
      <c r="AD8" s="41"/>
    </row>
    <row r="9" spans="1:32" s="43" customFormat="1" ht="17" customHeight="1" x14ac:dyDescent="0.3">
      <c r="A9" s="61" t="s">
        <v>36</v>
      </c>
      <c r="B9" s="39">
        <v>8</v>
      </c>
      <c r="C9" s="39">
        <v>6</v>
      </c>
      <c r="D9" s="36">
        <f t="shared" ref="D9:D35" si="0">IF(ISERROR(C9*100/B9),"-",(C9*100/B9))</f>
        <v>75</v>
      </c>
      <c r="E9" s="39">
        <v>5</v>
      </c>
      <c r="F9" s="39">
        <v>4</v>
      </c>
      <c r="G9" s="40">
        <f t="shared" ref="G9:G35" si="1">IF(ISERROR(F9*100/E9),"-",(F9*100/E9))</f>
        <v>80</v>
      </c>
      <c r="H9" s="39">
        <v>0</v>
      </c>
      <c r="I9" s="39">
        <v>2</v>
      </c>
      <c r="J9" s="40" t="str">
        <f t="shared" ref="J9:J35" si="2">IF(ISERROR(I9*100/H9),"-",(I9*100/H9))</f>
        <v>-</v>
      </c>
      <c r="K9" s="39">
        <v>0</v>
      </c>
      <c r="L9" s="39">
        <v>1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5</v>
      </c>
      <c r="R9" s="60">
        <v>2</v>
      </c>
      <c r="S9" s="40">
        <f t="shared" ref="S9:S35" si="5">IF(ISERROR(R9*100/Q9),"-",(R9*100/Q9))</f>
        <v>40</v>
      </c>
      <c r="T9" s="39">
        <v>6</v>
      </c>
      <c r="U9" s="60">
        <v>0</v>
      </c>
      <c r="V9" s="40">
        <f t="shared" ref="V9:V35" si="6">IF(ISERROR(U9*100/T9),"-",(U9*100/T9))</f>
        <v>0</v>
      </c>
      <c r="W9" s="39">
        <v>4</v>
      </c>
      <c r="X9" s="60">
        <v>0</v>
      </c>
      <c r="Y9" s="40">
        <f t="shared" ref="Y9:Y35" si="7">IF(ISERROR(X9*100/W9),"-",(X9*100/W9))</f>
        <v>0</v>
      </c>
      <c r="Z9" s="39">
        <v>3</v>
      </c>
      <c r="AA9" s="60">
        <v>0</v>
      </c>
      <c r="AB9" s="40">
        <f t="shared" ref="AB9:AB35" si="8">IF(ISERROR(AA9*100/Z9),"-",(AA9*100/Z9))</f>
        <v>0</v>
      </c>
      <c r="AC9" s="37"/>
      <c r="AD9" s="41"/>
    </row>
    <row r="10" spans="1:32" s="42" customFormat="1" ht="17" customHeight="1" x14ac:dyDescent="0.3">
      <c r="A10" s="61" t="s">
        <v>37</v>
      </c>
      <c r="B10" s="39">
        <v>3</v>
      </c>
      <c r="C10" s="39">
        <v>3</v>
      </c>
      <c r="D10" s="36">
        <f t="shared" si="0"/>
        <v>100</v>
      </c>
      <c r="E10" s="39">
        <v>2</v>
      </c>
      <c r="F10" s="39">
        <v>2</v>
      </c>
      <c r="G10" s="40">
        <f t="shared" si="1"/>
        <v>100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2</v>
      </c>
      <c r="R10" s="60">
        <v>2</v>
      </c>
      <c r="S10" s="40">
        <f t="shared" si="5"/>
        <v>100</v>
      </c>
      <c r="T10" s="39">
        <v>3</v>
      </c>
      <c r="U10" s="60">
        <v>0</v>
      </c>
      <c r="V10" s="40">
        <f t="shared" si="6"/>
        <v>0</v>
      </c>
      <c r="W10" s="39">
        <v>2</v>
      </c>
      <c r="X10" s="60">
        <v>0</v>
      </c>
      <c r="Y10" s="40">
        <f t="shared" si="7"/>
        <v>0</v>
      </c>
      <c r="Z10" s="39">
        <v>1</v>
      </c>
      <c r="AA10" s="60">
        <v>0</v>
      </c>
      <c r="AB10" s="40">
        <f t="shared" si="8"/>
        <v>0</v>
      </c>
      <c r="AC10" s="37"/>
      <c r="AD10" s="41"/>
    </row>
    <row r="11" spans="1:32" s="42" customFormat="1" ht="17" customHeight="1" x14ac:dyDescent="0.3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1</v>
      </c>
      <c r="I11" s="39">
        <v>0</v>
      </c>
      <c r="J11" s="40">
        <f t="shared" si="2"/>
        <v>0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7" customHeight="1" x14ac:dyDescent="0.3">
      <c r="A12" s="61" t="s">
        <v>39</v>
      </c>
      <c r="B12" s="39">
        <v>7</v>
      </c>
      <c r="C12" s="39">
        <v>5</v>
      </c>
      <c r="D12" s="36">
        <f t="shared" si="0"/>
        <v>71.428571428571431</v>
      </c>
      <c r="E12" s="39">
        <v>6</v>
      </c>
      <c r="F12" s="39">
        <v>3</v>
      </c>
      <c r="G12" s="40">
        <f t="shared" si="1"/>
        <v>50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4</v>
      </c>
      <c r="R12" s="60">
        <v>2</v>
      </c>
      <c r="S12" s="40">
        <f t="shared" si="5"/>
        <v>50</v>
      </c>
      <c r="T12" s="39">
        <v>3</v>
      </c>
      <c r="U12" s="60">
        <v>0</v>
      </c>
      <c r="V12" s="40">
        <f t="shared" si="6"/>
        <v>0</v>
      </c>
      <c r="W12" s="39">
        <v>2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7" customHeight="1" x14ac:dyDescent="0.3">
      <c r="A13" s="61" t="s">
        <v>40</v>
      </c>
      <c r="B13" s="39">
        <v>1</v>
      </c>
      <c r="C13" s="39">
        <v>4</v>
      </c>
      <c r="D13" s="36">
        <f t="shared" si="0"/>
        <v>400</v>
      </c>
      <c r="E13" s="39">
        <v>0</v>
      </c>
      <c r="F13" s="39">
        <v>3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3</v>
      </c>
      <c r="S13" s="40" t="str">
        <f t="shared" si="5"/>
        <v>-</v>
      </c>
      <c r="T13" s="39">
        <v>1</v>
      </c>
      <c r="U13" s="60">
        <v>0</v>
      </c>
      <c r="V13" s="40">
        <f t="shared" si="6"/>
        <v>0</v>
      </c>
      <c r="W13" s="39">
        <v>0</v>
      </c>
      <c r="X13" s="60">
        <v>0</v>
      </c>
      <c r="Y13" s="40" t="str">
        <f t="shared" si="7"/>
        <v>-</v>
      </c>
      <c r="Z13" s="39">
        <v>0</v>
      </c>
      <c r="AA13" s="60">
        <v>0</v>
      </c>
      <c r="AB13" s="40" t="str">
        <f t="shared" si="8"/>
        <v>-</v>
      </c>
      <c r="AC13" s="37"/>
      <c r="AD13" s="41"/>
    </row>
    <row r="14" spans="1:32" s="42" customFormat="1" ht="17" customHeight="1" x14ac:dyDescent="0.3">
      <c r="A14" s="61" t="s">
        <v>41</v>
      </c>
      <c r="B14" s="39">
        <v>11</v>
      </c>
      <c r="C14" s="39">
        <v>9</v>
      </c>
      <c r="D14" s="36">
        <f t="shared" si="0"/>
        <v>81.818181818181813</v>
      </c>
      <c r="E14" s="39">
        <v>10</v>
      </c>
      <c r="F14" s="39">
        <v>7</v>
      </c>
      <c r="G14" s="40">
        <f t="shared" si="1"/>
        <v>70</v>
      </c>
      <c r="H14" s="39">
        <v>0</v>
      </c>
      <c r="I14" s="39">
        <v>3</v>
      </c>
      <c r="J14" s="40" t="str">
        <f t="shared" si="2"/>
        <v>-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10</v>
      </c>
      <c r="R14" s="60">
        <v>7</v>
      </c>
      <c r="S14" s="40">
        <f t="shared" si="5"/>
        <v>70</v>
      </c>
      <c r="T14" s="39">
        <v>6</v>
      </c>
      <c r="U14" s="60">
        <v>0</v>
      </c>
      <c r="V14" s="40">
        <f t="shared" si="6"/>
        <v>0</v>
      </c>
      <c r="W14" s="39">
        <v>5</v>
      </c>
      <c r="X14" s="60">
        <v>0</v>
      </c>
      <c r="Y14" s="40">
        <f t="shared" si="7"/>
        <v>0</v>
      </c>
      <c r="Z14" s="39">
        <v>4</v>
      </c>
      <c r="AA14" s="60">
        <v>0</v>
      </c>
      <c r="AB14" s="40">
        <f t="shared" si="8"/>
        <v>0</v>
      </c>
      <c r="AC14" s="37"/>
      <c r="AD14" s="41"/>
    </row>
    <row r="15" spans="1:32" s="42" customFormat="1" ht="17" customHeight="1" x14ac:dyDescent="0.3">
      <c r="A15" s="61" t="s">
        <v>42</v>
      </c>
      <c r="B15" s="39">
        <v>38</v>
      </c>
      <c r="C15" s="39">
        <v>37</v>
      </c>
      <c r="D15" s="36">
        <f t="shared" si="0"/>
        <v>97.368421052631575</v>
      </c>
      <c r="E15" s="39">
        <v>14</v>
      </c>
      <c r="F15" s="39">
        <v>15</v>
      </c>
      <c r="G15" s="40">
        <f t="shared" si="1"/>
        <v>107.14285714285714</v>
      </c>
      <c r="H15" s="39">
        <v>5</v>
      </c>
      <c r="I15" s="39">
        <v>2</v>
      </c>
      <c r="J15" s="40">
        <f t="shared" si="2"/>
        <v>40</v>
      </c>
      <c r="K15" s="39">
        <v>1</v>
      </c>
      <c r="L15" s="39">
        <v>1</v>
      </c>
      <c r="M15" s="40">
        <f t="shared" si="3"/>
        <v>100</v>
      </c>
      <c r="N15" s="39">
        <v>0</v>
      </c>
      <c r="O15" s="39">
        <v>0</v>
      </c>
      <c r="P15" s="40" t="str">
        <f t="shared" si="4"/>
        <v>-</v>
      </c>
      <c r="Q15" s="39">
        <v>12</v>
      </c>
      <c r="R15" s="60">
        <v>11</v>
      </c>
      <c r="S15" s="40">
        <f t="shared" si="5"/>
        <v>91.666666666666671</v>
      </c>
      <c r="T15" s="39">
        <v>26</v>
      </c>
      <c r="U15" s="60">
        <v>6</v>
      </c>
      <c r="V15" s="40">
        <f t="shared" si="6"/>
        <v>23.076923076923077</v>
      </c>
      <c r="W15" s="39">
        <v>5</v>
      </c>
      <c r="X15" s="60">
        <v>6</v>
      </c>
      <c r="Y15" s="40">
        <f t="shared" si="7"/>
        <v>120</v>
      </c>
      <c r="Z15" s="39">
        <v>4</v>
      </c>
      <c r="AA15" s="60">
        <v>3</v>
      </c>
      <c r="AB15" s="40">
        <f t="shared" si="8"/>
        <v>75</v>
      </c>
      <c r="AC15" s="37"/>
      <c r="AD15" s="41"/>
    </row>
    <row r="16" spans="1:32" s="42" customFormat="1" ht="17" customHeight="1" x14ac:dyDescent="0.3">
      <c r="A16" s="61" t="s">
        <v>43</v>
      </c>
      <c r="B16" s="39">
        <v>20</v>
      </c>
      <c r="C16" s="39">
        <v>12</v>
      </c>
      <c r="D16" s="36">
        <f t="shared" si="0"/>
        <v>60</v>
      </c>
      <c r="E16" s="39">
        <v>12</v>
      </c>
      <c r="F16" s="39">
        <v>6</v>
      </c>
      <c r="G16" s="40">
        <f t="shared" si="1"/>
        <v>50</v>
      </c>
      <c r="H16" s="39">
        <v>5</v>
      </c>
      <c r="I16" s="39">
        <v>4</v>
      </c>
      <c r="J16" s="40">
        <f t="shared" si="2"/>
        <v>80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12</v>
      </c>
      <c r="R16" s="60">
        <v>3</v>
      </c>
      <c r="S16" s="40">
        <f t="shared" si="5"/>
        <v>25</v>
      </c>
      <c r="T16" s="39">
        <v>9</v>
      </c>
      <c r="U16" s="60">
        <v>0</v>
      </c>
      <c r="V16" s="40">
        <f t="shared" si="6"/>
        <v>0</v>
      </c>
      <c r="W16" s="39">
        <v>3</v>
      </c>
      <c r="X16" s="60">
        <v>0</v>
      </c>
      <c r="Y16" s="40">
        <f t="shared" si="7"/>
        <v>0</v>
      </c>
      <c r="Z16" s="39">
        <v>1</v>
      </c>
      <c r="AA16" s="60">
        <v>0</v>
      </c>
      <c r="AB16" s="40">
        <f t="shared" si="8"/>
        <v>0</v>
      </c>
      <c r="AC16" s="37"/>
      <c r="AD16" s="41"/>
    </row>
    <row r="17" spans="1:30" s="42" customFormat="1" ht="17" customHeight="1" x14ac:dyDescent="0.3">
      <c r="A17" s="61" t="s">
        <v>44</v>
      </c>
      <c r="B17" s="39">
        <v>10</v>
      </c>
      <c r="C17" s="39">
        <v>11</v>
      </c>
      <c r="D17" s="36">
        <f t="shared" si="0"/>
        <v>110</v>
      </c>
      <c r="E17" s="39">
        <v>2</v>
      </c>
      <c r="F17" s="39">
        <v>4</v>
      </c>
      <c r="G17" s="40">
        <f t="shared" si="1"/>
        <v>200</v>
      </c>
      <c r="H17" s="39">
        <v>2</v>
      </c>
      <c r="I17" s="39">
        <v>2</v>
      </c>
      <c r="J17" s="40">
        <f t="shared" si="2"/>
        <v>100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1</v>
      </c>
      <c r="R17" s="60">
        <v>2</v>
      </c>
      <c r="S17" s="40">
        <f t="shared" si="5"/>
        <v>200</v>
      </c>
      <c r="T17" s="39">
        <v>7</v>
      </c>
      <c r="U17" s="60">
        <v>0</v>
      </c>
      <c r="V17" s="40">
        <f t="shared" si="6"/>
        <v>0</v>
      </c>
      <c r="W17" s="39">
        <v>1</v>
      </c>
      <c r="X17" s="60">
        <v>0</v>
      </c>
      <c r="Y17" s="40">
        <f t="shared" si="7"/>
        <v>0</v>
      </c>
      <c r="Z17" s="39">
        <v>1</v>
      </c>
      <c r="AA17" s="60">
        <v>0</v>
      </c>
      <c r="AB17" s="40">
        <f t="shared" si="8"/>
        <v>0</v>
      </c>
      <c r="AC17" s="37"/>
      <c r="AD17" s="41"/>
    </row>
    <row r="18" spans="1:30" s="42" customFormat="1" ht="17" customHeight="1" x14ac:dyDescent="0.3">
      <c r="A18" s="61" t="s">
        <v>45</v>
      </c>
      <c r="B18" s="39">
        <v>12</v>
      </c>
      <c r="C18" s="39">
        <v>6</v>
      </c>
      <c r="D18" s="36">
        <f t="shared" si="0"/>
        <v>50</v>
      </c>
      <c r="E18" s="39">
        <v>5</v>
      </c>
      <c r="F18" s="39">
        <v>5</v>
      </c>
      <c r="G18" s="40">
        <f t="shared" si="1"/>
        <v>100</v>
      </c>
      <c r="H18" s="39">
        <v>1</v>
      </c>
      <c r="I18" s="39">
        <v>2</v>
      </c>
      <c r="J18" s="40">
        <f t="shared" si="2"/>
        <v>200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5</v>
      </c>
      <c r="R18" s="60">
        <v>3</v>
      </c>
      <c r="S18" s="40">
        <f t="shared" si="5"/>
        <v>60</v>
      </c>
      <c r="T18" s="39">
        <v>2</v>
      </c>
      <c r="U18" s="60">
        <v>1</v>
      </c>
      <c r="V18" s="40">
        <f t="shared" si="6"/>
        <v>50</v>
      </c>
      <c r="W18" s="39">
        <v>2</v>
      </c>
      <c r="X18" s="60">
        <v>1</v>
      </c>
      <c r="Y18" s="40">
        <f t="shared" si="7"/>
        <v>50</v>
      </c>
      <c r="Z18" s="39">
        <v>1</v>
      </c>
      <c r="AA18" s="60">
        <v>1</v>
      </c>
      <c r="AB18" s="40">
        <f t="shared" si="8"/>
        <v>100</v>
      </c>
      <c r="AC18" s="37"/>
      <c r="AD18" s="41"/>
    </row>
    <row r="19" spans="1:30" s="42" customFormat="1" ht="17" customHeight="1" x14ac:dyDescent="0.3">
      <c r="A19" s="61" t="s">
        <v>46</v>
      </c>
      <c r="B19" s="39">
        <v>7</v>
      </c>
      <c r="C19" s="39">
        <v>5</v>
      </c>
      <c r="D19" s="36">
        <f t="shared" si="0"/>
        <v>71.428571428571431</v>
      </c>
      <c r="E19" s="39">
        <v>5</v>
      </c>
      <c r="F19" s="39">
        <v>3</v>
      </c>
      <c r="G19" s="40">
        <f t="shared" si="1"/>
        <v>60</v>
      </c>
      <c r="H19" s="39">
        <v>2</v>
      </c>
      <c r="I19" s="39">
        <v>0</v>
      </c>
      <c r="J19" s="40">
        <f t="shared" si="2"/>
        <v>0</v>
      </c>
      <c r="K19" s="39">
        <v>1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tr">
        <f t="shared" si="4"/>
        <v>-</v>
      </c>
      <c r="Q19" s="39">
        <v>5</v>
      </c>
      <c r="R19" s="60">
        <v>2</v>
      </c>
      <c r="S19" s="40">
        <f t="shared" si="5"/>
        <v>40</v>
      </c>
      <c r="T19" s="39">
        <v>4</v>
      </c>
      <c r="U19" s="60">
        <v>1</v>
      </c>
      <c r="V19" s="40">
        <f t="shared" si="6"/>
        <v>25</v>
      </c>
      <c r="W19" s="39">
        <v>2</v>
      </c>
      <c r="X19" s="60">
        <v>1</v>
      </c>
      <c r="Y19" s="40">
        <f t="shared" si="7"/>
        <v>50</v>
      </c>
      <c r="Z19" s="39">
        <v>2</v>
      </c>
      <c r="AA19" s="60">
        <v>1</v>
      </c>
      <c r="AB19" s="40">
        <f t="shared" si="8"/>
        <v>50</v>
      </c>
      <c r="AC19" s="37"/>
      <c r="AD19" s="41"/>
    </row>
    <row r="20" spans="1:30" s="42" customFormat="1" ht="17" customHeight="1" x14ac:dyDescent="0.3">
      <c r="A20" s="61" t="s">
        <v>47</v>
      </c>
      <c r="B20" s="39">
        <v>5</v>
      </c>
      <c r="C20" s="39">
        <v>3</v>
      </c>
      <c r="D20" s="36">
        <f t="shared" si="0"/>
        <v>60</v>
      </c>
      <c r="E20" s="39">
        <v>3</v>
      </c>
      <c r="F20" s="39">
        <v>1</v>
      </c>
      <c r="G20" s="40">
        <f t="shared" si="1"/>
        <v>33.333333333333336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0</v>
      </c>
      <c r="V20" s="40">
        <f t="shared" si="6"/>
        <v>0</v>
      </c>
      <c r="W20" s="39">
        <v>1</v>
      </c>
      <c r="X20" s="60">
        <v>0</v>
      </c>
      <c r="Y20" s="40">
        <f t="shared" si="7"/>
        <v>0</v>
      </c>
      <c r="Z20" s="39">
        <v>0</v>
      </c>
      <c r="AA20" s="60">
        <v>0</v>
      </c>
      <c r="AB20" s="40" t="str">
        <f t="shared" si="8"/>
        <v>-</v>
      </c>
      <c r="AC20" s="37"/>
      <c r="AD20" s="41"/>
    </row>
    <row r="21" spans="1:30" s="42" customFormat="1" ht="17" customHeight="1" x14ac:dyDescent="0.3">
      <c r="A21" s="61" t="s">
        <v>48</v>
      </c>
      <c r="B21" s="39">
        <v>4</v>
      </c>
      <c r="C21" s="39">
        <v>4</v>
      </c>
      <c r="D21" s="36">
        <f t="shared" si="0"/>
        <v>100</v>
      </c>
      <c r="E21" s="39">
        <v>2</v>
      </c>
      <c r="F21" s="39">
        <v>2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2</v>
      </c>
      <c r="R21" s="60">
        <v>1</v>
      </c>
      <c r="S21" s="40">
        <f t="shared" si="5"/>
        <v>50</v>
      </c>
      <c r="T21" s="39">
        <v>2</v>
      </c>
      <c r="U21" s="60">
        <v>0</v>
      </c>
      <c r="V21" s="40">
        <f t="shared" si="6"/>
        <v>0</v>
      </c>
      <c r="W21" s="39">
        <v>0</v>
      </c>
      <c r="X21" s="60">
        <v>0</v>
      </c>
      <c r="Y21" s="40" t="str">
        <f t="shared" si="7"/>
        <v>-</v>
      </c>
      <c r="Z21" s="39">
        <v>0</v>
      </c>
      <c r="AA21" s="60">
        <v>0</v>
      </c>
      <c r="AB21" s="40" t="str">
        <f t="shared" si="8"/>
        <v>-</v>
      </c>
      <c r="AC21" s="37"/>
      <c r="AD21" s="41"/>
    </row>
    <row r="22" spans="1:30" s="42" customFormat="1" ht="17" customHeight="1" x14ac:dyDescent="0.3">
      <c r="A22" s="61" t="s">
        <v>49</v>
      </c>
      <c r="B22" s="39">
        <v>3</v>
      </c>
      <c r="C22" s="39">
        <v>4</v>
      </c>
      <c r="D22" s="36">
        <f t="shared" si="0"/>
        <v>133.33333333333334</v>
      </c>
      <c r="E22" s="39">
        <v>3</v>
      </c>
      <c r="F22" s="39">
        <v>4</v>
      </c>
      <c r="G22" s="40">
        <f t="shared" si="1"/>
        <v>133.33333333333334</v>
      </c>
      <c r="H22" s="39">
        <v>1</v>
      </c>
      <c r="I22" s="39">
        <v>1</v>
      </c>
      <c r="J22" s="40">
        <f t="shared" si="2"/>
        <v>100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4</v>
      </c>
      <c r="S22" s="40">
        <f t="shared" si="5"/>
        <v>133.33333333333334</v>
      </c>
      <c r="T22" s="39">
        <v>0</v>
      </c>
      <c r="U22" s="60">
        <v>0</v>
      </c>
      <c r="V22" s="40" t="str">
        <f t="shared" si="6"/>
        <v>-</v>
      </c>
      <c r="W22" s="39">
        <v>0</v>
      </c>
      <c r="X22" s="60">
        <v>0</v>
      </c>
      <c r="Y22" s="40" t="str">
        <f t="shared" si="7"/>
        <v>-</v>
      </c>
      <c r="Z22" s="39">
        <v>0</v>
      </c>
      <c r="AA22" s="60">
        <v>0</v>
      </c>
      <c r="AB22" s="40" t="str">
        <f t="shared" si="8"/>
        <v>-</v>
      </c>
      <c r="AC22" s="37"/>
      <c r="AD22" s="41"/>
    </row>
    <row r="23" spans="1:30" s="42" customFormat="1" ht="17" customHeight="1" x14ac:dyDescent="0.3">
      <c r="A23" s="61" t="s">
        <v>50</v>
      </c>
      <c r="B23" s="39">
        <v>8</v>
      </c>
      <c r="C23" s="39">
        <v>4</v>
      </c>
      <c r="D23" s="36">
        <f t="shared" si="0"/>
        <v>50</v>
      </c>
      <c r="E23" s="39">
        <v>7</v>
      </c>
      <c r="F23" s="39">
        <v>3</v>
      </c>
      <c r="G23" s="40">
        <f t="shared" si="1"/>
        <v>42.857142857142854</v>
      </c>
      <c r="H23" s="39">
        <v>1</v>
      </c>
      <c r="I23" s="39">
        <v>1</v>
      </c>
      <c r="J23" s="40">
        <f t="shared" si="2"/>
        <v>100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7</v>
      </c>
      <c r="R23" s="60">
        <v>2</v>
      </c>
      <c r="S23" s="40">
        <f t="shared" si="5"/>
        <v>28.571428571428573</v>
      </c>
      <c r="T23" s="39">
        <v>4</v>
      </c>
      <c r="U23" s="60">
        <v>0</v>
      </c>
      <c r="V23" s="40">
        <f t="shared" si="6"/>
        <v>0</v>
      </c>
      <c r="W23" s="39">
        <v>3</v>
      </c>
      <c r="X23" s="60">
        <v>0</v>
      </c>
      <c r="Y23" s="40">
        <f t="shared" si="7"/>
        <v>0</v>
      </c>
      <c r="Z23" s="39">
        <v>2</v>
      </c>
      <c r="AA23" s="60">
        <v>0</v>
      </c>
      <c r="AB23" s="40">
        <f t="shared" si="8"/>
        <v>0</v>
      </c>
      <c r="AC23" s="37"/>
      <c r="AD23" s="41"/>
    </row>
    <row r="24" spans="1:30" s="42" customFormat="1" ht="17" customHeight="1" x14ac:dyDescent="0.3">
      <c r="A24" s="61" t="s">
        <v>51</v>
      </c>
      <c r="B24" s="39">
        <v>6</v>
      </c>
      <c r="C24" s="39">
        <v>5</v>
      </c>
      <c r="D24" s="36">
        <f t="shared" si="0"/>
        <v>83.333333333333329</v>
      </c>
      <c r="E24" s="39">
        <v>6</v>
      </c>
      <c r="F24" s="39">
        <v>5</v>
      </c>
      <c r="G24" s="40">
        <f t="shared" si="1"/>
        <v>83.333333333333329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5</v>
      </c>
      <c r="R24" s="60">
        <v>5</v>
      </c>
      <c r="S24" s="40">
        <f t="shared" si="5"/>
        <v>100</v>
      </c>
      <c r="T24" s="39">
        <v>2</v>
      </c>
      <c r="U24" s="60">
        <v>0</v>
      </c>
      <c r="V24" s="40">
        <f t="shared" si="6"/>
        <v>0</v>
      </c>
      <c r="W24" s="39">
        <v>2</v>
      </c>
      <c r="X24" s="60">
        <v>0</v>
      </c>
      <c r="Y24" s="40">
        <f t="shared" si="7"/>
        <v>0</v>
      </c>
      <c r="Z24" s="39">
        <v>2</v>
      </c>
      <c r="AA24" s="60">
        <v>0</v>
      </c>
      <c r="AB24" s="40">
        <f t="shared" si="8"/>
        <v>0</v>
      </c>
      <c r="AC24" s="37"/>
      <c r="AD24" s="41"/>
    </row>
    <row r="25" spans="1:30" s="42" customFormat="1" ht="17" customHeight="1" x14ac:dyDescent="0.3">
      <c r="A25" s="61" t="s">
        <v>52</v>
      </c>
      <c r="B25" s="39">
        <v>3</v>
      </c>
      <c r="C25" s="39">
        <v>3</v>
      </c>
      <c r="D25" s="36">
        <f t="shared" si="0"/>
        <v>100</v>
      </c>
      <c r="E25" s="39">
        <v>1</v>
      </c>
      <c r="F25" s="39">
        <v>1</v>
      </c>
      <c r="G25" s="40">
        <f t="shared" si="1"/>
        <v>100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1</v>
      </c>
      <c r="S25" s="40">
        <f t="shared" si="5"/>
        <v>100</v>
      </c>
      <c r="T25" s="39">
        <v>2</v>
      </c>
      <c r="U25" s="60">
        <v>1</v>
      </c>
      <c r="V25" s="40">
        <f t="shared" si="6"/>
        <v>50</v>
      </c>
      <c r="W25" s="39">
        <v>0</v>
      </c>
      <c r="X25" s="60">
        <v>1</v>
      </c>
      <c r="Y25" s="40" t="str">
        <f t="shared" si="7"/>
        <v>-</v>
      </c>
      <c r="Z25" s="39">
        <v>0</v>
      </c>
      <c r="AA25" s="60">
        <v>0</v>
      </c>
      <c r="AB25" s="40" t="str">
        <f t="shared" si="8"/>
        <v>-</v>
      </c>
      <c r="AC25" s="37"/>
      <c r="AD25" s="41"/>
    </row>
    <row r="26" spans="1:30" s="42" customFormat="1" ht="17" customHeight="1" x14ac:dyDescent="0.3">
      <c r="A26" s="61" t="s">
        <v>53</v>
      </c>
      <c r="B26" s="39">
        <v>7</v>
      </c>
      <c r="C26" s="39">
        <v>4</v>
      </c>
      <c r="D26" s="36">
        <f t="shared" si="0"/>
        <v>57.142857142857146</v>
      </c>
      <c r="E26" s="39">
        <v>6</v>
      </c>
      <c r="F26" s="39">
        <v>3</v>
      </c>
      <c r="G26" s="40">
        <f t="shared" si="1"/>
        <v>50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5</v>
      </c>
      <c r="R26" s="60">
        <v>2</v>
      </c>
      <c r="S26" s="40">
        <f t="shared" si="5"/>
        <v>40</v>
      </c>
      <c r="T26" s="39">
        <v>3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1</v>
      </c>
      <c r="AA26" s="60">
        <v>0</v>
      </c>
      <c r="AB26" s="40">
        <f t="shared" si="8"/>
        <v>0</v>
      </c>
      <c r="AC26" s="37"/>
      <c r="AD26" s="41"/>
    </row>
    <row r="27" spans="1:30" s="42" customFormat="1" ht="17" customHeight="1" x14ac:dyDescent="0.3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7" customHeight="1" x14ac:dyDescent="0.3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7" customHeight="1" x14ac:dyDescent="0.3">
      <c r="A29" s="61" t="s">
        <v>56</v>
      </c>
      <c r="B29" s="39">
        <v>14</v>
      </c>
      <c r="C29" s="39">
        <v>11</v>
      </c>
      <c r="D29" s="36">
        <f t="shared" si="0"/>
        <v>78.571428571428569</v>
      </c>
      <c r="E29" s="39">
        <v>7</v>
      </c>
      <c r="F29" s="39">
        <v>3</v>
      </c>
      <c r="G29" s="40">
        <f t="shared" si="1"/>
        <v>42.857142857142854</v>
      </c>
      <c r="H29" s="39">
        <v>2</v>
      </c>
      <c r="I29" s="39">
        <v>0</v>
      </c>
      <c r="J29" s="40">
        <f t="shared" si="2"/>
        <v>0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6</v>
      </c>
      <c r="R29" s="60">
        <v>2</v>
      </c>
      <c r="S29" s="40">
        <f t="shared" si="5"/>
        <v>33.333333333333336</v>
      </c>
      <c r="T29" s="39">
        <v>9</v>
      </c>
      <c r="U29" s="60">
        <v>0</v>
      </c>
      <c r="V29" s="40">
        <f t="shared" si="6"/>
        <v>0</v>
      </c>
      <c r="W29" s="39">
        <v>2</v>
      </c>
      <c r="X29" s="60">
        <v>0</v>
      </c>
      <c r="Y29" s="40">
        <f t="shared" si="7"/>
        <v>0</v>
      </c>
      <c r="Z29" s="39">
        <v>2</v>
      </c>
      <c r="AA29" s="60">
        <v>0</v>
      </c>
      <c r="AB29" s="40">
        <f t="shared" si="8"/>
        <v>0</v>
      </c>
      <c r="AC29" s="37"/>
      <c r="AD29" s="41"/>
    </row>
    <row r="30" spans="1:30" s="42" customFormat="1" ht="17" customHeight="1" x14ac:dyDescent="0.3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7" customHeight="1" x14ac:dyDescent="0.3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0</v>
      </c>
      <c r="V31" s="40">
        <f t="shared" si="6"/>
        <v>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7" customHeight="1" x14ac:dyDescent="0.3">
      <c r="A32" s="61" t="s">
        <v>59</v>
      </c>
      <c r="B32" s="39">
        <v>4</v>
      </c>
      <c r="C32" s="39">
        <v>6</v>
      </c>
      <c r="D32" s="36">
        <f t="shared" si="0"/>
        <v>150</v>
      </c>
      <c r="E32" s="39">
        <v>1</v>
      </c>
      <c r="F32" s="39">
        <v>3</v>
      </c>
      <c r="G32" s="40">
        <f t="shared" si="1"/>
        <v>300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1</v>
      </c>
      <c r="R32" s="60">
        <v>2</v>
      </c>
      <c r="S32" s="40">
        <f t="shared" si="5"/>
        <v>200</v>
      </c>
      <c r="T32" s="39">
        <v>4</v>
      </c>
      <c r="U32" s="60">
        <v>0</v>
      </c>
      <c r="V32" s="40">
        <f t="shared" si="6"/>
        <v>0</v>
      </c>
      <c r="W32" s="39">
        <v>1</v>
      </c>
      <c r="X32" s="60">
        <v>0</v>
      </c>
      <c r="Y32" s="40">
        <f t="shared" si="7"/>
        <v>0</v>
      </c>
      <c r="Z32" s="39">
        <v>1</v>
      </c>
      <c r="AA32" s="60">
        <v>0</v>
      </c>
      <c r="AB32" s="40">
        <f t="shared" si="8"/>
        <v>0</v>
      </c>
      <c r="AC32" s="37"/>
      <c r="AD32" s="41"/>
    </row>
    <row r="33" spans="1:30" s="42" customFormat="1" ht="17" customHeight="1" x14ac:dyDescent="0.3">
      <c r="A33" s="61" t="s">
        <v>60</v>
      </c>
      <c r="B33" s="39">
        <v>2</v>
      </c>
      <c r="C33" s="39">
        <v>2</v>
      </c>
      <c r="D33" s="36">
        <f t="shared" si="0"/>
        <v>100</v>
      </c>
      <c r="E33" s="39">
        <v>2</v>
      </c>
      <c r="F33" s="39">
        <v>2</v>
      </c>
      <c r="G33" s="40">
        <f t="shared" si="1"/>
        <v>100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2</v>
      </c>
      <c r="S33" s="40">
        <f t="shared" si="5"/>
        <v>100</v>
      </c>
      <c r="T33" s="39">
        <v>1</v>
      </c>
      <c r="U33" s="60">
        <v>2</v>
      </c>
      <c r="V33" s="40">
        <f t="shared" si="6"/>
        <v>200</v>
      </c>
      <c r="W33" s="39">
        <v>1</v>
      </c>
      <c r="X33" s="60">
        <v>2</v>
      </c>
      <c r="Y33" s="40">
        <f t="shared" si="7"/>
        <v>200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7" customHeight="1" x14ac:dyDescent="0.3">
      <c r="A34" s="61" t="s">
        <v>61</v>
      </c>
      <c r="B34" s="39">
        <v>3</v>
      </c>
      <c r="C34" s="39">
        <v>2</v>
      </c>
      <c r="D34" s="36">
        <f t="shared" si="0"/>
        <v>66.666666666666671</v>
      </c>
      <c r="E34" s="39">
        <v>1</v>
      </c>
      <c r="F34" s="39">
        <v>1</v>
      </c>
      <c r="G34" s="40">
        <f t="shared" si="1"/>
        <v>100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1</v>
      </c>
      <c r="S34" s="40">
        <f t="shared" si="5"/>
        <v>100</v>
      </c>
      <c r="T34" s="39">
        <v>1</v>
      </c>
      <c r="U34" s="60">
        <v>1</v>
      </c>
      <c r="V34" s="40">
        <f t="shared" si="6"/>
        <v>100</v>
      </c>
      <c r="W34" s="39">
        <v>0</v>
      </c>
      <c r="X34" s="60">
        <v>1</v>
      </c>
      <c r="Y34" s="40" t="str">
        <f t="shared" si="7"/>
        <v>-</v>
      </c>
      <c r="Z34" s="39">
        <v>0</v>
      </c>
      <c r="AA34" s="60">
        <v>1</v>
      </c>
      <c r="AB34" s="40" t="str">
        <f t="shared" si="8"/>
        <v>-</v>
      </c>
      <c r="AC34" s="37"/>
      <c r="AD34" s="41"/>
    </row>
    <row r="35" spans="1:30" s="42" customFormat="1" ht="17" customHeight="1" x14ac:dyDescent="0.3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7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7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7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7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7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C17" sqref="C17"/>
    </sheetView>
  </sheetViews>
  <sheetFormatPr defaultColWidth="8" defaultRowHeight="13" x14ac:dyDescent="0.3"/>
  <cols>
    <col min="1" max="1" width="60.08984375" style="3" customWidth="1"/>
    <col min="2" max="3" width="16.08984375" style="3" customWidth="1"/>
    <col min="4" max="4" width="11" style="3" customWidth="1"/>
    <col min="5" max="5" width="11.6328125" style="3" customWidth="1"/>
    <col min="6" max="16384" width="8" style="3"/>
  </cols>
  <sheetData>
    <row r="1" spans="1:11" ht="27" customHeight="1" x14ac:dyDescent="0.3">
      <c r="A1" s="171" t="s">
        <v>65</v>
      </c>
      <c r="B1" s="171"/>
      <c r="C1" s="171"/>
      <c r="D1" s="171"/>
      <c r="E1" s="171"/>
    </row>
    <row r="2" spans="1:11" ht="23.25" customHeight="1" x14ac:dyDescent="0.3">
      <c r="A2" s="171" t="s">
        <v>24</v>
      </c>
      <c r="B2" s="171"/>
      <c r="C2" s="171"/>
      <c r="D2" s="171"/>
      <c r="E2" s="171"/>
    </row>
    <row r="3" spans="1:11" ht="6" customHeight="1" x14ac:dyDescent="0.3">
      <c r="A3" s="26"/>
    </row>
    <row r="4" spans="1:11" s="4" customFormat="1" ht="23.25" customHeight="1" x14ac:dyDescent="0.35">
      <c r="A4" s="168"/>
      <c r="B4" s="172" t="s">
        <v>97</v>
      </c>
      <c r="C4" s="172" t="s">
        <v>98</v>
      </c>
      <c r="D4" s="189" t="s">
        <v>1</v>
      </c>
      <c r="E4" s="190"/>
    </row>
    <row r="5" spans="1:11" s="4" customFormat="1" ht="32.25" customHeight="1" x14ac:dyDescent="0.35">
      <c r="A5" s="168"/>
      <c r="B5" s="173"/>
      <c r="C5" s="173"/>
      <c r="D5" s="5" t="s">
        <v>2</v>
      </c>
      <c r="E5" s="6" t="s">
        <v>26</v>
      </c>
    </row>
    <row r="6" spans="1:11" s="9" customFormat="1" ht="15.75" customHeight="1" x14ac:dyDescent="0.3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5">
      <c r="A7" s="10" t="s">
        <v>27</v>
      </c>
      <c r="B7" s="82">
        <f>'10-молодь-ЦЗ'!B7</f>
        <v>54436</v>
      </c>
      <c r="C7" s="82">
        <f>'10-молодь-ЦЗ'!C7</f>
        <v>51407</v>
      </c>
      <c r="D7" s="11">
        <f>C7*100/B7</f>
        <v>94.435667572929674</v>
      </c>
      <c r="E7" s="90">
        <f>C7-B7</f>
        <v>-3029</v>
      </c>
      <c r="K7" s="13"/>
    </row>
    <row r="8" spans="1:11" s="4" customFormat="1" ht="31.65" customHeight="1" x14ac:dyDescent="0.35">
      <c r="A8" s="10" t="s">
        <v>28</v>
      </c>
      <c r="B8" s="82">
        <f>'10-молодь-ЦЗ'!E7</f>
        <v>22460</v>
      </c>
      <c r="C8" s="82">
        <f>'10-молодь-ЦЗ'!F7</f>
        <v>23024</v>
      </c>
      <c r="D8" s="11">
        <f t="shared" ref="D8:D12" si="0">C8*100/B8</f>
        <v>102.51113089937667</v>
      </c>
      <c r="E8" s="90">
        <f t="shared" ref="E8:E12" si="1">C8-B8</f>
        <v>564</v>
      </c>
      <c r="K8" s="13"/>
    </row>
    <row r="9" spans="1:11" s="4" customFormat="1" ht="54.75" customHeight="1" x14ac:dyDescent="0.35">
      <c r="A9" s="14" t="s">
        <v>29</v>
      </c>
      <c r="B9" s="82">
        <f>'10-молодь-ЦЗ'!H7</f>
        <v>8045</v>
      </c>
      <c r="C9" s="82">
        <f>'10-молодь-ЦЗ'!I7</f>
        <v>7637</v>
      </c>
      <c r="D9" s="11">
        <f t="shared" si="0"/>
        <v>94.928527035425731</v>
      </c>
      <c r="E9" s="90">
        <f t="shared" si="1"/>
        <v>-408</v>
      </c>
      <c r="K9" s="13"/>
    </row>
    <row r="10" spans="1:11" s="4" customFormat="1" ht="35.4" customHeight="1" x14ac:dyDescent="0.35">
      <c r="A10" s="15" t="s">
        <v>30</v>
      </c>
      <c r="B10" s="82">
        <f>'10-молодь-ЦЗ'!K7</f>
        <v>1551</v>
      </c>
      <c r="C10" s="82">
        <f>'10-молодь-ЦЗ'!L7</f>
        <v>1297</v>
      </c>
      <c r="D10" s="12">
        <f t="shared" si="0"/>
        <v>83.623468729851709</v>
      </c>
      <c r="E10" s="90">
        <f t="shared" si="1"/>
        <v>-254</v>
      </c>
      <c r="K10" s="13"/>
    </row>
    <row r="11" spans="1:11" s="4" customFormat="1" ht="45.75" customHeight="1" x14ac:dyDescent="0.35">
      <c r="A11" s="15" t="s">
        <v>20</v>
      </c>
      <c r="B11" s="82">
        <f>'10-молодь-ЦЗ'!N7</f>
        <v>255</v>
      </c>
      <c r="C11" s="82">
        <f>'10-молодь-ЦЗ'!O7</f>
        <v>135</v>
      </c>
      <c r="D11" s="12">
        <f t="shared" si="0"/>
        <v>52.941176470588232</v>
      </c>
      <c r="E11" s="90">
        <f t="shared" si="1"/>
        <v>-120</v>
      </c>
      <c r="K11" s="13"/>
    </row>
    <row r="12" spans="1:11" s="4" customFormat="1" ht="55.5" customHeight="1" x14ac:dyDescent="0.35">
      <c r="A12" s="15" t="s">
        <v>31</v>
      </c>
      <c r="B12" s="82">
        <f>'10-молодь-ЦЗ'!Q7</f>
        <v>18595</v>
      </c>
      <c r="C12" s="82">
        <f>'10-молодь-ЦЗ'!R7</f>
        <v>17284</v>
      </c>
      <c r="D12" s="12">
        <f t="shared" si="0"/>
        <v>92.949717666039263</v>
      </c>
      <c r="E12" s="90">
        <f t="shared" si="1"/>
        <v>-1311</v>
      </c>
      <c r="K12" s="13"/>
    </row>
    <row r="13" spans="1:11" s="4" customFormat="1" ht="12.75" customHeight="1" x14ac:dyDescent="0.35">
      <c r="A13" s="162" t="s">
        <v>4</v>
      </c>
      <c r="B13" s="163"/>
      <c r="C13" s="163"/>
      <c r="D13" s="163"/>
      <c r="E13" s="163"/>
      <c r="K13" s="13"/>
    </row>
    <row r="14" spans="1:11" s="4" customFormat="1" ht="15" customHeight="1" x14ac:dyDescent="0.35">
      <c r="A14" s="164"/>
      <c r="B14" s="165"/>
      <c r="C14" s="165"/>
      <c r="D14" s="165"/>
      <c r="E14" s="165"/>
      <c r="K14" s="13"/>
    </row>
    <row r="15" spans="1:11" s="4" customFormat="1" ht="20.25" customHeight="1" x14ac:dyDescent="0.35">
      <c r="A15" s="166" t="s">
        <v>0</v>
      </c>
      <c r="B15" s="168" t="s">
        <v>99</v>
      </c>
      <c r="C15" s="168" t="s">
        <v>100</v>
      </c>
      <c r="D15" s="189" t="s">
        <v>1</v>
      </c>
      <c r="E15" s="190"/>
      <c r="K15" s="13"/>
    </row>
    <row r="16" spans="1:11" ht="35.4" customHeight="1" x14ac:dyDescent="0.3">
      <c r="A16" s="167"/>
      <c r="B16" s="168"/>
      <c r="C16" s="168"/>
      <c r="D16" s="5" t="s">
        <v>2</v>
      </c>
      <c r="E16" s="6" t="s">
        <v>26</v>
      </c>
      <c r="K16" s="13"/>
    </row>
    <row r="17" spans="1:11" ht="21.25" customHeight="1" x14ac:dyDescent="0.3">
      <c r="A17" s="10" t="s">
        <v>32</v>
      </c>
      <c r="B17" s="82">
        <f>'10-молодь-ЦЗ'!T7</f>
        <v>36389</v>
      </c>
      <c r="C17" s="82">
        <f>'10-молодь-ЦЗ'!U7</f>
        <v>5354</v>
      </c>
      <c r="D17" s="17">
        <f t="shared" ref="D17:D19" si="2">C17*100/B17</f>
        <v>14.71323751683201</v>
      </c>
      <c r="E17" s="90">
        <f t="shared" ref="E17:E19" si="3">C17-B17</f>
        <v>-31035</v>
      </c>
      <c r="K17" s="13"/>
    </row>
    <row r="18" spans="1:11" ht="21.25" customHeight="1" x14ac:dyDescent="0.3">
      <c r="A18" s="1" t="s">
        <v>28</v>
      </c>
      <c r="B18" s="82">
        <f>'10-молодь-ЦЗ'!W7</f>
        <v>9829</v>
      </c>
      <c r="C18" s="82">
        <f>'10-молодь-ЦЗ'!X7</f>
        <v>4588</v>
      </c>
      <c r="D18" s="17">
        <f t="shared" si="2"/>
        <v>46.678197171634956</v>
      </c>
      <c r="E18" s="90">
        <f t="shared" si="3"/>
        <v>-5241</v>
      </c>
      <c r="K18" s="13"/>
    </row>
    <row r="19" spans="1:11" ht="21.25" customHeight="1" x14ac:dyDescent="0.3">
      <c r="A19" s="1" t="s">
        <v>33</v>
      </c>
      <c r="B19" s="82">
        <f>'10-молодь-ЦЗ'!Z7</f>
        <v>8335</v>
      </c>
      <c r="C19" s="82">
        <f>'10-молодь-ЦЗ'!AA7</f>
        <v>3651</v>
      </c>
      <c r="D19" s="17">
        <f t="shared" si="2"/>
        <v>43.803239352129573</v>
      </c>
      <c r="E19" s="90">
        <f t="shared" si="3"/>
        <v>-4684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stat4</cp:lastModifiedBy>
  <cp:lastPrinted>2021-11-11T15:37:32Z</cp:lastPrinted>
  <dcterms:created xsi:type="dcterms:W3CDTF">2020-12-10T10:35:03Z</dcterms:created>
  <dcterms:modified xsi:type="dcterms:W3CDTF">2021-11-15T08:21:42Z</dcterms:modified>
</cp:coreProperties>
</file>