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FDA19C81-ADB9-4313-902E-44800AFB2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S14" i="56"/>
  <c r="S13" i="56"/>
  <c r="S12" i="56"/>
  <c r="S11" i="56"/>
  <c r="S10" i="56"/>
  <c r="S9" i="56"/>
  <c r="S8" i="56"/>
  <c r="P14" i="56"/>
  <c r="P13" i="56"/>
  <c r="P12" i="56"/>
  <c r="P11" i="56"/>
  <c r="P10" i="56"/>
  <c r="P9" i="56"/>
  <c r="P8" i="56"/>
  <c r="J14" i="56"/>
  <c r="J13" i="56"/>
  <c r="J12" i="56"/>
  <c r="J11" i="56"/>
  <c r="J10" i="56"/>
  <c r="J9" i="56"/>
  <c r="J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AD7" i="56" l="1"/>
  <c r="AE7" i="56" s="1"/>
  <c r="AC7" i="56"/>
  <c r="AA7" i="56"/>
  <c r="AB7" i="56" s="1"/>
  <c r="Z7" i="56"/>
  <c r="X7" i="56"/>
  <c r="W7" i="56"/>
  <c r="U7" i="56"/>
  <c r="R7" i="56"/>
  <c r="S7" i="56" s="1"/>
  <c r="Q7" i="56"/>
  <c r="O7" i="56"/>
  <c r="N7" i="56"/>
  <c r="L7" i="56"/>
  <c r="K7" i="56"/>
  <c r="I7" i="56"/>
  <c r="J7" i="56" s="1"/>
  <c r="H7" i="56"/>
  <c r="F7" i="56"/>
  <c r="G7" i="56" s="1"/>
  <c r="E7" i="56"/>
  <c r="C7" i="56"/>
  <c r="B7" i="56"/>
  <c r="T7" i="56"/>
  <c r="V7" i="56" l="1"/>
  <c r="Y7" i="56"/>
  <c r="D7" i="56"/>
  <c r="P7" i="56"/>
  <c r="Y8" i="65"/>
  <c r="Y9" i="65"/>
  <c r="Y10" i="65"/>
  <c r="Y11" i="65"/>
  <c r="Y12" i="65"/>
  <c r="Y13" i="65"/>
  <c r="Y14" i="65"/>
  <c r="P11" i="65"/>
  <c r="P12" i="65"/>
  <c r="P13" i="65"/>
  <c r="P13" i="54"/>
  <c r="P12" i="54"/>
  <c r="P8" i="54"/>
  <c r="M10" i="50"/>
  <c r="M8" i="50"/>
  <c r="AB14" i="49"/>
  <c r="AB12" i="49"/>
  <c r="Y12" i="49"/>
  <c r="Y10" i="49"/>
  <c r="Y9" i="49"/>
  <c r="V12" i="49"/>
  <c r="V11" i="49"/>
  <c r="V9" i="49"/>
  <c r="P10" i="51" l="1"/>
  <c r="M9" i="50"/>
  <c r="M12" i="50"/>
  <c r="M13" i="50"/>
  <c r="M14" i="50"/>
  <c r="AB10" i="49"/>
  <c r="AB9" i="49"/>
  <c r="M11" i="39"/>
  <c r="P14" i="39"/>
  <c r="P13" i="39"/>
  <c r="P12" i="39"/>
  <c r="P11" i="39"/>
  <c r="P8" i="39"/>
  <c r="J8" i="50" l="1"/>
  <c r="D8" i="50"/>
  <c r="S10" i="50"/>
  <c r="J14" i="50"/>
  <c r="J13" i="50"/>
  <c r="J12" i="50"/>
  <c r="J10" i="50"/>
  <c r="J9" i="50"/>
  <c r="G10" i="50"/>
  <c r="G9" i="50"/>
  <c r="G8" i="50"/>
  <c r="D10" i="50"/>
  <c r="B8" i="64"/>
  <c r="C8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AB14" i="50"/>
  <c r="AB13" i="50"/>
  <c r="AB12" i="50"/>
  <c r="AB11" i="50"/>
  <c r="AB10" i="50"/>
  <c r="AB9" i="50"/>
  <c r="AB8" i="50"/>
  <c r="Y14" i="50"/>
  <c r="Y13" i="50"/>
  <c r="Y12" i="50"/>
  <c r="Y11" i="50"/>
  <c r="Y10" i="50"/>
  <c r="Y9" i="50"/>
  <c r="Y8" i="50"/>
  <c r="V14" i="50"/>
  <c r="V13" i="50"/>
  <c r="V12" i="50"/>
  <c r="V11" i="50"/>
  <c r="V10" i="50"/>
  <c r="V9" i="50"/>
  <c r="V8" i="50"/>
  <c r="S14" i="50"/>
  <c r="S13" i="50"/>
  <c r="S12" i="50"/>
  <c r="S11" i="50"/>
  <c r="S9" i="50"/>
  <c r="S8" i="50"/>
  <c r="G14" i="50"/>
  <c r="G13" i="50"/>
  <c r="G12" i="50"/>
  <c r="G11" i="50"/>
  <c r="J11" i="50"/>
  <c r="D14" i="50"/>
  <c r="D13" i="50"/>
  <c r="D12" i="50"/>
  <c r="D11" i="50"/>
  <c r="D9" i="50"/>
  <c r="V10" i="49" l="1"/>
  <c r="D8" i="49"/>
  <c r="S14" i="49"/>
  <c r="P14" i="49"/>
  <c r="M14" i="49"/>
  <c r="G14" i="49"/>
  <c r="D14" i="49"/>
  <c r="S13" i="49"/>
  <c r="P13" i="49"/>
  <c r="M13" i="49"/>
  <c r="J13" i="49"/>
  <c r="G13" i="49"/>
  <c r="D13" i="49"/>
  <c r="S12" i="49"/>
  <c r="P12" i="49"/>
  <c r="M12" i="49"/>
  <c r="J12" i="49"/>
  <c r="G12" i="49"/>
  <c r="D12" i="49"/>
  <c r="S11" i="49"/>
  <c r="P11" i="49"/>
  <c r="M11" i="49"/>
  <c r="J11" i="49"/>
  <c r="G11" i="49"/>
  <c r="D11" i="49"/>
  <c r="S10" i="49"/>
  <c r="P10" i="49"/>
  <c r="M10" i="49"/>
  <c r="J10" i="49"/>
  <c r="G10" i="49"/>
  <c r="D10" i="49"/>
  <c r="S9" i="49"/>
  <c r="P9" i="49"/>
  <c r="M9" i="49"/>
  <c r="J9" i="49"/>
  <c r="G9" i="49"/>
  <c r="D9" i="49"/>
  <c r="S8" i="49"/>
  <c r="P8" i="49"/>
  <c r="M8" i="49"/>
  <c r="J8" i="49"/>
  <c r="G8" i="49"/>
  <c r="AA7" i="49"/>
  <c r="Z7" i="49"/>
  <c r="X7" i="49"/>
  <c r="W7" i="49"/>
  <c r="T7" i="49"/>
  <c r="R7" i="49"/>
  <c r="Q7" i="49"/>
  <c r="O7" i="49"/>
  <c r="N7" i="49"/>
  <c r="L7" i="49"/>
  <c r="K7" i="49"/>
  <c r="I7" i="49"/>
  <c r="H7" i="49"/>
  <c r="F7" i="49"/>
  <c r="E7" i="49"/>
  <c r="B7" i="49"/>
  <c r="Y7" i="49" l="1"/>
  <c r="AB7" i="49"/>
  <c r="P7" i="49"/>
  <c r="M7" i="49"/>
  <c r="G7" i="49"/>
  <c r="U7" i="49"/>
  <c r="V7" i="49" s="1"/>
  <c r="C7" i="49"/>
  <c r="D7" i="49" s="1"/>
  <c r="J7" i="49"/>
  <c r="S7" i="49"/>
  <c r="U14" i="64" l="1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P13" i="64" l="1"/>
  <c r="D8" i="48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Z10" i="63"/>
  <c r="Z11" i="63"/>
  <c r="AB11" i="63" s="1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M13" i="63" s="1"/>
  <c r="K14" i="63"/>
  <c r="K8" i="63"/>
  <c r="I8" i="63"/>
  <c r="I9" i="63"/>
  <c r="I10" i="63"/>
  <c r="I11" i="63"/>
  <c r="I12" i="63"/>
  <c r="I13" i="63"/>
  <c r="I14" i="63"/>
  <c r="H9" i="63"/>
  <c r="H10" i="63"/>
  <c r="H11" i="63"/>
  <c r="H12" i="63"/>
  <c r="H13" i="63"/>
  <c r="H14" i="63"/>
  <c r="H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B14" i="65"/>
  <c r="V14" i="65"/>
  <c r="S14" i="65"/>
  <c r="P14" i="65"/>
  <c r="M14" i="65"/>
  <c r="J14" i="65"/>
  <c r="G14" i="65"/>
  <c r="D14" i="65"/>
  <c r="AB13" i="65"/>
  <c r="V13" i="65"/>
  <c r="S13" i="65"/>
  <c r="M13" i="65"/>
  <c r="J13" i="65"/>
  <c r="G13" i="65"/>
  <c r="D13" i="65"/>
  <c r="AB12" i="65"/>
  <c r="V12" i="65"/>
  <c r="S12" i="65"/>
  <c r="M12" i="65"/>
  <c r="J12" i="65"/>
  <c r="G12" i="65"/>
  <c r="D12" i="65"/>
  <c r="AB11" i="65"/>
  <c r="V11" i="65"/>
  <c r="S11" i="65"/>
  <c r="M11" i="65"/>
  <c r="J11" i="65"/>
  <c r="G11" i="65"/>
  <c r="D11" i="65"/>
  <c r="AB10" i="65"/>
  <c r="V10" i="65"/>
  <c r="S10" i="65"/>
  <c r="P10" i="65"/>
  <c r="M10" i="65"/>
  <c r="J10" i="65"/>
  <c r="G10" i="65"/>
  <c r="D10" i="65"/>
  <c r="AB9" i="65"/>
  <c r="V9" i="65"/>
  <c r="S9" i="65"/>
  <c r="P9" i="65"/>
  <c r="M9" i="65"/>
  <c r="J9" i="65"/>
  <c r="G9" i="65"/>
  <c r="D9" i="65"/>
  <c r="AB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M10" i="64"/>
  <c r="J10" i="64"/>
  <c r="G10" i="64"/>
  <c r="D10" i="64"/>
  <c r="AB9" i="64"/>
  <c r="Y9" i="64"/>
  <c r="V9" i="64"/>
  <c r="S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P8" i="50"/>
  <c r="J14" i="63" l="1"/>
  <c r="P8" i="63"/>
  <c r="G12" i="63"/>
  <c r="AB9" i="63"/>
  <c r="M11" i="63"/>
  <c r="G14" i="63"/>
  <c r="D13" i="63"/>
  <c r="D9" i="63"/>
  <c r="Y7" i="65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S9" i="39"/>
  <c r="AB10" i="48" l="1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0" i="39"/>
  <c r="M9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J10" i="48" l="1"/>
  <c r="P14" i="48" l="1"/>
  <c r="P13" i="48"/>
  <c r="P12" i="48"/>
  <c r="P11" i="48"/>
  <c r="P9" i="48"/>
  <c r="P8" i="48"/>
  <c r="M9" i="48"/>
  <c r="P14" i="50" l="1"/>
  <c r="P13" i="50"/>
  <c r="P11" i="50"/>
  <c r="P10" i="50"/>
  <c r="P9" i="50"/>
  <c r="P14" i="51" l="1"/>
  <c r="P13" i="51"/>
  <c r="P12" i="51"/>
  <c r="P11" i="51"/>
  <c r="P9" i="51"/>
  <c r="P8" i="51"/>
  <c r="P9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B12" i="25" l="1"/>
  <c r="D12" i="25"/>
  <c r="D17" i="40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B17" i="24"/>
  <c r="B15" i="24"/>
  <c r="B9" i="24"/>
  <c r="B7" i="24"/>
  <c r="B5" i="24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D9" i="42" l="1"/>
  <c r="M7" i="50"/>
  <c r="D9" i="43" s="1"/>
  <c r="J7" i="50"/>
  <c r="D8" i="43" s="1"/>
  <c r="G7" i="50"/>
  <c r="D7" i="43" s="1"/>
  <c r="D11" i="40"/>
  <c r="AB7" i="50"/>
  <c r="D18" i="43" s="1"/>
  <c r="S7" i="50"/>
  <c r="D11" i="43" s="1"/>
  <c r="D7" i="50"/>
  <c r="D6" i="43" s="1"/>
  <c r="V7" i="50"/>
  <c r="D16" i="43" s="1"/>
  <c r="Y7" i="50"/>
  <c r="D17" i="43" s="1"/>
  <c r="B16" i="43"/>
  <c r="B6" i="43"/>
  <c r="D16" i="23"/>
  <c r="E16" i="23"/>
  <c r="D10" i="43"/>
  <c r="E6" i="23"/>
  <c r="D6" i="23"/>
  <c r="D15" i="42"/>
  <c r="E15" i="42"/>
  <c r="D5" i="42"/>
  <c r="E5" i="42"/>
  <c r="I8" i="25"/>
  <c r="H8" i="25"/>
  <c r="B9" i="43"/>
  <c r="B17" i="43"/>
  <c r="B11" i="43"/>
  <c r="B8" i="43"/>
  <c r="B7" i="43"/>
  <c r="D20" i="45"/>
  <c r="E9" i="40"/>
  <c r="E19" i="45"/>
  <c r="D19" i="45"/>
  <c r="E11" i="40"/>
  <c r="D12" i="45"/>
  <c r="D10" i="40"/>
  <c r="I20" i="45"/>
  <c r="E8" i="40"/>
  <c r="D19" i="40"/>
  <c r="C6" i="24"/>
  <c r="C8" i="24"/>
  <c r="C10" i="24"/>
  <c r="C16" i="24"/>
  <c r="C6" i="43"/>
  <c r="C8" i="43"/>
  <c r="C10" i="43"/>
  <c r="C16" i="43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16" i="43" l="1"/>
  <c r="E6" i="43"/>
  <c r="E15" i="24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<sst xmlns="http://schemas.openxmlformats.org/spreadsheetml/2006/main" count="829" uniqueCount="140">
  <si>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</si>
  <si>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</si>
  <si>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</si>
  <si>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</si>
  <si>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</si>
  <si>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</si>
  <si>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</si>
  <si>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</si>
  <si>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</si>
  <si>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</si>
  <si>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</si>
  <si>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</si>
  <si>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</si>
  <si>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</si>
  <si>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</si>
  <si>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</si>
  <si>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</si>
  <si>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</si>
  <si>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</si>
  <si>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</si>
  <si>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</si>
  <si>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</si>
  <si>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</si>
  <si>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</si>
  <si>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</si>
  <si>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</si>
  <si>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</si>
  <si>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</si>
  <si>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</si>
  <si>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</si>
  <si>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</si>
  <si>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</si>
  <si>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</si>
  <si>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</si>
  <si>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</si>
  <si>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</si>
  <si>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</si>
  <si>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</si>
  <si>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</si>
  <si>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</si>
  <si>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</si>
  <si>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</si>
  <si>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</si>
  <si>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</si>
  <si>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</si>
  <si>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</si>
  <si>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</si>
  <si>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</si>
  <si>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</si>
  <si>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</si>
  <si>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</si>
  <si>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</si>
  <si>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</si>
  <si>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</si>
  <si>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</si>
  <si>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</si>
  <si>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</si>
  <si>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</si>
  <si>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</si>
  <si>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</si>
  <si>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</si>
  <si>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</si>
  <si>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</si>
  <si>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</si>
  <si>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</si>
  <si>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</si>
  <si>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</si>
  <si>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</si>
  <si>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</si>
  <si>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</si>
  <si>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</si>
  <si>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</si>
  <si>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</si>
  <si>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</si>
  <si>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</si>
  <si>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</si>
  <si>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</si>
  <si>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</si>
  <si>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</si>
  <si>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</si>
  <si>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</si>
  <si>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</si>
  <si>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</si>
  <si>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</si>
  <si>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</si>
  <si>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</si>
  <si>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</si>
  <si>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</si>
  <si>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</si>
  <si>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</si>
  <si>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</si>
  <si>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</si>
  <si>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</si>
  <si>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</si>
  <si>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</si>
  <si>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</si>
  <si>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</si>
  <si>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</si>
  <si>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</si>
  <si>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</si>
  <si>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</si>
  <si>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</si>
  <si>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</si>
  <si>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</si>
  <si>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</si>
  <si>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</si>
  <si>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</si>
  <si>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Всього отримали роботу (у т.ч. до набуття статусу безробітного)</t>
  </si>
  <si>
    <t>Всього отримали роботу                                              (у т.ч. до набуття статусу безробітного)</t>
  </si>
  <si>
    <t>+4р.</t>
  </si>
  <si>
    <t>+5,6р.</t>
  </si>
  <si>
    <t>+2,6р.</t>
  </si>
  <si>
    <t>січень - жовтень 2022 року</t>
  </si>
  <si>
    <t>січень - жовтень 2023 року</t>
  </si>
  <si>
    <t xml:space="preserve">  1 листопада 2022 р.</t>
  </si>
  <si>
    <t xml:space="preserve">  1 листопада 2023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</si>
  <si>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січні-жовтні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</si>
  <si>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жовтні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</si>
  <si>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жовтні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</si>
  <si>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жовтні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</si>
  <si>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жовтні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</si>
  <si>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жовтні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</si>
  <si>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жовтні 2022-2023 рр.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</si>
  <si>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жовтні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</si>
  <si>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жовтні 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</si>
  <si>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жовтні 2022-2023 рр.</t>
    </r>
  </si>
  <si>
    <t>+2,9р.</t>
  </si>
  <si>
    <t>+4,1р.</t>
  </si>
  <si>
    <t>+3,7р.</t>
  </si>
  <si>
    <t>+5,1р.</t>
  </si>
  <si>
    <t>+3р.</t>
  </si>
  <si>
    <t>+4,3р.</t>
  </si>
  <si>
    <t>+7,5р.</t>
  </si>
  <si>
    <t>+7р.</t>
  </si>
  <si>
    <t>+3,5р.</t>
  </si>
  <si>
    <t>+2,8р.</t>
  </si>
  <si>
    <t>+5,2р.</t>
  </si>
  <si>
    <t>+10,3р.</t>
  </si>
  <si>
    <t>+3,6р.</t>
  </si>
  <si>
    <t>+5,5р.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</si>
</sst>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  <numFmt numFmtId="172" formatCode="#,##0.0\ _₴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1"/>
      <color rgb="FF002060"/>
      <name val="Times New Roman Cyr"/>
      <charset val="204"/>
    </font>
    <font>
      <sz val="11"/>
      <color rgb="FF002060"/>
      <name val="Times New Roman Cyr"/>
      <charset val="204"/>
    </font>
    <font>
      <sz val="11"/>
      <color rgb="FF00206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94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0" fontId="81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172" fontId="75" fillId="0" borderId="56" xfId="12" applyNumberFormat="1" applyFont="1" applyBorder="1" applyAlignment="1">
      <alignment vertical="center"/>
    </xf>
    <xf numFmtId="3" fontId="82" fillId="0" borderId="6" xfId="12" applyNumberFormat="1" applyFont="1" applyBorder="1" applyAlignment="1">
      <alignment horizontal="center" vertical="center"/>
    </xf>
    <xf numFmtId="3" fontId="83" fillId="2" borderId="6" xfId="12" applyNumberFormat="1" applyFont="1" applyFill="1" applyBorder="1" applyAlignment="1">
      <alignment horizontal="center" vertical="center"/>
    </xf>
    <xf numFmtId="3" fontId="83" fillId="0" borderId="6" xfId="12" applyNumberFormat="1" applyFont="1" applyBorder="1" applyAlignment="1">
      <alignment horizontal="center" vertical="center"/>
    </xf>
    <xf numFmtId="3" fontId="84" fillId="0" borderId="6" xfId="13" applyNumberFormat="1" applyFont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49" fontId="78" fillId="0" borderId="50" xfId="12" applyNumberFormat="1" applyFont="1" applyBorder="1" applyAlignment="1">
      <alignment horizontal="center" vertical="center"/>
    </xf>
    <xf numFmtId="49" fontId="78" fillId="0" borderId="3" xfId="12" applyNumberFormat="1" applyFont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49" fontId="75" fillId="0" borderId="58" xfId="12" applyNumberFormat="1" applyFont="1" applyBorder="1" applyAlignment="1">
      <alignment horizontal="center" vertical="center"/>
    </xf>
    <xf numFmtId="49" fontId="78" fillId="0" borderId="42" xfId="12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81" fillId="2" borderId="30" xfId="12" applyFont="1" applyFill="1" applyBorder="1" applyAlignment="1">
      <alignment horizontal="center" vertical="center" wrapText="1"/>
    </xf>
    <xf numFmtId="0" fontId="81" fillId="2" borderId="27" xfId="12" applyFont="1" applyFill="1" applyBorder="1" applyAlignment="1">
      <alignment horizontal="center" vertical="center" wrapText="1"/>
    </xf>
    <xf numFmtId="0" fontId="81" fillId="2" borderId="31" xfId="12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1" fillId="2" borderId="26" xfId="12" applyFont="1" applyFill="1" applyBorder="1" applyAlignment="1">
      <alignment horizontal="center" vertical="center" wrapText="1"/>
    </xf>
    <xf numFmtId="0" fontId="81" fillId="2" borderId="28" xfId="12" applyFont="1" applyFill="1" applyBorder="1" applyAlignment="1">
      <alignment horizontal="center" vertical="center" wrapText="1"/>
    </xf>
    <xf numFmtId="0" fontId="81" fillId="2" borderId="38" xfId="12" applyFont="1" applyFill="1" applyBorder="1" applyAlignment="1">
      <alignment horizontal="center" vertical="center" wrapText="1"/>
    </xf>
    <xf numFmtId="0" fontId="81" fillId="2" borderId="29" xfId="12" applyFont="1" applyFill="1" applyBorder="1" applyAlignment="1">
      <alignment horizontal="center" vertical="center" wrapText="1"/>
    </xf>
    <xf numFmtId="0" fontId="81" fillId="2" borderId="44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49" fontId="74" fillId="2" borderId="32" xfId="12" applyNumberFormat="1" applyFont="1" applyFill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0" fontId="74" fillId="2" borderId="33" xfId="12" applyFont="1" applyFill="1" applyBorder="1" applyAlignment="1">
      <alignment horizontal="center" vertical="center" wrapText="1"/>
    </xf>
    <xf numFmtId="3" fontId="78" fillId="0" borderId="0" xfId="12" applyNumberFormat="1" applyFont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1" fillId="0" borderId="38" xfId="12" applyFont="1" applyBorder="1" applyAlignment="1">
      <alignment horizontal="center" vertical="center" wrapText="1"/>
    </xf>
    <xf numFmtId="0" fontId="81" fillId="0" borderId="29" xfId="12" applyFont="1" applyBorder="1" applyAlignment="1">
      <alignment horizontal="center" vertical="center" wrapText="1"/>
    </xf>
    <xf numFmtId="0" fontId="81" fillId="0" borderId="44" xfId="12" applyFont="1" applyBorder="1" applyAlignment="1">
      <alignment horizontal="center" vertical="center" wrapText="1"/>
    </xf>
    <xf numFmtId="0" fontId="81" fillId="0" borderId="30" xfId="12" applyFont="1" applyBorder="1" applyAlignment="1">
      <alignment horizontal="center" vertical="center" wrapText="1"/>
    </xf>
    <xf numFmtId="0" fontId="81" fillId="0" borderId="27" xfId="12" applyFont="1" applyBorder="1" applyAlignment="1">
      <alignment horizontal="center" vertical="center" wrapText="1"/>
    </xf>
    <xf numFmtId="0" fontId="81" fillId="0" borderId="28" xfId="12" applyFont="1" applyBorder="1" applyAlignment="1">
      <alignment horizontal="center" vertical="center" wrapText="1"/>
    </xf>
    <xf numFmtId="0" fontId="81" fillId="0" borderId="26" xfId="12" applyFont="1" applyBorder="1" applyAlignment="1">
      <alignment horizontal="center" vertical="center" wrapText="1"/>
    </xf>
    <xf numFmtId="0" fontId="81" fillId="0" borderId="31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18" fillId="0" borderId="40" xfId="12" applyFont="1" applyBorder="1" applyAlignment="1">
      <alignment horizontal="center" vertical="center" wrapText="1"/>
    </xf>
    <xf numFmtId="0" fontId="74" fillId="0" borderId="42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3" xfId="12" applyFont="1" applyBorder="1" applyAlignment="1">
      <alignment horizontal="center" vertical="center" wrapText="1"/>
    </xf>
    <xf numFmtId="0" fontId="75" fillId="0" borderId="63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81" fillId="0" borderId="53" xfId="12" applyFont="1" applyBorder="1" applyAlignment="1">
      <alignment horizontal="center" vertical="center" wrapText="1"/>
    </xf>
    <xf numFmtId="0" fontId="81" fillId="0" borderId="63" xfId="12" applyFont="1" applyBorder="1" applyAlignment="1">
      <alignment horizontal="center" vertical="center" wrapText="1"/>
    </xf>
    <xf numFmtId="0" fontId="81" fillId="0" borderId="54" xfId="12" applyFont="1" applyBorder="1" applyAlignment="1">
      <alignment horizontal="center" vertical="center" wrapText="1"/>
    </xf>
    <xf numFmtId="0" fontId="81" fillId="0" borderId="55" xfId="12" applyFont="1" applyBorder="1" applyAlignment="1">
      <alignment horizontal="center" vertical="center" wrapText="1"/>
    </xf>
    <xf numFmtId="0" fontId="81" fillId="0" borderId="56" xfId="12" applyFont="1" applyBorder="1" applyAlignment="1">
      <alignment horizontal="center" vertical="center" wrapText="1"/>
    </xf>
    <xf numFmtId="0" fontId="81" fillId="0" borderId="57" xfId="12" applyFont="1" applyBorder="1" applyAlignment="1">
      <alignment horizontal="center" vertical="center" wrapText="1"/>
    </xf>
    <xf numFmtId="0" fontId="81" fillId="0" borderId="58" xfId="12" applyFont="1" applyBorder="1" applyAlignment="1">
      <alignment horizontal="center" vertical="center" wrapText="1"/>
    </xf>
    <xf numFmtId="0" fontId="81" fillId="0" borderId="64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49" fontId="72" fillId="3" borderId="55" xfId="0" applyNumberFormat="1" applyFont="1" applyFill="1" applyBorder="1" applyAlignment="1">
      <alignment horizontal="center" vertical="center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tabSelected="1" view="pageBreakPreview" zoomScale="70" zoomScaleNormal="70" zoomScaleSheetLayoutView="70" workbookViewId="0">
      <selection activeCell="C3" sqref="C3:C4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250" t="s">
        <v>23</v>
      </c>
      <c r="B1" s="250"/>
      <c r="C1" s="250"/>
      <c r="D1" s="250"/>
      <c r="E1" s="250"/>
    </row>
    <row r="2" spans="1:11" ht="17.850000000000001" customHeight="1" x14ac:dyDescent="0.2">
      <c r="A2" s="250"/>
      <c r="B2" s="250"/>
      <c r="C2" s="250"/>
      <c r="D2" s="250"/>
      <c r="E2" s="250"/>
    </row>
    <row r="3" spans="1:11" s="3" customFormat="1" ht="23.25" customHeight="1" x14ac:dyDescent="0.25">
      <c r="A3" s="255" t="s">
        <v>0</v>
      </c>
      <c r="B3" s="251" t="s">
        <v>112</v>
      </c>
      <c r="C3" s="251" t="s">
        <v>113</v>
      </c>
      <c r="D3" s="294" t="s">
        <v>1</v>
      </c>
      <c r="E3" s="295"/>
    </row>
    <row r="4" spans="1:11" s="3" customFormat="1" ht="27.75" customHeight="1" x14ac:dyDescent="0.25">
      <c r="A4" s="256"/>
      <c r="B4" s="252"/>
      <c r="C4" s="252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4">
        <f>'2(5%квота-ЦЗ)'!B7</f>
        <v>10561</v>
      </c>
      <c r="C6" s="64">
        <f>'2(5%квота-ЦЗ)'!C7</f>
        <v>6248</v>
      </c>
      <c r="D6" s="14">
        <f t="shared" ref="D6" si="0">C6*100/B6</f>
        <v>59.161064293154055</v>
      </c>
      <c r="E6" s="78">
        <f t="shared" ref="E6" si="1">C6-B6</f>
        <v>-4313</v>
      </c>
      <c r="K6" s="11"/>
    </row>
    <row r="7" spans="1:11" s="3" customFormat="1" ht="23.1" customHeight="1" x14ac:dyDescent="0.25">
      <c r="A7" s="8" t="s">
        <v>26</v>
      </c>
      <c r="B7" s="64">
        <f>'2(5%квота-ЦЗ)'!E7</f>
        <v>9881</v>
      </c>
      <c r="C7" s="64">
        <f>'2(5%квота-ЦЗ)'!F7</f>
        <v>5781</v>
      </c>
      <c r="D7" s="14">
        <f t="shared" ref="D7:D11" si="2">C7*100/B7</f>
        <v>58.50622406639004</v>
      </c>
      <c r="E7" s="78">
        <f t="shared" ref="E7:E11" si="3">C7-B7</f>
        <v>-4100</v>
      </c>
      <c r="K7" s="11"/>
    </row>
    <row r="8" spans="1:11" s="3" customFormat="1" ht="45" customHeight="1" x14ac:dyDescent="0.25">
      <c r="A8" s="12" t="s">
        <v>27</v>
      </c>
      <c r="B8" s="64">
        <f>'2(5%квота-ЦЗ)'!H7</f>
        <v>1596</v>
      </c>
      <c r="C8" s="64">
        <f>'2(5%квота-ЦЗ)'!I7</f>
        <v>1642</v>
      </c>
      <c r="D8" s="14">
        <f t="shared" si="2"/>
        <v>102.88220551378446</v>
      </c>
      <c r="E8" s="83">
        <f t="shared" si="3"/>
        <v>46</v>
      </c>
      <c r="K8" s="11"/>
    </row>
    <row r="9" spans="1:11" s="3" customFormat="1" ht="23.1" customHeight="1" x14ac:dyDescent="0.25">
      <c r="A9" s="8" t="s">
        <v>28</v>
      </c>
      <c r="B9" s="64">
        <f>'2(5%квота-ЦЗ)'!K7</f>
        <v>537</v>
      </c>
      <c r="C9" s="64">
        <f>'2(5%квота-ЦЗ)'!L7</f>
        <v>556</v>
      </c>
      <c r="D9" s="14">
        <f t="shared" si="2"/>
        <v>103.53817504655494</v>
      </c>
      <c r="E9" s="78">
        <f t="shared" si="3"/>
        <v>19</v>
      </c>
      <c r="K9" s="11"/>
    </row>
    <row r="10" spans="1:11" s="3" customFormat="1" ht="45.6" customHeight="1" x14ac:dyDescent="0.25">
      <c r="A10" s="13" t="s">
        <v>19</v>
      </c>
      <c r="B10" s="64">
        <f>'2(5%квота-ЦЗ)'!N7</f>
        <v>66</v>
      </c>
      <c r="C10" s="64">
        <f>'2(5%квота-ЦЗ)'!O7</f>
        <v>140</v>
      </c>
      <c r="D10" s="14">
        <f t="shared" si="2"/>
        <v>212.12121212121212</v>
      </c>
      <c r="E10" s="83">
        <f t="shared" si="3"/>
        <v>74</v>
      </c>
      <c r="K10" s="11"/>
    </row>
    <row r="11" spans="1:11" s="3" customFormat="1" ht="45.6" customHeight="1" x14ac:dyDescent="0.25">
      <c r="A11" s="13" t="s">
        <v>29</v>
      </c>
      <c r="B11" s="64">
        <f>'2(5%квота-ЦЗ)'!Q7</f>
        <v>7965</v>
      </c>
      <c r="C11" s="64">
        <f>'2(5%квота-ЦЗ)'!R7</f>
        <v>4958</v>
      </c>
      <c r="D11" s="14">
        <f t="shared" si="2"/>
        <v>62.247332077840554</v>
      </c>
      <c r="E11" s="78">
        <f t="shared" si="3"/>
        <v>-3007</v>
      </c>
      <c r="K11" s="11"/>
    </row>
    <row r="12" spans="1:11" s="3" customFormat="1" ht="12.75" customHeight="1" x14ac:dyDescent="0.25">
      <c r="A12" s="257" t="s">
        <v>4</v>
      </c>
      <c r="B12" s="258"/>
      <c r="C12" s="258"/>
      <c r="D12" s="258"/>
      <c r="E12" s="258"/>
      <c r="K12" s="11"/>
    </row>
    <row r="13" spans="1:11" s="3" customFormat="1" ht="15" customHeight="1" x14ac:dyDescent="0.25">
      <c r="A13" s="259"/>
      <c r="B13" s="260"/>
      <c r="C13" s="260"/>
      <c r="D13" s="260"/>
      <c r="E13" s="260"/>
      <c r="K13" s="11"/>
    </row>
    <row r="14" spans="1:11" s="3" customFormat="1" ht="24" customHeight="1" x14ac:dyDescent="0.25">
      <c r="A14" s="255" t="s">
        <v>0</v>
      </c>
      <c r="B14" s="261" t="s">
        <v>114</v>
      </c>
      <c r="C14" s="261" t="s">
        <v>115</v>
      </c>
      <c r="D14" s="294" t="s">
        <v>1</v>
      </c>
      <c r="E14" s="295"/>
      <c r="K14" s="11" t="s">
        <v>65</v>
      </c>
    </row>
    <row r="15" spans="1:11" ht="35.85" customHeight="1" x14ac:dyDescent="0.2">
      <c r="A15" s="256"/>
      <c r="B15" s="261"/>
      <c r="C15" s="261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4">
        <f>'2(5%квота-ЦЗ)'!T7</f>
        <v>2383</v>
      </c>
      <c r="C16" s="64">
        <f>'2(5%квота-ЦЗ)'!U7</f>
        <v>1179</v>
      </c>
      <c r="D16" s="14">
        <f t="shared" ref="D16" si="4">C16*100/B16</f>
        <v>49.475451112043643</v>
      </c>
      <c r="E16" s="83">
        <f t="shared" ref="E16" si="5">C16-B16</f>
        <v>-1204</v>
      </c>
      <c r="K16" s="11"/>
    </row>
    <row r="17" spans="1:11" ht="27.75" customHeight="1" x14ac:dyDescent="0.2">
      <c r="A17" s="1" t="s">
        <v>26</v>
      </c>
      <c r="B17" s="64">
        <f>'2(5%квота-ЦЗ)'!W7</f>
        <v>2227</v>
      </c>
      <c r="C17" s="64">
        <f>'2(5%квота-ЦЗ)'!X7</f>
        <v>1029</v>
      </c>
      <c r="D17" s="14">
        <f t="shared" ref="D17:D18" si="6">C17*100/B17</f>
        <v>46.205657835653348</v>
      </c>
      <c r="E17" s="83">
        <f t="shared" ref="E17:E18" si="7">C17-B17</f>
        <v>-1198</v>
      </c>
      <c r="K17" s="11"/>
    </row>
    <row r="18" spans="1:11" ht="27.75" customHeight="1" x14ac:dyDescent="0.2">
      <c r="A18" s="1" t="s">
        <v>31</v>
      </c>
      <c r="B18" s="64">
        <f>'2(5%квота-ЦЗ)'!Z7</f>
        <v>2011</v>
      </c>
      <c r="C18" s="64">
        <f>'2(5%квота-ЦЗ)'!AA7</f>
        <v>713</v>
      </c>
      <c r="D18" s="14">
        <f t="shared" si="6"/>
        <v>35.45499751367479</v>
      </c>
      <c r="E18" s="83">
        <f t="shared" si="7"/>
        <v>-1298</v>
      </c>
      <c r="K18" s="11"/>
    </row>
    <row r="19" spans="1:11" ht="64.5" customHeight="1" x14ac:dyDescent="0.25">
      <c r="A19" s="249"/>
      <c r="B19" s="249"/>
      <c r="C19" s="249"/>
      <c r="D19" s="249"/>
      <c r="E19" s="24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91" zoomScaleNormal="75" zoomScaleSheetLayoutView="91" workbookViewId="0">
      <pane xSplit="1" ySplit="6" topLeftCell="B10" activePane="bottomRight" state="frozen"/>
      <selection activeCell="A4" sqref="A4:A6"/>
      <selection pane="topRight" activeCell="A4" sqref="A4:A6"/>
      <selection pane="bottomLeft" activeCell="A4" sqref="A4:A6"/>
      <selection pane="bottomRight" activeCell="A6" sqref="A6:Z7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42578125" style="41" customWidth="1"/>
    <col min="17" max="18" width="15.5703125" style="41" customWidth="1"/>
    <col min="19" max="19" width="8.42578125" style="41" customWidth="1"/>
    <col min="20" max="21" width="16.5703125" style="41" customWidth="1"/>
    <col min="22" max="22" width="9" style="41" customWidth="1"/>
    <col min="23" max="24" width="15.5703125" style="41" customWidth="1"/>
    <col min="25" max="25" width="8.42578125" style="41" customWidth="1"/>
    <col min="26" max="27" width="15.42578125" style="41" customWidth="1"/>
    <col min="28" max="28" width="16.5703125" style="41" customWidth="1"/>
    <col min="29" max="16384" width="9.42578125" style="41"/>
  </cols>
  <sheetData>
    <row r="1" spans="1:32" s="26" customFormat="1" ht="60.75" customHeight="1" x14ac:dyDescent="0.25">
      <c r="B1" s="262" t="s">
        <v>120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82" t="s">
        <v>14</v>
      </c>
      <c r="V1" s="282"/>
      <c r="W1" s="282"/>
      <c r="X1" s="282"/>
      <c r="Y1" s="282"/>
      <c r="Z1" s="282"/>
      <c r="AA1" s="282"/>
      <c r="AB1" s="282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4" t="s">
        <v>7</v>
      </c>
      <c r="N2" s="264"/>
      <c r="O2" s="264"/>
      <c r="P2" s="264"/>
      <c r="Q2" s="28"/>
      <c r="R2" s="28"/>
      <c r="S2" s="28"/>
      <c r="T2" s="28"/>
      <c r="U2" s="28"/>
      <c r="V2" s="28"/>
      <c r="X2" s="274"/>
      <c r="Y2" s="274"/>
      <c r="Z2" s="264" t="s">
        <v>7</v>
      </c>
      <c r="AA2" s="264"/>
      <c r="AB2" s="264"/>
      <c r="AC2" s="120"/>
    </row>
    <row r="3" spans="1:32" s="221" customFormat="1" ht="97.5" customHeight="1" x14ac:dyDescent="0.25">
      <c r="A3" s="275"/>
      <c r="B3" s="305" t="s">
        <v>80</v>
      </c>
      <c r="C3" s="306"/>
      <c r="D3" s="307"/>
      <c r="E3" s="311" t="s">
        <v>21</v>
      </c>
      <c r="F3" s="309"/>
      <c r="G3" s="312"/>
      <c r="H3" s="311" t="s">
        <v>107</v>
      </c>
      <c r="I3" s="309"/>
      <c r="J3" s="312"/>
      <c r="K3" s="311" t="s">
        <v>9</v>
      </c>
      <c r="L3" s="309"/>
      <c r="M3" s="312"/>
      <c r="N3" s="308" t="s">
        <v>10</v>
      </c>
      <c r="O3" s="309"/>
      <c r="P3" s="312"/>
      <c r="Q3" s="305" t="s">
        <v>8</v>
      </c>
      <c r="R3" s="306"/>
      <c r="S3" s="307"/>
      <c r="T3" s="308" t="s">
        <v>15</v>
      </c>
      <c r="U3" s="309"/>
      <c r="V3" s="310"/>
      <c r="W3" s="311" t="s">
        <v>11</v>
      </c>
      <c r="X3" s="309"/>
      <c r="Y3" s="312"/>
      <c r="Z3" s="308" t="s">
        <v>12</v>
      </c>
      <c r="AA3" s="309"/>
      <c r="AB3" s="312"/>
    </row>
    <row r="4" spans="1:32" s="31" customFormat="1" ht="19.5" customHeight="1" x14ac:dyDescent="0.25">
      <c r="A4" s="276"/>
      <c r="B4" s="283" t="s">
        <v>87</v>
      </c>
      <c r="C4" s="266" t="s">
        <v>96</v>
      </c>
      <c r="D4" s="268" t="s">
        <v>2</v>
      </c>
      <c r="E4" s="283" t="s">
        <v>87</v>
      </c>
      <c r="F4" s="266" t="s">
        <v>96</v>
      </c>
      <c r="G4" s="268" t="s">
        <v>2</v>
      </c>
      <c r="H4" s="283" t="s">
        <v>87</v>
      </c>
      <c r="I4" s="266" t="s">
        <v>96</v>
      </c>
      <c r="J4" s="268" t="s">
        <v>2</v>
      </c>
      <c r="K4" s="283" t="s">
        <v>87</v>
      </c>
      <c r="L4" s="266" t="s">
        <v>96</v>
      </c>
      <c r="M4" s="268" t="s">
        <v>2</v>
      </c>
      <c r="N4" s="283" t="s">
        <v>87</v>
      </c>
      <c r="O4" s="266" t="s">
        <v>96</v>
      </c>
      <c r="P4" s="268" t="s">
        <v>2</v>
      </c>
      <c r="Q4" s="283" t="s">
        <v>87</v>
      </c>
      <c r="R4" s="266" t="s">
        <v>96</v>
      </c>
      <c r="S4" s="268" t="s">
        <v>2</v>
      </c>
      <c r="T4" s="283" t="s">
        <v>87</v>
      </c>
      <c r="U4" s="266" t="s">
        <v>96</v>
      </c>
      <c r="V4" s="267" t="s">
        <v>2</v>
      </c>
      <c r="W4" s="283" t="s">
        <v>87</v>
      </c>
      <c r="X4" s="266" t="s">
        <v>96</v>
      </c>
      <c r="Y4" s="268" t="s">
        <v>2</v>
      </c>
      <c r="Z4" s="283" t="s">
        <v>87</v>
      </c>
      <c r="AA4" s="266" t="s">
        <v>96</v>
      </c>
      <c r="AB4" s="268" t="s">
        <v>2</v>
      </c>
    </row>
    <row r="5" spans="1:32" s="31" customFormat="1" ht="15.75" customHeight="1" thickBot="1" x14ac:dyDescent="0.3">
      <c r="A5" s="315"/>
      <c r="B5" s="283"/>
      <c r="C5" s="266"/>
      <c r="D5" s="313"/>
      <c r="E5" s="283"/>
      <c r="F5" s="266"/>
      <c r="G5" s="313"/>
      <c r="H5" s="283"/>
      <c r="I5" s="266"/>
      <c r="J5" s="313"/>
      <c r="K5" s="283"/>
      <c r="L5" s="266"/>
      <c r="M5" s="313"/>
      <c r="N5" s="283"/>
      <c r="O5" s="266"/>
      <c r="P5" s="313"/>
      <c r="Q5" s="283"/>
      <c r="R5" s="266"/>
      <c r="S5" s="313"/>
      <c r="T5" s="283"/>
      <c r="U5" s="266"/>
      <c r="V5" s="316"/>
      <c r="W5" s="283"/>
      <c r="X5" s="266"/>
      <c r="Y5" s="313"/>
      <c r="Z5" s="283"/>
      <c r="AA5" s="266"/>
      <c r="AB5" s="313"/>
    </row>
    <row r="6" spans="1:32" s="47" customFormat="1" ht="12.75" thickBot="1" x14ac:dyDescent="0.25">
      <c r="A6" s="147" t="s">
        <v>3</v>
      </c>
      <c r="B6" s="139">
        <v>1</v>
      </c>
      <c r="C6" s="46">
        <v>2</v>
      </c>
      <c r="D6" s="122">
        <v>3</v>
      </c>
      <c r="E6" s="139">
        <v>4</v>
      </c>
      <c r="F6" s="46">
        <v>5</v>
      </c>
      <c r="G6" s="122">
        <v>6</v>
      </c>
      <c r="H6" s="139">
        <v>7</v>
      </c>
      <c r="I6" s="46">
        <v>8</v>
      </c>
      <c r="J6" s="122">
        <v>9</v>
      </c>
      <c r="K6" s="139">
        <v>10</v>
      </c>
      <c r="L6" s="46">
        <v>11</v>
      </c>
      <c r="M6" s="122">
        <v>12</v>
      </c>
      <c r="N6" s="148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48">
        <v>19</v>
      </c>
      <c r="U6" s="46">
        <v>20</v>
      </c>
      <c r="V6" s="149">
        <v>21</v>
      </c>
      <c r="W6" s="139">
        <v>22</v>
      </c>
      <c r="X6" s="46">
        <v>23</v>
      </c>
      <c r="Y6" s="122">
        <v>24</v>
      </c>
      <c r="Z6" s="148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14993</v>
      </c>
      <c r="C7" s="162">
        <f>SUM(C8:C14)</f>
        <v>8948</v>
      </c>
      <c r="D7" s="163">
        <f>C7*100/B7</f>
        <v>59.681184552791301</v>
      </c>
      <c r="E7" s="164">
        <f>SUM(E8:E14)</f>
        <v>12314</v>
      </c>
      <c r="F7" s="162">
        <f>SUM(F8:F14)</f>
        <v>6755</v>
      </c>
      <c r="G7" s="163">
        <f>F7*100/E7</f>
        <v>54.856261166152343</v>
      </c>
      <c r="H7" s="164">
        <f>SUM(H8:H14)</f>
        <v>4110</v>
      </c>
      <c r="I7" s="162">
        <f>SUM(I8:I14)</f>
        <v>3933</v>
      </c>
      <c r="J7" s="163">
        <f>I7*100/H7</f>
        <v>95.693430656934311</v>
      </c>
      <c r="K7" s="164">
        <f>SUM(K8:K14)</f>
        <v>613</v>
      </c>
      <c r="L7" s="162">
        <f>SUM(L8:L14)</f>
        <v>609</v>
      </c>
      <c r="M7" s="163">
        <f>L7*100/K7</f>
        <v>99.347471451876018</v>
      </c>
      <c r="N7" s="165">
        <f>SUM(N8:N14)</f>
        <v>39</v>
      </c>
      <c r="O7" s="162">
        <f>SUM(O8:O14)</f>
        <v>62</v>
      </c>
      <c r="P7" s="163">
        <f>IF(ISERROR(O7*100/N7),"-",(O7*100/N7))</f>
        <v>158.97435897435898</v>
      </c>
      <c r="Q7" s="164">
        <f>SUM(Q8:Q14)</f>
        <v>9952</v>
      </c>
      <c r="R7" s="162">
        <f>SUM(R8:R14)</f>
        <v>5833</v>
      </c>
      <c r="S7" s="163">
        <f>R7*100/Q7</f>
        <v>58.611334405144696</v>
      </c>
      <c r="T7" s="165">
        <f>SUM(T8:T14)</f>
        <v>2440</v>
      </c>
      <c r="U7" s="162">
        <f>SUM(U8:U14)</f>
        <v>1849</v>
      </c>
      <c r="V7" s="166">
        <f>U7*100/T7</f>
        <v>75.778688524590166</v>
      </c>
      <c r="W7" s="164">
        <f>SUM(W8:W14)</f>
        <v>1816</v>
      </c>
      <c r="X7" s="162">
        <f>SUM(X8:X14)</f>
        <v>1018</v>
      </c>
      <c r="Y7" s="163">
        <f>X7*100/W7</f>
        <v>56.057268722466958</v>
      </c>
      <c r="Z7" s="165">
        <f>SUM(Z8:Z14)</f>
        <v>1505</v>
      </c>
      <c r="AA7" s="162">
        <f>SUM(AA8:AA14)</f>
        <v>686</v>
      </c>
      <c r="AB7" s="163">
        <f>AA7*100/Z7</f>
        <v>45.581395348837212</v>
      </c>
      <c r="AC7" s="34"/>
      <c r="AF7" s="39"/>
    </row>
    <row r="8" spans="1:32" s="39" customFormat="1" ht="48.75" customHeight="1" x14ac:dyDescent="0.25">
      <c r="A8" s="142" t="s">
        <v>97</v>
      </c>
      <c r="B8" s="167">
        <v>1751</v>
      </c>
      <c r="C8" s="157">
        <v>1408</v>
      </c>
      <c r="D8" s="168">
        <f t="shared" ref="D8:D14" si="0">C8*100/B8</f>
        <v>80.41119360365505</v>
      </c>
      <c r="E8" s="169">
        <v>1492</v>
      </c>
      <c r="F8" s="157">
        <v>1032</v>
      </c>
      <c r="G8" s="168">
        <f t="shared" ref="G8:G14" si="1">F8*100/E8</f>
        <v>69.168900804289549</v>
      </c>
      <c r="H8" s="173">
        <v>664</v>
      </c>
      <c r="I8" s="171">
        <v>844</v>
      </c>
      <c r="J8" s="168">
        <f>IF(ISERROR(I8*100/H8),"-",(I8*100/H8))</f>
        <v>127.10843373493977</v>
      </c>
      <c r="K8" s="173">
        <v>45</v>
      </c>
      <c r="L8" s="158">
        <v>99</v>
      </c>
      <c r="M8" s="168">
        <f>IF(ISERROR(L8*100/K8),"-",(L8*100/K8))</f>
        <v>220</v>
      </c>
      <c r="N8" s="174">
        <v>15</v>
      </c>
      <c r="O8" s="158">
        <v>9</v>
      </c>
      <c r="P8" s="168">
        <f>IF(ISERROR(O8*100/N8),"-",(O8*100/N8))</f>
        <v>60</v>
      </c>
      <c r="Q8" s="173">
        <v>1324</v>
      </c>
      <c r="R8" s="171">
        <v>935</v>
      </c>
      <c r="S8" s="168">
        <f t="shared" ref="S8:S14" si="2">R8*100/Q8</f>
        <v>70.619335347432028</v>
      </c>
      <c r="T8" s="170">
        <v>253</v>
      </c>
      <c r="U8" s="175">
        <v>236</v>
      </c>
      <c r="V8" s="172">
        <f t="shared" ref="V8:V14" si="3">U8*100/T8</f>
        <v>93.280632411067188</v>
      </c>
      <c r="W8" s="169">
        <v>200</v>
      </c>
      <c r="X8" s="175">
        <v>140</v>
      </c>
      <c r="Y8" s="168">
        <f t="shared" ref="Y8:Y14" si="4">X8*100/W8</f>
        <v>70</v>
      </c>
      <c r="Z8" s="170">
        <v>162</v>
      </c>
      <c r="AA8" s="175">
        <v>73</v>
      </c>
      <c r="AB8" s="168">
        <f t="shared" ref="AB8:AB14" si="5">AA8*100/Z8</f>
        <v>45.061728395061728</v>
      </c>
      <c r="AC8" s="34"/>
      <c r="AD8" s="38"/>
    </row>
    <row r="9" spans="1:32" s="40" customFormat="1" ht="48.75" customHeight="1" x14ac:dyDescent="0.25">
      <c r="A9" s="143" t="s">
        <v>98</v>
      </c>
      <c r="B9" s="176">
        <v>1197</v>
      </c>
      <c r="C9" s="127">
        <v>754</v>
      </c>
      <c r="D9" s="177">
        <f t="shared" si="0"/>
        <v>62.990810359231411</v>
      </c>
      <c r="E9" s="178">
        <v>902</v>
      </c>
      <c r="F9" s="127">
        <v>592</v>
      </c>
      <c r="G9" s="177">
        <f t="shared" si="1"/>
        <v>65.631929046563187</v>
      </c>
      <c r="H9" s="181">
        <v>439</v>
      </c>
      <c r="I9" s="132">
        <v>351</v>
      </c>
      <c r="J9" s="177">
        <f t="shared" ref="J9:J14" si="6">IF(ISERROR(I9*100/H9),"-",(I9*100/H9))</f>
        <v>79.954441913439638</v>
      </c>
      <c r="K9" s="181">
        <v>69</v>
      </c>
      <c r="L9" s="131">
        <v>72</v>
      </c>
      <c r="M9" s="177">
        <f t="shared" ref="M9:M14" si="7">IF(ISERROR(L9*100/K9),"-",(L9*100/K9))</f>
        <v>104.34782608695652</v>
      </c>
      <c r="N9" s="182">
        <v>0</v>
      </c>
      <c r="O9" s="131">
        <v>3</v>
      </c>
      <c r="P9" s="177" t="str">
        <f t="shared" ref="P9:P14" si="8">IF(ISERROR(O9*100/N9),"-",(O9*100/N9))</f>
        <v>-</v>
      </c>
      <c r="Q9" s="181">
        <v>772</v>
      </c>
      <c r="R9" s="132">
        <v>531</v>
      </c>
      <c r="S9" s="177">
        <f t="shared" si="2"/>
        <v>68.782383419689126</v>
      </c>
      <c r="T9" s="179">
        <v>199</v>
      </c>
      <c r="U9" s="133">
        <v>189</v>
      </c>
      <c r="V9" s="180">
        <f t="shared" si="3"/>
        <v>94.9748743718593</v>
      </c>
      <c r="W9" s="178">
        <v>142</v>
      </c>
      <c r="X9" s="133">
        <v>109</v>
      </c>
      <c r="Y9" s="177">
        <f t="shared" si="4"/>
        <v>76.760563380281695</v>
      </c>
      <c r="Z9" s="179">
        <v>123</v>
      </c>
      <c r="AA9" s="133">
        <v>81</v>
      </c>
      <c r="AB9" s="177">
        <f t="shared" si="5"/>
        <v>65.853658536585371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5654</v>
      </c>
      <c r="C10" s="128">
        <v>2579</v>
      </c>
      <c r="D10" s="177">
        <f t="shared" si="0"/>
        <v>45.613724796604174</v>
      </c>
      <c r="E10" s="178">
        <v>4696</v>
      </c>
      <c r="F10" s="128">
        <v>1938</v>
      </c>
      <c r="G10" s="177">
        <f t="shared" si="1"/>
        <v>41.269165247018741</v>
      </c>
      <c r="H10" s="181">
        <v>860</v>
      </c>
      <c r="I10" s="132">
        <v>642</v>
      </c>
      <c r="J10" s="177">
        <f t="shared" si="6"/>
        <v>74.651162790697668</v>
      </c>
      <c r="K10" s="181">
        <v>276</v>
      </c>
      <c r="L10" s="130">
        <v>216</v>
      </c>
      <c r="M10" s="177">
        <f t="shared" si="7"/>
        <v>78.260869565217391</v>
      </c>
      <c r="N10" s="182">
        <v>11</v>
      </c>
      <c r="O10" s="130">
        <v>18</v>
      </c>
      <c r="P10" s="177">
        <f t="shared" si="8"/>
        <v>163.63636363636363</v>
      </c>
      <c r="Q10" s="181">
        <v>3404</v>
      </c>
      <c r="R10" s="132">
        <v>1622</v>
      </c>
      <c r="S10" s="177">
        <f t="shared" si="2"/>
        <v>47.649823736780256</v>
      </c>
      <c r="T10" s="179">
        <v>901</v>
      </c>
      <c r="U10" s="133">
        <v>540</v>
      </c>
      <c r="V10" s="180">
        <f t="shared" si="3"/>
        <v>59.933407325194231</v>
      </c>
      <c r="W10" s="178">
        <v>659</v>
      </c>
      <c r="X10" s="133">
        <v>334</v>
      </c>
      <c r="Y10" s="177">
        <f t="shared" si="4"/>
        <v>50.682852807283766</v>
      </c>
      <c r="Z10" s="179">
        <v>536</v>
      </c>
      <c r="AA10" s="133">
        <v>247</v>
      </c>
      <c r="AB10" s="177">
        <f t="shared" si="5"/>
        <v>46.082089552238806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1716</v>
      </c>
      <c r="C11" s="128">
        <v>1190</v>
      </c>
      <c r="D11" s="177">
        <f t="shared" si="0"/>
        <v>69.347319347319342</v>
      </c>
      <c r="E11" s="178">
        <v>1451</v>
      </c>
      <c r="F11" s="128">
        <v>929</v>
      </c>
      <c r="G11" s="177">
        <f t="shared" si="1"/>
        <v>64.02481047553411</v>
      </c>
      <c r="H11" s="181">
        <v>465</v>
      </c>
      <c r="I11" s="132">
        <v>529</v>
      </c>
      <c r="J11" s="177">
        <f t="shared" si="6"/>
        <v>113.76344086021506</v>
      </c>
      <c r="K11" s="181">
        <v>37</v>
      </c>
      <c r="L11" s="130">
        <v>72</v>
      </c>
      <c r="M11" s="177">
        <f t="shared" si="7"/>
        <v>194.59459459459458</v>
      </c>
      <c r="N11" s="182">
        <v>0</v>
      </c>
      <c r="O11" s="130">
        <v>13</v>
      </c>
      <c r="P11" s="177" t="str">
        <f t="shared" si="8"/>
        <v>-</v>
      </c>
      <c r="Q11" s="181">
        <v>1205</v>
      </c>
      <c r="R11" s="132">
        <v>833</v>
      </c>
      <c r="S11" s="177">
        <f t="shared" si="2"/>
        <v>69.128630705394187</v>
      </c>
      <c r="T11" s="179">
        <v>375</v>
      </c>
      <c r="U11" s="133">
        <v>266</v>
      </c>
      <c r="V11" s="180">
        <f t="shared" si="3"/>
        <v>70.933333333333337</v>
      </c>
      <c r="W11" s="178">
        <v>312</v>
      </c>
      <c r="X11" s="133">
        <v>130</v>
      </c>
      <c r="Y11" s="177">
        <f t="shared" si="4"/>
        <v>41.666666666666664</v>
      </c>
      <c r="Z11" s="179">
        <v>266</v>
      </c>
      <c r="AA11" s="133">
        <v>85</v>
      </c>
      <c r="AB11" s="177">
        <f t="shared" si="5"/>
        <v>31.954887218045112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2535</v>
      </c>
      <c r="C12" s="128">
        <v>1428</v>
      </c>
      <c r="D12" s="177">
        <f t="shared" si="0"/>
        <v>56.331360946745562</v>
      </c>
      <c r="E12" s="178">
        <v>2026</v>
      </c>
      <c r="F12" s="128">
        <v>1078</v>
      </c>
      <c r="G12" s="177">
        <f t="shared" si="1"/>
        <v>53.208292201382037</v>
      </c>
      <c r="H12" s="181">
        <v>832</v>
      </c>
      <c r="I12" s="132">
        <v>664</v>
      </c>
      <c r="J12" s="177">
        <f t="shared" si="6"/>
        <v>79.807692307692307</v>
      </c>
      <c r="K12" s="181">
        <v>57</v>
      </c>
      <c r="L12" s="130">
        <v>66</v>
      </c>
      <c r="M12" s="177">
        <f t="shared" si="7"/>
        <v>115.78947368421052</v>
      </c>
      <c r="N12" s="182">
        <v>8</v>
      </c>
      <c r="O12" s="130">
        <v>4</v>
      </c>
      <c r="P12" s="177">
        <f t="shared" si="8"/>
        <v>50</v>
      </c>
      <c r="Q12" s="181">
        <v>1688</v>
      </c>
      <c r="R12" s="132">
        <v>865</v>
      </c>
      <c r="S12" s="177">
        <f t="shared" si="2"/>
        <v>51.244075829383888</v>
      </c>
      <c r="T12" s="179">
        <v>415</v>
      </c>
      <c r="U12" s="133">
        <v>308</v>
      </c>
      <c r="V12" s="180">
        <f t="shared" si="3"/>
        <v>74.216867469879517</v>
      </c>
      <c r="W12" s="178">
        <v>305</v>
      </c>
      <c r="X12" s="133">
        <v>145</v>
      </c>
      <c r="Y12" s="177">
        <f t="shared" si="4"/>
        <v>47.540983606557376</v>
      </c>
      <c r="Z12" s="179">
        <v>256</v>
      </c>
      <c r="AA12" s="133">
        <v>97</v>
      </c>
      <c r="AB12" s="177">
        <f t="shared" si="5"/>
        <v>37.890625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1379</v>
      </c>
      <c r="C13" s="128">
        <v>859</v>
      </c>
      <c r="D13" s="177">
        <f t="shared" si="0"/>
        <v>62.291515591007979</v>
      </c>
      <c r="E13" s="178">
        <v>1096</v>
      </c>
      <c r="F13" s="128">
        <v>605</v>
      </c>
      <c r="G13" s="177">
        <f t="shared" si="1"/>
        <v>55.200729927007302</v>
      </c>
      <c r="H13" s="181">
        <v>573</v>
      </c>
      <c r="I13" s="132">
        <v>493</v>
      </c>
      <c r="J13" s="177">
        <f t="shared" si="6"/>
        <v>86.038394415357772</v>
      </c>
      <c r="K13" s="181">
        <v>58</v>
      </c>
      <c r="L13" s="130">
        <v>21</v>
      </c>
      <c r="M13" s="177">
        <f t="shared" si="7"/>
        <v>36.206896551724135</v>
      </c>
      <c r="N13" s="182">
        <v>0</v>
      </c>
      <c r="O13" s="130">
        <v>13</v>
      </c>
      <c r="P13" s="177" t="str">
        <f t="shared" si="8"/>
        <v>-</v>
      </c>
      <c r="Q13" s="181">
        <v>981</v>
      </c>
      <c r="R13" s="132">
        <v>536</v>
      </c>
      <c r="S13" s="177">
        <f t="shared" si="2"/>
        <v>54.638124362895006</v>
      </c>
      <c r="T13" s="179">
        <v>175</v>
      </c>
      <c r="U13" s="133">
        <v>173</v>
      </c>
      <c r="V13" s="180">
        <f t="shared" si="3"/>
        <v>98.857142857142861</v>
      </c>
      <c r="W13" s="178">
        <v>97</v>
      </c>
      <c r="X13" s="133">
        <v>59</v>
      </c>
      <c r="Y13" s="177">
        <f t="shared" si="4"/>
        <v>60.824742268041234</v>
      </c>
      <c r="Z13" s="179">
        <v>79</v>
      </c>
      <c r="AA13" s="133">
        <v>42</v>
      </c>
      <c r="AB13" s="177">
        <f t="shared" si="5"/>
        <v>53.164556962025316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761</v>
      </c>
      <c r="C14" s="145">
        <v>730</v>
      </c>
      <c r="D14" s="184">
        <f t="shared" si="0"/>
        <v>95.926412614980293</v>
      </c>
      <c r="E14" s="185">
        <v>651</v>
      </c>
      <c r="F14" s="145">
        <v>581</v>
      </c>
      <c r="G14" s="184">
        <f t="shared" si="1"/>
        <v>89.247311827956992</v>
      </c>
      <c r="H14" s="189">
        <v>277</v>
      </c>
      <c r="I14" s="187">
        <v>410</v>
      </c>
      <c r="J14" s="184">
        <f t="shared" si="6"/>
        <v>148.014440433213</v>
      </c>
      <c r="K14" s="189">
        <v>71</v>
      </c>
      <c r="L14" s="146">
        <v>63</v>
      </c>
      <c r="M14" s="184">
        <f t="shared" si="7"/>
        <v>88.732394366197184</v>
      </c>
      <c r="N14" s="190">
        <v>5</v>
      </c>
      <c r="O14" s="146">
        <v>2</v>
      </c>
      <c r="P14" s="184">
        <f t="shared" si="8"/>
        <v>40</v>
      </c>
      <c r="Q14" s="189">
        <v>578</v>
      </c>
      <c r="R14" s="187">
        <v>511</v>
      </c>
      <c r="S14" s="184">
        <f t="shared" si="2"/>
        <v>88.408304498269899</v>
      </c>
      <c r="T14" s="186">
        <v>122</v>
      </c>
      <c r="U14" s="191">
        <v>137</v>
      </c>
      <c r="V14" s="188">
        <f t="shared" si="3"/>
        <v>112.29508196721312</v>
      </c>
      <c r="W14" s="185">
        <v>101</v>
      </c>
      <c r="X14" s="191">
        <v>101</v>
      </c>
      <c r="Y14" s="184">
        <f t="shared" si="4"/>
        <v>100</v>
      </c>
      <c r="Z14" s="186">
        <v>83</v>
      </c>
      <c r="AA14" s="191">
        <v>61</v>
      </c>
      <c r="AB14" s="184">
        <f t="shared" si="5"/>
        <v>73.493975903614455</v>
      </c>
      <c r="AC14" s="34"/>
      <c r="AD14" s="38"/>
    </row>
    <row r="15" spans="1:32" s="80" customFormat="1" ht="64.5" customHeight="1" x14ac:dyDescent="0.25">
      <c r="A15" s="79"/>
      <c r="B15" s="79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</row>
    <row r="16" spans="1:32" s="80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0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0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0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0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0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0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0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0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0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0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0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0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0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0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0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0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0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0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0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0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0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0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0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0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0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0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0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0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0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0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0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0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0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0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0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0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0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0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0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0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0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0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0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  <mergeCell ref="X2:Y2"/>
    <mergeCell ref="Q3:S3"/>
    <mergeCell ref="T3:V3"/>
    <mergeCell ref="W3:Y3"/>
    <mergeCell ref="S4:S5"/>
    <mergeCell ref="R4:R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0" t="s">
        <v>63</v>
      </c>
      <c r="B1" s="250"/>
      <c r="C1" s="250"/>
      <c r="D1" s="250"/>
      <c r="E1" s="86"/>
      <c r="F1" s="86"/>
      <c r="G1" s="86"/>
      <c r="H1" s="86"/>
    </row>
    <row r="2" spans="1:11" s="3" customFormat="1" ht="25.5" customHeight="1" x14ac:dyDescent="0.25">
      <c r="A2" s="250" t="s">
        <v>67</v>
      </c>
      <c r="B2" s="250"/>
      <c r="C2" s="250"/>
      <c r="D2" s="250"/>
      <c r="E2" s="86"/>
      <c r="F2" s="86"/>
      <c r="G2" s="86"/>
      <c r="H2" s="86"/>
    </row>
    <row r="3" spans="1:11" s="3" customFormat="1" ht="23.25" customHeight="1" x14ac:dyDescent="0.2">
      <c r="A3" s="326" t="s">
        <v>91</v>
      </c>
      <c r="B3" s="326"/>
      <c r="C3" s="326"/>
      <c r="D3" s="326"/>
      <c r="E3" s="2"/>
      <c r="F3" s="2"/>
      <c r="G3" s="2"/>
      <c r="H3" s="2"/>
    </row>
    <row r="4" spans="1:11" s="3" customFormat="1" ht="23.25" customHeight="1" x14ac:dyDescent="0.25">
      <c r="B4" s="87"/>
      <c r="C4" s="87"/>
      <c r="D4" s="88" t="s">
        <v>79</v>
      </c>
    </row>
    <row r="5" spans="1:11" s="89" customFormat="1" ht="21.6" customHeight="1" x14ac:dyDescent="0.25">
      <c r="A5" s="321" t="s">
        <v>0</v>
      </c>
      <c r="B5" s="322" t="s">
        <v>68</v>
      </c>
      <c r="C5" s="324" t="s">
        <v>69</v>
      </c>
      <c r="D5" s="325"/>
      <c r="E5" s="3"/>
      <c r="F5" s="3"/>
      <c r="G5" s="3"/>
      <c r="H5" s="3"/>
    </row>
    <row r="6" spans="1:11" s="89" customFormat="1" ht="27.75" customHeight="1" x14ac:dyDescent="0.25">
      <c r="A6" s="321"/>
      <c r="B6" s="323"/>
      <c r="C6" s="90" t="s">
        <v>70</v>
      </c>
      <c r="D6" s="91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89"/>
      <c r="F7" s="89"/>
      <c r="G7" s="89"/>
      <c r="H7" s="89"/>
      <c r="I7" s="92"/>
      <c r="K7" s="92"/>
    </row>
    <row r="8" spans="1:11" s="3" customFormat="1" ht="30.6" customHeight="1" x14ac:dyDescent="0.25">
      <c r="A8" s="111" t="s">
        <v>80</v>
      </c>
      <c r="B8" s="110" t="e">
        <f>SUM(C8:D8)</f>
        <v>#REF!</v>
      </c>
      <c r="C8" s="110">
        <f>'!!12-жінки'!B7</f>
        <v>31191</v>
      </c>
      <c r="D8" s="110" t="e">
        <f>'!!13-чоловіки'!B7</f>
        <v>#REF!</v>
      </c>
      <c r="E8" s="89"/>
      <c r="F8" s="89"/>
      <c r="G8" s="89"/>
      <c r="H8" s="89"/>
      <c r="I8" s="92"/>
      <c r="K8" s="92"/>
    </row>
    <row r="9" spans="1:11" s="3" customFormat="1" ht="30.6" customHeight="1" x14ac:dyDescent="0.25">
      <c r="A9" s="111" t="s">
        <v>81</v>
      </c>
      <c r="B9" s="110" t="e">
        <f>SUM(C9:D9)</f>
        <v>#REF!</v>
      </c>
      <c r="C9" s="110">
        <f>'!!12-жінки'!C7</f>
        <v>26828</v>
      </c>
      <c r="D9" s="110" t="e">
        <f>'!!13-чоловіки'!C7</f>
        <v>#REF!</v>
      </c>
    </row>
    <row r="10" spans="1:11" s="3" customFormat="1" ht="30.6" customHeight="1" x14ac:dyDescent="0.25">
      <c r="A10" s="112" t="s">
        <v>82</v>
      </c>
      <c r="B10" s="110" t="e">
        <f t="shared" ref="B10:B13" si="0">SUM(C10:D10)</f>
        <v>#REF!</v>
      </c>
      <c r="C10" s="110">
        <f>'!!12-жінки'!D7</f>
        <v>9261</v>
      </c>
      <c r="D10" s="110" t="e">
        <f>'!!13-чоловіки'!D7</f>
        <v>#REF!</v>
      </c>
    </row>
    <row r="11" spans="1:11" s="3" customFormat="1" ht="30.6" customHeight="1" x14ac:dyDescent="0.25">
      <c r="A11" s="113" t="s">
        <v>83</v>
      </c>
      <c r="B11" s="110" t="e">
        <f t="shared" si="0"/>
        <v>#REF!</v>
      </c>
      <c r="C11" s="110">
        <f>'!!12-жінки'!F7</f>
        <v>1719</v>
      </c>
      <c r="D11" s="110" t="e">
        <f>'!!13-чоловіки'!F7</f>
        <v>#REF!</v>
      </c>
      <c r="G11" s="93"/>
    </row>
    <row r="12" spans="1:11" s="3" customFormat="1" ht="56.25" customHeight="1" x14ac:dyDescent="0.25">
      <c r="A12" s="113" t="s">
        <v>84</v>
      </c>
      <c r="B12" s="110" t="e">
        <f t="shared" si="0"/>
        <v>#REF!</v>
      </c>
      <c r="C12" s="110">
        <f>'!!12-жінки'!G7</f>
        <v>116</v>
      </c>
      <c r="D12" s="110" t="e">
        <f>'!!13-чоловіки'!G7</f>
        <v>#REF!</v>
      </c>
    </row>
    <row r="13" spans="1:11" s="3" customFormat="1" ht="54.75" customHeight="1" x14ac:dyDescent="0.25">
      <c r="A13" s="113" t="s">
        <v>8</v>
      </c>
      <c r="B13" s="110" t="e">
        <f t="shared" si="0"/>
        <v>#REF!</v>
      </c>
      <c r="C13" s="110">
        <f>'!!12-жінки'!H7</f>
        <v>22702</v>
      </c>
      <c r="D13" s="110" t="e">
        <f>'!!13-чоловіки'!H7</f>
        <v>#REF!</v>
      </c>
      <c r="E13" s="93"/>
    </row>
    <row r="14" spans="1:11" s="3" customFormat="1" ht="23.1" customHeight="1" x14ac:dyDescent="0.25">
      <c r="A14" s="317" t="s">
        <v>90</v>
      </c>
      <c r="B14" s="318"/>
      <c r="C14" s="318"/>
      <c r="D14" s="318"/>
      <c r="E14" s="93"/>
    </row>
    <row r="15" spans="1:11" ht="25.5" customHeight="1" x14ac:dyDescent="0.2">
      <c r="A15" s="319"/>
      <c r="B15" s="320"/>
      <c r="C15" s="320"/>
      <c r="D15" s="320"/>
      <c r="E15" s="93"/>
      <c r="F15" s="3"/>
      <c r="G15" s="3"/>
      <c r="H15" s="3"/>
    </row>
    <row r="16" spans="1:11" ht="21.6" customHeight="1" x14ac:dyDescent="0.2">
      <c r="A16" s="321" t="s">
        <v>0</v>
      </c>
      <c r="B16" s="322" t="s">
        <v>68</v>
      </c>
      <c r="C16" s="324" t="s">
        <v>69</v>
      </c>
      <c r="D16" s="325"/>
      <c r="E16" s="3"/>
      <c r="F16" s="3"/>
      <c r="G16" s="3"/>
      <c r="H16" s="3"/>
    </row>
    <row r="17" spans="1:4" ht="27" customHeight="1" x14ac:dyDescent="0.2">
      <c r="A17" s="321"/>
      <c r="B17" s="323"/>
      <c r="C17" s="90" t="s">
        <v>70</v>
      </c>
      <c r="D17" s="91" t="s">
        <v>71</v>
      </c>
    </row>
    <row r="18" spans="1:4" ht="30.6" customHeight="1" x14ac:dyDescent="0.2">
      <c r="A18" s="111" t="s">
        <v>80</v>
      </c>
      <c r="B18" s="110" t="e">
        <f>C18+D18</f>
        <v>#REF!</v>
      </c>
      <c r="C18" s="110">
        <f>'!!12-жінки'!I7</f>
        <v>4644</v>
      </c>
      <c r="D18" s="114" t="e">
        <f>'!!13-чоловіки'!I7</f>
        <v>#REF!</v>
      </c>
    </row>
    <row r="19" spans="1:4" ht="30.6" customHeight="1" x14ac:dyDescent="0.2">
      <c r="A19" s="94" t="s">
        <v>81</v>
      </c>
      <c r="B19" s="110" t="e">
        <f t="shared" ref="B19:B20" si="1">C19+D19</f>
        <v>#REF!</v>
      </c>
      <c r="C19" s="115">
        <f>'!!12-жінки'!J7</f>
        <v>3857</v>
      </c>
      <c r="D19" s="115" t="e">
        <f>'!!13-чоловіки'!J7</f>
        <v>#REF!</v>
      </c>
    </row>
    <row r="20" spans="1:4" ht="30.6" customHeight="1" x14ac:dyDescent="0.2">
      <c r="A20" s="94" t="s">
        <v>85</v>
      </c>
      <c r="B20" s="110" t="e">
        <f t="shared" si="1"/>
        <v>#REF!</v>
      </c>
      <c r="C20" s="115">
        <f>'!!12-жінки'!K7</f>
        <v>2725</v>
      </c>
      <c r="D20" s="115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09" customWidth="1"/>
    <col min="2" max="2" width="17" style="109" customWidth="1"/>
    <col min="3" max="3" width="12.42578125" style="108" customWidth="1"/>
    <col min="4" max="4" width="13.5703125" style="108" customWidth="1"/>
    <col min="5" max="5" width="11.5703125" style="108" customWidth="1"/>
    <col min="6" max="6" width="10.42578125" style="108" customWidth="1"/>
    <col min="7" max="7" width="16.42578125" style="108" customWidth="1"/>
    <col min="8" max="8" width="14.42578125" style="108" customWidth="1"/>
    <col min="9" max="9" width="13.5703125" style="108" customWidth="1"/>
    <col min="10" max="11" width="12.42578125" style="108" customWidth="1"/>
    <col min="12" max="256" width="9" style="105"/>
    <col min="257" max="257" width="18" style="105" customWidth="1"/>
    <col min="258" max="258" width="10.42578125" style="105" customWidth="1"/>
    <col min="259" max="259" width="11.42578125" style="105" customWidth="1"/>
    <col min="260" max="260" width="15.5703125" style="105" customWidth="1"/>
    <col min="261" max="261" width="11.5703125" style="105" customWidth="1"/>
    <col min="262" max="262" width="10.42578125" style="105" customWidth="1"/>
    <col min="263" max="263" width="17.5703125" style="105" customWidth="1"/>
    <col min="264" max="264" width="14.42578125" style="105" customWidth="1"/>
    <col min="265" max="267" width="11.42578125" style="105" customWidth="1"/>
    <col min="268" max="512" width="9" style="105"/>
    <col min="513" max="513" width="18" style="105" customWidth="1"/>
    <col min="514" max="514" width="10.42578125" style="105" customWidth="1"/>
    <col min="515" max="515" width="11.42578125" style="105" customWidth="1"/>
    <col min="516" max="516" width="15.5703125" style="105" customWidth="1"/>
    <col min="517" max="517" width="11.5703125" style="105" customWidth="1"/>
    <col min="518" max="518" width="10.42578125" style="105" customWidth="1"/>
    <col min="519" max="519" width="17.5703125" style="105" customWidth="1"/>
    <col min="520" max="520" width="14.42578125" style="105" customWidth="1"/>
    <col min="521" max="523" width="11.42578125" style="105" customWidth="1"/>
    <col min="524" max="768" width="9" style="105"/>
    <col min="769" max="769" width="18" style="105" customWidth="1"/>
    <col min="770" max="770" width="10.42578125" style="105" customWidth="1"/>
    <col min="771" max="771" width="11.42578125" style="105" customWidth="1"/>
    <col min="772" max="772" width="15.5703125" style="105" customWidth="1"/>
    <col min="773" max="773" width="11.5703125" style="105" customWidth="1"/>
    <col min="774" max="774" width="10.42578125" style="105" customWidth="1"/>
    <col min="775" max="775" width="17.5703125" style="105" customWidth="1"/>
    <col min="776" max="776" width="14.42578125" style="105" customWidth="1"/>
    <col min="777" max="779" width="11.42578125" style="105" customWidth="1"/>
    <col min="780" max="1024" width="9" style="105"/>
    <col min="1025" max="1025" width="18" style="105" customWidth="1"/>
    <col min="1026" max="1026" width="10.42578125" style="105" customWidth="1"/>
    <col min="1027" max="1027" width="11.42578125" style="105" customWidth="1"/>
    <col min="1028" max="1028" width="15.5703125" style="105" customWidth="1"/>
    <col min="1029" max="1029" width="11.5703125" style="105" customWidth="1"/>
    <col min="1030" max="1030" width="10.42578125" style="105" customWidth="1"/>
    <col min="1031" max="1031" width="17.5703125" style="105" customWidth="1"/>
    <col min="1032" max="1032" width="14.42578125" style="105" customWidth="1"/>
    <col min="1033" max="1035" width="11.42578125" style="105" customWidth="1"/>
    <col min="1036" max="1280" width="9" style="105"/>
    <col min="1281" max="1281" width="18" style="105" customWidth="1"/>
    <col min="1282" max="1282" width="10.42578125" style="105" customWidth="1"/>
    <col min="1283" max="1283" width="11.42578125" style="105" customWidth="1"/>
    <col min="1284" max="1284" width="15.5703125" style="105" customWidth="1"/>
    <col min="1285" max="1285" width="11.5703125" style="105" customWidth="1"/>
    <col min="1286" max="1286" width="10.42578125" style="105" customWidth="1"/>
    <col min="1287" max="1287" width="17.5703125" style="105" customWidth="1"/>
    <col min="1288" max="1288" width="14.42578125" style="105" customWidth="1"/>
    <col min="1289" max="1291" width="11.42578125" style="105" customWidth="1"/>
    <col min="1292" max="1536" width="9" style="105"/>
    <col min="1537" max="1537" width="18" style="105" customWidth="1"/>
    <col min="1538" max="1538" width="10.42578125" style="105" customWidth="1"/>
    <col min="1539" max="1539" width="11.42578125" style="105" customWidth="1"/>
    <col min="1540" max="1540" width="15.5703125" style="105" customWidth="1"/>
    <col min="1541" max="1541" width="11.5703125" style="105" customWidth="1"/>
    <col min="1542" max="1542" width="10.42578125" style="105" customWidth="1"/>
    <col min="1543" max="1543" width="17.5703125" style="105" customWidth="1"/>
    <col min="1544" max="1544" width="14.42578125" style="105" customWidth="1"/>
    <col min="1545" max="1547" width="11.42578125" style="105" customWidth="1"/>
    <col min="1548" max="1792" width="9" style="105"/>
    <col min="1793" max="1793" width="18" style="105" customWidth="1"/>
    <col min="1794" max="1794" width="10.42578125" style="105" customWidth="1"/>
    <col min="1795" max="1795" width="11.42578125" style="105" customWidth="1"/>
    <col min="1796" max="1796" width="15.5703125" style="105" customWidth="1"/>
    <col min="1797" max="1797" width="11.5703125" style="105" customWidth="1"/>
    <col min="1798" max="1798" width="10.42578125" style="105" customWidth="1"/>
    <col min="1799" max="1799" width="17.5703125" style="105" customWidth="1"/>
    <col min="1800" max="1800" width="14.42578125" style="105" customWidth="1"/>
    <col min="1801" max="1803" width="11.42578125" style="105" customWidth="1"/>
    <col min="1804" max="2048" width="9" style="105"/>
    <col min="2049" max="2049" width="18" style="105" customWidth="1"/>
    <col min="2050" max="2050" width="10.42578125" style="105" customWidth="1"/>
    <col min="2051" max="2051" width="11.42578125" style="105" customWidth="1"/>
    <col min="2052" max="2052" width="15.5703125" style="105" customWidth="1"/>
    <col min="2053" max="2053" width="11.5703125" style="105" customWidth="1"/>
    <col min="2054" max="2054" width="10.42578125" style="105" customWidth="1"/>
    <col min="2055" max="2055" width="17.5703125" style="105" customWidth="1"/>
    <col min="2056" max="2056" width="14.42578125" style="105" customWidth="1"/>
    <col min="2057" max="2059" width="11.42578125" style="105" customWidth="1"/>
    <col min="2060" max="2304" width="9" style="105"/>
    <col min="2305" max="2305" width="18" style="105" customWidth="1"/>
    <col min="2306" max="2306" width="10.42578125" style="105" customWidth="1"/>
    <col min="2307" max="2307" width="11.42578125" style="105" customWidth="1"/>
    <col min="2308" max="2308" width="15.5703125" style="105" customWidth="1"/>
    <col min="2309" max="2309" width="11.5703125" style="105" customWidth="1"/>
    <col min="2310" max="2310" width="10.42578125" style="105" customWidth="1"/>
    <col min="2311" max="2311" width="17.5703125" style="105" customWidth="1"/>
    <col min="2312" max="2312" width="14.42578125" style="105" customWidth="1"/>
    <col min="2313" max="2315" width="11.42578125" style="105" customWidth="1"/>
    <col min="2316" max="2560" width="9" style="105"/>
    <col min="2561" max="2561" width="18" style="105" customWidth="1"/>
    <col min="2562" max="2562" width="10.42578125" style="105" customWidth="1"/>
    <col min="2563" max="2563" width="11.42578125" style="105" customWidth="1"/>
    <col min="2564" max="2564" width="15.5703125" style="105" customWidth="1"/>
    <col min="2565" max="2565" width="11.5703125" style="105" customWidth="1"/>
    <col min="2566" max="2566" width="10.42578125" style="105" customWidth="1"/>
    <col min="2567" max="2567" width="17.5703125" style="105" customWidth="1"/>
    <col min="2568" max="2568" width="14.42578125" style="105" customWidth="1"/>
    <col min="2569" max="2571" width="11.42578125" style="105" customWidth="1"/>
    <col min="2572" max="2816" width="9" style="105"/>
    <col min="2817" max="2817" width="18" style="105" customWidth="1"/>
    <col min="2818" max="2818" width="10.42578125" style="105" customWidth="1"/>
    <col min="2819" max="2819" width="11.42578125" style="105" customWidth="1"/>
    <col min="2820" max="2820" width="15.5703125" style="105" customWidth="1"/>
    <col min="2821" max="2821" width="11.5703125" style="105" customWidth="1"/>
    <col min="2822" max="2822" width="10.42578125" style="105" customWidth="1"/>
    <col min="2823" max="2823" width="17.5703125" style="105" customWidth="1"/>
    <col min="2824" max="2824" width="14.42578125" style="105" customWidth="1"/>
    <col min="2825" max="2827" width="11.42578125" style="105" customWidth="1"/>
    <col min="2828" max="3072" width="9" style="105"/>
    <col min="3073" max="3073" width="18" style="105" customWidth="1"/>
    <col min="3074" max="3074" width="10.42578125" style="105" customWidth="1"/>
    <col min="3075" max="3075" width="11.42578125" style="105" customWidth="1"/>
    <col min="3076" max="3076" width="15.5703125" style="105" customWidth="1"/>
    <col min="3077" max="3077" width="11.5703125" style="105" customWidth="1"/>
    <col min="3078" max="3078" width="10.42578125" style="105" customWidth="1"/>
    <col min="3079" max="3079" width="17.5703125" style="105" customWidth="1"/>
    <col min="3080" max="3080" width="14.42578125" style="105" customWidth="1"/>
    <col min="3081" max="3083" width="11.42578125" style="105" customWidth="1"/>
    <col min="3084" max="3328" width="9" style="105"/>
    <col min="3329" max="3329" width="18" style="105" customWidth="1"/>
    <col min="3330" max="3330" width="10.42578125" style="105" customWidth="1"/>
    <col min="3331" max="3331" width="11.42578125" style="105" customWidth="1"/>
    <col min="3332" max="3332" width="15.5703125" style="105" customWidth="1"/>
    <col min="3333" max="3333" width="11.5703125" style="105" customWidth="1"/>
    <col min="3334" max="3334" width="10.42578125" style="105" customWidth="1"/>
    <col min="3335" max="3335" width="17.5703125" style="105" customWidth="1"/>
    <col min="3336" max="3336" width="14.42578125" style="105" customWidth="1"/>
    <col min="3337" max="3339" width="11.42578125" style="105" customWidth="1"/>
    <col min="3340" max="3584" width="9" style="105"/>
    <col min="3585" max="3585" width="18" style="105" customWidth="1"/>
    <col min="3586" max="3586" width="10.42578125" style="105" customWidth="1"/>
    <col min="3587" max="3587" width="11.42578125" style="105" customWidth="1"/>
    <col min="3588" max="3588" width="15.5703125" style="105" customWidth="1"/>
    <col min="3589" max="3589" width="11.5703125" style="105" customWidth="1"/>
    <col min="3590" max="3590" width="10.42578125" style="105" customWidth="1"/>
    <col min="3591" max="3591" width="17.5703125" style="105" customWidth="1"/>
    <col min="3592" max="3592" width="14.42578125" style="105" customWidth="1"/>
    <col min="3593" max="3595" width="11.42578125" style="105" customWidth="1"/>
    <col min="3596" max="3840" width="9" style="105"/>
    <col min="3841" max="3841" width="18" style="105" customWidth="1"/>
    <col min="3842" max="3842" width="10.42578125" style="105" customWidth="1"/>
    <col min="3843" max="3843" width="11.42578125" style="105" customWidth="1"/>
    <col min="3844" max="3844" width="15.5703125" style="105" customWidth="1"/>
    <col min="3845" max="3845" width="11.5703125" style="105" customWidth="1"/>
    <col min="3846" max="3846" width="10.42578125" style="105" customWidth="1"/>
    <col min="3847" max="3847" width="17.5703125" style="105" customWidth="1"/>
    <col min="3848" max="3848" width="14.42578125" style="105" customWidth="1"/>
    <col min="3849" max="3851" width="11.42578125" style="105" customWidth="1"/>
    <col min="3852" max="4096" width="9" style="105"/>
    <col min="4097" max="4097" width="18" style="105" customWidth="1"/>
    <col min="4098" max="4098" width="10.42578125" style="105" customWidth="1"/>
    <col min="4099" max="4099" width="11.42578125" style="105" customWidth="1"/>
    <col min="4100" max="4100" width="15.5703125" style="105" customWidth="1"/>
    <col min="4101" max="4101" width="11.5703125" style="105" customWidth="1"/>
    <col min="4102" max="4102" width="10.42578125" style="105" customWidth="1"/>
    <col min="4103" max="4103" width="17.5703125" style="105" customWidth="1"/>
    <col min="4104" max="4104" width="14.42578125" style="105" customWidth="1"/>
    <col min="4105" max="4107" width="11.42578125" style="105" customWidth="1"/>
    <col min="4108" max="4352" width="9" style="105"/>
    <col min="4353" max="4353" width="18" style="105" customWidth="1"/>
    <col min="4354" max="4354" width="10.42578125" style="105" customWidth="1"/>
    <col min="4355" max="4355" width="11.42578125" style="105" customWidth="1"/>
    <col min="4356" max="4356" width="15.5703125" style="105" customWidth="1"/>
    <col min="4357" max="4357" width="11.5703125" style="105" customWidth="1"/>
    <col min="4358" max="4358" width="10.42578125" style="105" customWidth="1"/>
    <col min="4359" max="4359" width="17.5703125" style="105" customWidth="1"/>
    <col min="4360" max="4360" width="14.42578125" style="105" customWidth="1"/>
    <col min="4361" max="4363" width="11.42578125" style="105" customWidth="1"/>
    <col min="4364" max="4608" width="9" style="105"/>
    <col min="4609" max="4609" width="18" style="105" customWidth="1"/>
    <col min="4610" max="4610" width="10.42578125" style="105" customWidth="1"/>
    <col min="4611" max="4611" width="11.42578125" style="105" customWidth="1"/>
    <col min="4612" max="4612" width="15.5703125" style="105" customWidth="1"/>
    <col min="4613" max="4613" width="11.5703125" style="105" customWidth="1"/>
    <col min="4614" max="4614" width="10.42578125" style="105" customWidth="1"/>
    <col min="4615" max="4615" width="17.5703125" style="105" customWidth="1"/>
    <col min="4616" max="4616" width="14.42578125" style="105" customWidth="1"/>
    <col min="4617" max="4619" width="11.42578125" style="105" customWidth="1"/>
    <col min="4620" max="4864" width="9" style="105"/>
    <col min="4865" max="4865" width="18" style="105" customWidth="1"/>
    <col min="4866" max="4866" width="10.42578125" style="105" customWidth="1"/>
    <col min="4867" max="4867" width="11.42578125" style="105" customWidth="1"/>
    <col min="4868" max="4868" width="15.5703125" style="105" customWidth="1"/>
    <col min="4869" max="4869" width="11.5703125" style="105" customWidth="1"/>
    <col min="4870" max="4870" width="10.42578125" style="105" customWidth="1"/>
    <col min="4871" max="4871" width="17.5703125" style="105" customWidth="1"/>
    <col min="4872" max="4872" width="14.42578125" style="105" customWidth="1"/>
    <col min="4873" max="4875" width="11.42578125" style="105" customWidth="1"/>
    <col min="4876" max="5120" width="9" style="105"/>
    <col min="5121" max="5121" width="18" style="105" customWidth="1"/>
    <col min="5122" max="5122" width="10.42578125" style="105" customWidth="1"/>
    <col min="5123" max="5123" width="11.42578125" style="105" customWidth="1"/>
    <col min="5124" max="5124" width="15.5703125" style="105" customWidth="1"/>
    <col min="5125" max="5125" width="11.5703125" style="105" customWidth="1"/>
    <col min="5126" max="5126" width="10.42578125" style="105" customWidth="1"/>
    <col min="5127" max="5127" width="17.5703125" style="105" customWidth="1"/>
    <col min="5128" max="5128" width="14.42578125" style="105" customWidth="1"/>
    <col min="5129" max="5131" width="11.42578125" style="105" customWidth="1"/>
    <col min="5132" max="5376" width="9" style="105"/>
    <col min="5377" max="5377" width="18" style="105" customWidth="1"/>
    <col min="5378" max="5378" width="10.42578125" style="105" customWidth="1"/>
    <col min="5379" max="5379" width="11.42578125" style="105" customWidth="1"/>
    <col min="5380" max="5380" width="15.5703125" style="105" customWidth="1"/>
    <col min="5381" max="5381" width="11.5703125" style="105" customWidth="1"/>
    <col min="5382" max="5382" width="10.42578125" style="105" customWidth="1"/>
    <col min="5383" max="5383" width="17.5703125" style="105" customWidth="1"/>
    <col min="5384" max="5384" width="14.42578125" style="105" customWidth="1"/>
    <col min="5385" max="5387" width="11.42578125" style="105" customWidth="1"/>
    <col min="5388" max="5632" width="9" style="105"/>
    <col min="5633" max="5633" width="18" style="105" customWidth="1"/>
    <col min="5634" max="5634" width="10.42578125" style="105" customWidth="1"/>
    <col min="5635" max="5635" width="11.42578125" style="105" customWidth="1"/>
    <col min="5636" max="5636" width="15.5703125" style="105" customWidth="1"/>
    <col min="5637" max="5637" width="11.5703125" style="105" customWidth="1"/>
    <col min="5638" max="5638" width="10.42578125" style="105" customWidth="1"/>
    <col min="5639" max="5639" width="17.5703125" style="105" customWidth="1"/>
    <col min="5640" max="5640" width="14.42578125" style="105" customWidth="1"/>
    <col min="5641" max="5643" width="11.42578125" style="105" customWidth="1"/>
    <col min="5644" max="5888" width="9" style="105"/>
    <col min="5889" max="5889" width="18" style="105" customWidth="1"/>
    <col min="5890" max="5890" width="10.42578125" style="105" customWidth="1"/>
    <col min="5891" max="5891" width="11.42578125" style="105" customWidth="1"/>
    <col min="5892" max="5892" width="15.5703125" style="105" customWidth="1"/>
    <col min="5893" max="5893" width="11.5703125" style="105" customWidth="1"/>
    <col min="5894" max="5894" width="10.42578125" style="105" customWidth="1"/>
    <col min="5895" max="5895" width="17.5703125" style="105" customWidth="1"/>
    <col min="5896" max="5896" width="14.42578125" style="105" customWidth="1"/>
    <col min="5897" max="5899" width="11.42578125" style="105" customWidth="1"/>
    <col min="5900" max="6144" width="9" style="105"/>
    <col min="6145" max="6145" width="18" style="105" customWidth="1"/>
    <col min="6146" max="6146" width="10.42578125" style="105" customWidth="1"/>
    <col min="6147" max="6147" width="11.42578125" style="105" customWidth="1"/>
    <col min="6148" max="6148" width="15.5703125" style="105" customWidth="1"/>
    <col min="6149" max="6149" width="11.5703125" style="105" customWidth="1"/>
    <col min="6150" max="6150" width="10.42578125" style="105" customWidth="1"/>
    <col min="6151" max="6151" width="17.5703125" style="105" customWidth="1"/>
    <col min="6152" max="6152" width="14.42578125" style="105" customWidth="1"/>
    <col min="6153" max="6155" width="11.42578125" style="105" customWidth="1"/>
    <col min="6156" max="6400" width="9" style="105"/>
    <col min="6401" max="6401" width="18" style="105" customWidth="1"/>
    <col min="6402" max="6402" width="10.42578125" style="105" customWidth="1"/>
    <col min="6403" max="6403" width="11.42578125" style="105" customWidth="1"/>
    <col min="6404" max="6404" width="15.5703125" style="105" customWidth="1"/>
    <col min="6405" max="6405" width="11.5703125" style="105" customWidth="1"/>
    <col min="6406" max="6406" width="10.42578125" style="105" customWidth="1"/>
    <col min="6407" max="6407" width="17.5703125" style="105" customWidth="1"/>
    <col min="6408" max="6408" width="14.42578125" style="105" customWidth="1"/>
    <col min="6409" max="6411" width="11.42578125" style="105" customWidth="1"/>
    <col min="6412" max="6656" width="9" style="105"/>
    <col min="6657" max="6657" width="18" style="105" customWidth="1"/>
    <col min="6658" max="6658" width="10.42578125" style="105" customWidth="1"/>
    <col min="6659" max="6659" width="11.42578125" style="105" customWidth="1"/>
    <col min="6660" max="6660" width="15.5703125" style="105" customWidth="1"/>
    <col min="6661" max="6661" width="11.5703125" style="105" customWidth="1"/>
    <col min="6662" max="6662" width="10.42578125" style="105" customWidth="1"/>
    <col min="6663" max="6663" width="17.5703125" style="105" customWidth="1"/>
    <col min="6664" max="6664" width="14.42578125" style="105" customWidth="1"/>
    <col min="6665" max="6667" width="11.42578125" style="105" customWidth="1"/>
    <col min="6668" max="6912" width="9" style="105"/>
    <col min="6913" max="6913" width="18" style="105" customWidth="1"/>
    <col min="6914" max="6914" width="10.42578125" style="105" customWidth="1"/>
    <col min="6915" max="6915" width="11.42578125" style="105" customWidth="1"/>
    <col min="6916" max="6916" width="15.5703125" style="105" customWidth="1"/>
    <col min="6917" max="6917" width="11.5703125" style="105" customWidth="1"/>
    <col min="6918" max="6918" width="10.42578125" style="105" customWidth="1"/>
    <col min="6919" max="6919" width="17.5703125" style="105" customWidth="1"/>
    <col min="6920" max="6920" width="14.42578125" style="105" customWidth="1"/>
    <col min="6921" max="6923" width="11.42578125" style="105" customWidth="1"/>
    <col min="6924" max="7168" width="9" style="105"/>
    <col min="7169" max="7169" width="18" style="105" customWidth="1"/>
    <col min="7170" max="7170" width="10.42578125" style="105" customWidth="1"/>
    <col min="7171" max="7171" width="11.42578125" style="105" customWidth="1"/>
    <col min="7172" max="7172" width="15.5703125" style="105" customWidth="1"/>
    <col min="7173" max="7173" width="11.5703125" style="105" customWidth="1"/>
    <col min="7174" max="7174" width="10.42578125" style="105" customWidth="1"/>
    <col min="7175" max="7175" width="17.5703125" style="105" customWidth="1"/>
    <col min="7176" max="7176" width="14.42578125" style="105" customWidth="1"/>
    <col min="7177" max="7179" width="11.42578125" style="105" customWidth="1"/>
    <col min="7180" max="7424" width="9" style="105"/>
    <col min="7425" max="7425" width="18" style="105" customWidth="1"/>
    <col min="7426" max="7426" width="10.42578125" style="105" customWidth="1"/>
    <col min="7427" max="7427" width="11.42578125" style="105" customWidth="1"/>
    <col min="7428" max="7428" width="15.5703125" style="105" customWidth="1"/>
    <col min="7429" max="7429" width="11.5703125" style="105" customWidth="1"/>
    <col min="7430" max="7430" width="10.42578125" style="105" customWidth="1"/>
    <col min="7431" max="7431" width="17.5703125" style="105" customWidth="1"/>
    <col min="7432" max="7432" width="14.42578125" style="105" customWidth="1"/>
    <col min="7433" max="7435" width="11.42578125" style="105" customWidth="1"/>
    <col min="7436" max="7680" width="9" style="105"/>
    <col min="7681" max="7681" width="18" style="105" customWidth="1"/>
    <col min="7682" max="7682" width="10.42578125" style="105" customWidth="1"/>
    <col min="7683" max="7683" width="11.42578125" style="105" customWidth="1"/>
    <col min="7684" max="7684" width="15.5703125" style="105" customWidth="1"/>
    <col min="7685" max="7685" width="11.5703125" style="105" customWidth="1"/>
    <col min="7686" max="7686" width="10.42578125" style="105" customWidth="1"/>
    <col min="7687" max="7687" width="17.5703125" style="105" customWidth="1"/>
    <col min="7688" max="7688" width="14.42578125" style="105" customWidth="1"/>
    <col min="7689" max="7691" width="11.42578125" style="105" customWidth="1"/>
    <col min="7692" max="7936" width="9" style="105"/>
    <col min="7937" max="7937" width="18" style="105" customWidth="1"/>
    <col min="7938" max="7938" width="10.42578125" style="105" customWidth="1"/>
    <col min="7939" max="7939" width="11.42578125" style="105" customWidth="1"/>
    <col min="7940" max="7940" width="15.5703125" style="105" customWidth="1"/>
    <col min="7941" max="7941" width="11.5703125" style="105" customWidth="1"/>
    <col min="7942" max="7942" width="10.42578125" style="105" customWidth="1"/>
    <col min="7943" max="7943" width="17.5703125" style="105" customWidth="1"/>
    <col min="7944" max="7944" width="14.42578125" style="105" customWidth="1"/>
    <col min="7945" max="7947" width="11.42578125" style="105" customWidth="1"/>
    <col min="7948" max="8192" width="9" style="105"/>
    <col min="8193" max="8193" width="18" style="105" customWidth="1"/>
    <col min="8194" max="8194" width="10.42578125" style="105" customWidth="1"/>
    <col min="8195" max="8195" width="11.42578125" style="105" customWidth="1"/>
    <col min="8196" max="8196" width="15.5703125" style="105" customWidth="1"/>
    <col min="8197" max="8197" width="11.5703125" style="105" customWidth="1"/>
    <col min="8198" max="8198" width="10.42578125" style="105" customWidth="1"/>
    <col min="8199" max="8199" width="17.5703125" style="105" customWidth="1"/>
    <col min="8200" max="8200" width="14.42578125" style="105" customWidth="1"/>
    <col min="8201" max="8203" width="11.42578125" style="105" customWidth="1"/>
    <col min="8204" max="8448" width="9" style="105"/>
    <col min="8449" max="8449" width="18" style="105" customWidth="1"/>
    <col min="8450" max="8450" width="10.42578125" style="105" customWidth="1"/>
    <col min="8451" max="8451" width="11.42578125" style="105" customWidth="1"/>
    <col min="8452" max="8452" width="15.5703125" style="105" customWidth="1"/>
    <col min="8453" max="8453" width="11.5703125" style="105" customWidth="1"/>
    <col min="8454" max="8454" width="10.42578125" style="105" customWidth="1"/>
    <col min="8455" max="8455" width="17.5703125" style="105" customWidth="1"/>
    <col min="8456" max="8456" width="14.42578125" style="105" customWidth="1"/>
    <col min="8457" max="8459" width="11.42578125" style="105" customWidth="1"/>
    <col min="8460" max="8704" width="9" style="105"/>
    <col min="8705" max="8705" width="18" style="105" customWidth="1"/>
    <col min="8706" max="8706" width="10.42578125" style="105" customWidth="1"/>
    <col min="8707" max="8707" width="11.42578125" style="105" customWidth="1"/>
    <col min="8708" max="8708" width="15.5703125" style="105" customWidth="1"/>
    <col min="8709" max="8709" width="11.5703125" style="105" customWidth="1"/>
    <col min="8710" max="8710" width="10.42578125" style="105" customWidth="1"/>
    <col min="8711" max="8711" width="17.5703125" style="105" customWidth="1"/>
    <col min="8712" max="8712" width="14.42578125" style="105" customWidth="1"/>
    <col min="8713" max="8715" width="11.42578125" style="105" customWidth="1"/>
    <col min="8716" max="8960" width="9" style="105"/>
    <col min="8961" max="8961" width="18" style="105" customWidth="1"/>
    <col min="8962" max="8962" width="10.42578125" style="105" customWidth="1"/>
    <col min="8963" max="8963" width="11.42578125" style="105" customWidth="1"/>
    <col min="8964" max="8964" width="15.5703125" style="105" customWidth="1"/>
    <col min="8965" max="8965" width="11.5703125" style="105" customWidth="1"/>
    <col min="8966" max="8966" width="10.42578125" style="105" customWidth="1"/>
    <col min="8967" max="8967" width="17.5703125" style="105" customWidth="1"/>
    <col min="8968" max="8968" width="14.42578125" style="105" customWidth="1"/>
    <col min="8969" max="8971" width="11.42578125" style="105" customWidth="1"/>
    <col min="8972" max="9216" width="9" style="105"/>
    <col min="9217" max="9217" width="18" style="105" customWidth="1"/>
    <col min="9218" max="9218" width="10.42578125" style="105" customWidth="1"/>
    <col min="9219" max="9219" width="11.42578125" style="105" customWidth="1"/>
    <col min="9220" max="9220" width="15.5703125" style="105" customWidth="1"/>
    <col min="9221" max="9221" width="11.5703125" style="105" customWidth="1"/>
    <col min="9222" max="9222" width="10.42578125" style="105" customWidth="1"/>
    <col min="9223" max="9223" width="17.5703125" style="105" customWidth="1"/>
    <col min="9224" max="9224" width="14.42578125" style="105" customWidth="1"/>
    <col min="9225" max="9227" width="11.42578125" style="105" customWidth="1"/>
    <col min="9228" max="9472" width="9" style="105"/>
    <col min="9473" max="9473" width="18" style="105" customWidth="1"/>
    <col min="9474" max="9474" width="10.42578125" style="105" customWidth="1"/>
    <col min="9475" max="9475" width="11.42578125" style="105" customWidth="1"/>
    <col min="9476" max="9476" width="15.5703125" style="105" customWidth="1"/>
    <col min="9477" max="9477" width="11.5703125" style="105" customWidth="1"/>
    <col min="9478" max="9478" width="10.42578125" style="105" customWidth="1"/>
    <col min="9479" max="9479" width="17.5703125" style="105" customWidth="1"/>
    <col min="9480" max="9480" width="14.42578125" style="105" customWidth="1"/>
    <col min="9481" max="9483" width="11.42578125" style="105" customWidth="1"/>
    <col min="9484" max="9728" width="9" style="105"/>
    <col min="9729" max="9729" width="18" style="105" customWidth="1"/>
    <col min="9730" max="9730" width="10.42578125" style="105" customWidth="1"/>
    <col min="9731" max="9731" width="11.42578125" style="105" customWidth="1"/>
    <col min="9732" max="9732" width="15.5703125" style="105" customWidth="1"/>
    <col min="9733" max="9733" width="11.5703125" style="105" customWidth="1"/>
    <col min="9734" max="9734" width="10.42578125" style="105" customWidth="1"/>
    <col min="9735" max="9735" width="17.5703125" style="105" customWidth="1"/>
    <col min="9736" max="9736" width="14.42578125" style="105" customWidth="1"/>
    <col min="9737" max="9739" width="11.42578125" style="105" customWidth="1"/>
    <col min="9740" max="9984" width="9" style="105"/>
    <col min="9985" max="9985" width="18" style="105" customWidth="1"/>
    <col min="9986" max="9986" width="10.42578125" style="105" customWidth="1"/>
    <col min="9987" max="9987" width="11.42578125" style="105" customWidth="1"/>
    <col min="9988" max="9988" width="15.5703125" style="105" customWidth="1"/>
    <col min="9989" max="9989" width="11.5703125" style="105" customWidth="1"/>
    <col min="9990" max="9990" width="10.42578125" style="105" customWidth="1"/>
    <col min="9991" max="9991" width="17.5703125" style="105" customWidth="1"/>
    <col min="9992" max="9992" width="14.42578125" style="105" customWidth="1"/>
    <col min="9993" max="9995" width="11.42578125" style="105" customWidth="1"/>
    <col min="9996" max="10240" width="9" style="105"/>
    <col min="10241" max="10241" width="18" style="105" customWidth="1"/>
    <col min="10242" max="10242" width="10.42578125" style="105" customWidth="1"/>
    <col min="10243" max="10243" width="11.42578125" style="105" customWidth="1"/>
    <col min="10244" max="10244" width="15.5703125" style="105" customWidth="1"/>
    <col min="10245" max="10245" width="11.5703125" style="105" customWidth="1"/>
    <col min="10246" max="10246" width="10.42578125" style="105" customWidth="1"/>
    <col min="10247" max="10247" width="17.5703125" style="105" customWidth="1"/>
    <col min="10248" max="10248" width="14.42578125" style="105" customWidth="1"/>
    <col min="10249" max="10251" width="11.42578125" style="105" customWidth="1"/>
    <col min="10252" max="10496" width="9" style="105"/>
    <col min="10497" max="10497" width="18" style="105" customWidth="1"/>
    <col min="10498" max="10498" width="10.42578125" style="105" customWidth="1"/>
    <col min="10499" max="10499" width="11.42578125" style="105" customWidth="1"/>
    <col min="10500" max="10500" width="15.5703125" style="105" customWidth="1"/>
    <col min="10501" max="10501" width="11.5703125" style="105" customWidth="1"/>
    <col min="10502" max="10502" width="10.42578125" style="105" customWidth="1"/>
    <col min="10503" max="10503" width="17.5703125" style="105" customWidth="1"/>
    <col min="10504" max="10504" width="14.42578125" style="105" customWidth="1"/>
    <col min="10505" max="10507" width="11.42578125" style="105" customWidth="1"/>
    <col min="10508" max="10752" width="9" style="105"/>
    <col min="10753" max="10753" width="18" style="105" customWidth="1"/>
    <col min="10754" max="10754" width="10.42578125" style="105" customWidth="1"/>
    <col min="10755" max="10755" width="11.42578125" style="105" customWidth="1"/>
    <col min="10756" max="10756" width="15.5703125" style="105" customWidth="1"/>
    <col min="10757" max="10757" width="11.5703125" style="105" customWidth="1"/>
    <col min="10758" max="10758" width="10.42578125" style="105" customWidth="1"/>
    <col min="10759" max="10759" width="17.5703125" style="105" customWidth="1"/>
    <col min="10760" max="10760" width="14.42578125" style="105" customWidth="1"/>
    <col min="10761" max="10763" width="11.42578125" style="105" customWidth="1"/>
    <col min="10764" max="11008" width="9" style="105"/>
    <col min="11009" max="11009" width="18" style="105" customWidth="1"/>
    <col min="11010" max="11010" width="10.42578125" style="105" customWidth="1"/>
    <col min="11011" max="11011" width="11.42578125" style="105" customWidth="1"/>
    <col min="11012" max="11012" width="15.5703125" style="105" customWidth="1"/>
    <col min="11013" max="11013" width="11.5703125" style="105" customWidth="1"/>
    <col min="11014" max="11014" width="10.42578125" style="105" customWidth="1"/>
    <col min="11015" max="11015" width="17.5703125" style="105" customWidth="1"/>
    <col min="11016" max="11016" width="14.42578125" style="105" customWidth="1"/>
    <col min="11017" max="11019" width="11.42578125" style="105" customWidth="1"/>
    <col min="11020" max="11264" width="9" style="105"/>
    <col min="11265" max="11265" width="18" style="105" customWidth="1"/>
    <col min="11266" max="11266" width="10.42578125" style="105" customWidth="1"/>
    <col min="11267" max="11267" width="11.42578125" style="105" customWidth="1"/>
    <col min="11268" max="11268" width="15.5703125" style="105" customWidth="1"/>
    <col min="11269" max="11269" width="11.5703125" style="105" customWidth="1"/>
    <col min="11270" max="11270" width="10.42578125" style="105" customWidth="1"/>
    <col min="11271" max="11271" width="17.5703125" style="105" customWidth="1"/>
    <col min="11272" max="11272" width="14.42578125" style="105" customWidth="1"/>
    <col min="11273" max="11275" width="11.42578125" style="105" customWidth="1"/>
    <col min="11276" max="11520" width="9" style="105"/>
    <col min="11521" max="11521" width="18" style="105" customWidth="1"/>
    <col min="11522" max="11522" width="10.42578125" style="105" customWidth="1"/>
    <col min="11523" max="11523" width="11.42578125" style="105" customWidth="1"/>
    <col min="11524" max="11524" width="15.5703125" style="105" customWidth="1"/>
    <col min="11525" max="11525" width="11.5703125" style="105" customWidth="1"/>
    <col min="11526" max="11526" width="10.42578125" style="105" customWidth="1"/>
    <col min="11527" max="11527" width="17.5703125" style="105" customWidth="1"/>
    <col min="11528" max="11528" width="14.42578125" style="105" customWidth="1"/>
    <col min="11529" max="11531" width="11.42578125" style="105" customWidth="1"/>
    <col min="11532" max="11776" width="9" style="105"/>
    <col min="11777" max="11777" width="18" style="105" customWidth="1"/>
    <col min="11778" max="11778" width="10.42578125" style="105" customWidth="1"/>
    <col min="11779" max="11779" width="11.42578125" style="105" customWidth="1"/>
    <col min="11780" max="11780" width="15.5703125" style="105" customWidth="1"/>
    <col min="11781" max="11781" width="11.5703125" style="105" customWidth="1"/>
    <col min="11782" max="11782" width="10.42578125" style="105" customWidth="1"/>
    <col min="11783" max="11783" width="17.5703125" style="105" customWidth="1"/>
    <col min="11784" max="11784" width="14.42578125" style="105" customWidth="1"/>
    <col min="11785" max="11787" width="11.42578125" style="105" customWidth="1"/>
    <col min="11788" max="12032" width="9" style="105"/>
    <col min="12033" max="12033" width="18" style="105" customWidth="1"/>
    <col min="12034" max="12034" width="10.42578125" style="105" customWidth="1"/>
    <col min="12035" max="12035" width="11.42578125" style="105" customWidth="1"/>
    <col min="12036" max="12036" width="15.5703125" style="105" customWidth="1"/>
    <col min="12037" max="12037" width="11.5703125" style="105" customWidth="1"/>
    <col min="12038" max="12038" width="10.42578125" style="105" customWidth="1"/>
    <col min="12039" max="12039" width="17.5703125" style="105" customWidth="1"/>
    <col min="12040" max="12040" width="14.42578125" style="105" customWidth="1"/>
    <col min="12041" max="12043" width="11.42578125" style="105" customWidth="1"/>
    <col min="12044" max="12288" width="9" style="105"/>
    <col min="12289" max="12289" width="18" style="105" customWidth="1"/>
    <col min="12290" max="12290" width="10.42578125" style="105" customWidth="1"/>
    <col min="12291" max="12291" width="11.42578125" style="105" customWidth="1"/>
    <col min="12292" max="12292" width="15.5703125" style="105" customWidth="1"/>
    <col min="12293" max="12293" width="11.5703125" style="105" customWidth="1"/>
    <col min="12294" max="12294" width="10.42578125" style="105" customWidth="1"/>
    <col min="12295" max="12295" width="17.5703125" style="105" customWidth="1"/>
    <col min="12296" max="12296" width="14.42578125" style="105" customWidth="1"/>
    <col min="12297" max="12299" width="11.42578125" style="105" customWidth="1"/>
    <col min="12300" max="12544" width="9" style="105"/>
    <col min="12545" max="12545" width="18" style="105" customWidth="1"/>
    <col min="12546" max="12546" width="10.42578125" style="105" customWidth="1"/>
    <col min="12547" max="12547" width="11.42578125" style="105" customWidth="1"/>
    <col min="12548" max="12548" width="15.5703125" style="105" customWidth="1"/>
    <col min="12549" max="12549" width="11.5703125" style="105" customWidth="1"/>
    <col min="12550" max="12550" width="10.42578125" style="105" customWidth="1"/>
    <col min="12551" max="12551" width="17.5703125" style="105" customWidth="1"/>
    <col min="12552" max="12552" width="14.42578125" style="105" customWidth="1"/>
    <col min="12553" max="12555" width="11.42578125" style="105" customWidth="1"/>
    <col min="12556" max="12800" width="9" style="105"/>
    <col min="12801" max="12801" width="18" style="105" customWidth="1"/>
    <col min="12802" max="12802" width="10.42578125" style="105" customWidth="1"/>
    <col min="12803" max="12803" width="11.42578125" style="105" customWidth="1"/>
    <col min="12804" max="12804" width="15.5703125" style="105" customWidth="1"/>
    <col min="12805" max="12805" width="11.5703125" style="105" customWidth="1"/>
    <col min="12806" max="12806" width="10.42578125" style="105" customWidth="1"/>
    <col min="12807" max="12807" width="17.5703125" style="105" customWidth="1"/>
    <col min="12808" max="12808" width="14.42578125" style="105" customWidth="1"/>
    <col min="12809" max="12811" width="11.42578125" style="105" customWidth="1"/>
    <col min="12812" max="13056" width="9" style="105"/>
    <col min="13057" max="13057" width="18" style="105" customWidth="1"/>
    <col min="13058" max="13058" width="10.42578125" style="105" customWidth="1"/>
    <col min="13059" max="13059" width="11.42578125" style="105" customWidth="1"/>
    <col min="13060" max="13060" width="15.5703125" style="105" customWidth="1"/>
    <col min="13061" max="13061" width="11.5703125" style="105" customWidth="1"/>
    <col min="13062" max="13062" width="10.42578125" style="105" customWidth="1"/>
    <col min="13063" max="13063" width="17.5703125" style="105" customWidth="1"/>
    <col min="13064" max="13064" width="14.42578125" style="105" customWidth="1"/>
    <col min="13065" max="13067" width="11.42578125" style="105" customWidth="1"/>
    <col min="13068" max="13312" width="9" style="105"/>
    <col min="13313" max="13313" width="18" style="105" customWidth="1"/>
    <col min="13314" max="13314" width="10.42578125" style="105" customWidth="1"/>
    <col min="13315" max="13315" width="11.42578125" style="105" customWidth="1"/>
    <col min="13316" max="13316" width="15.5703125" style="105" customWidth="1"/>
    <col min="13317" max="13317" width="11.5703125" style="105" customWidth="1"/>
    <col min="13318" max="13318" width="10.42578125" style="105" customWidth="1"/>
    <col min="13319" max="13319" width="17.5703125" style="105" customWidth="1"/>
    <col min="13320" max="13320" width="14.42578125" style="105" customWidth="1"/>
    <col min="13321" max="13323" width="11.42578125" style="105" customWidth="1"/>
    <col min="13324" max="13568" width="9" style="105"/>
    <col min="13569" max="13569" width="18" style="105" customWidth="1"/>
    <col min="13570" max="13570" width="10.42578125" style="105" customWidth="1"/>
    <col min="13571" max="13571" width="11.42578125" style="105" customWidth="1"/>
    <col min="13572" max="13572" width="15.5703125" style="105" customWidth="1"/>
    <col min="13573" max="13573" width="11.5703125" style="105" customWidth="1"/>
    <col min="13574" max="13574" width="10.42578125" style="105" customWidth="1"/>
    <col min="13575" max="13575" width="17.5703125" style="105" customWidth="1"/>
    <col min="13576" max="13576" width="14.42578125" style="105" customWidth="1"/>
    <col min="13577" max="13579" width="11.42578125" style="105" customWidth="1"/>
    <col min="13580" max="13824" width="9" style="105"/>
    <col min="13825" max="13825" width="18" style="105" customWidth="1"/>
    <col min="13826" max="13826" width="10.42578125" style="105" customWidth="1"/>
    <col min="13827" max="13827" width="11.42578125" style="105" customWidth="1"/>
    <col min="13828" max="13828" width="15.5703125" style="105" customWidth="1"/>
    <col min="13829" max="13829" width="11.5703125" style="105" customWidth="1"/>
    <col min="13830" max="13830" width="10.42578125" style="105" customWidth="1"/>
    <col min="13831" max="13831" width="17.5703125" style="105" customWidth="1"/>
    <col min="13832" max="13832" width="14.42578125" style="105" customWidth="1"/>
    <col min="13833" max="13835" width="11.42578125" style="105" customWidth="1"/>
    <col min="13836" max="14080" width="9" style="105"/>
    <col min="14081" max="14081" width="18" style="105" customWidth="1"/>
    <col min="14082" max="14082" width="10.42578125" style="105" customWidth="1"/>
    <col min="14083" max="14083" width="11.42578125" style="105" customWidth="1"/>
    <col min="14084" max="14084" width="15.5703125" style="105" customWidth="1"/>
    <col min="14085" max="14085" width="11.5703125" style="105" customWidth="1"/>
    <col min="14086" max="14086" width="10.42578125" style="105" customWidth="1"/>
    <col min="14087" max="14087" width="17.5703125" style="105" customWidth="1"/>
    <col min="14088" max="14088" width="14.42578125" style="105" customWidth="1"/>
    <col min="14089" max="14091" width="11.42578125" style="105" customWidth="1"/>
    <col min="14092" max="14336" width="9" style="105"/>
    <col min="14337" max="14337" width="18" style="105" customWidth="1"/>
    <col min="14338" max="14338" width="10.42578125" style="105" customWidth="1"/>
    <col min="14339" max="14339" width="11.42578125" style="105" customWidth="1"/>
    <col min="14340" max="14340" width="15.5703125" style="105" customWidth="1"/>
    <col min="14341" max="14341" width="11.5703125" style="105" customWidth="1"/>
    <col min="14342" max="14342" width="10.42578125" style="105" customWidth="1"/>
    <col min="14343" max="14343" width="17.5703125" style="105" customWidth="1"/>
    <col min="14344" max="14344" width="14.42578125" style="105" customWidth="1"/>
    <col min="14345" max="14347" width="11.42578125" style="105" customWidth="1"/>
    <col min="14348" max="14592" width="9" style="105"/>
    <col min="14593" max="14593" width="18" style="105" customWidth="1"/>
    <col min="14594" max="14594" width="10.42578125" style="105" customWidth="1"/>
    <col min="14595" max="14595" width="11.42578125" style="105" customWidth="1"/>
    <col min="14596" max="14596" width="15.5703125" style="105" customWidth="1"/>
    <col min="14597" max="14597" width="11.5703125" style="105" customWidth="1"/>
    <col min="14598" max="14598" width="10.42578125" style="105" customWidth="1"/>
    <col min="14599" max="14599" width="17.5703125" style="105" customWidth="1"/>
    <col min="14600" max="14600" width="14.42578125" style="105" customWidth="1"/>
    <col min="14601" max="14603" width="11.42578125" style="105" customWidth="1"/>
    <col min="14604" max="14848" width="9" style="105"/>
    <col min="14849" max="14849" width="18" style="105" customWidth="1"/>
    <col min="14850" max="14850" width="10.42578125" style="105" customWidth="1"/>
    <col min="14851" max="14851" width="11.42578125" style="105" customWidth="1"/>
    <col min="14852" max="14852" width="15.5703125" style="105" customWidth="1"/>
    <col min="14853" max="14853" width="11.5703125" style="105" customWidth="1"/>
    <col min="14854" max="14854" width="10.42578125" style="105" customWidth="1"/>
    <col min="14855" max="14855" width="17.5703125" style="105" customWidth="1"/>
    <col min="14856" max="14856" width="14.42578125" style="105" customWidth="1"/>
    <col min="14857" max="14859" width="11.42578125" style="105" customWidth="1"/>
    <col min="14860" max="15104" width="9" style="105"/>
    <col min="15105" max="15105" width="18" style="105" customWidth="1"/>
    <col min="15106" max="15106" width="10.42578125" style="105" customWidth="1"/>
    <col min="15107" max="15107" width="11.42578125" style="105" customWidth="1"/>
    <col min="15108" max="15108" width="15.5703125" style="105" customWidth="1"/>
    <col min="15109" max="15109" width="11.5703125" style="105" customWidth="1"/>
    <col min="15110" max="15110" width="10.42578125" style="105" customWidth="1"/>
    <col min="15111" max="15111" width="17.5703125" style="105" customWidth="1"/>
    <col min="15112" max="15112" width="14.42578125" style="105" customWidth="1"/>
    <col min="15113" max="15115" width="11.42578125" style="105" customWidth="1"/>
    <col min="15116" max="15360" width="9" style="105"/>
    <col min="15361" max="15361" width="18" style="105" customWidth="1"/>
    <col min="15362" max="15362" width="10.42578125" style="105" customWidth="1"/>
    <col min="15363" max="15363" width="11.42578125" style="105" customWidth="1"/>
    <col min="15364" max="15364" width="15.5703125" style="105" customWidth="1"/>
    <col min="15365" max="15365" width="11.5703125" style="105" customWidth="1"/>
    <col min="15366" max="15366" width="10.42578125" style="105" customWidth="1"/>
    <col min="15367" max="15367" width="17.5703125" style="105" customWidth="1"/>
    <col min="15368" max="15368" width="14.42578125" style="105" customWidth="1"/>
    <col min="15369" max="15371" width="11.42578125" style="105" customWidth="1"/>
    <col min="15372" max="15616" width="9" style="105"/>
    <col min="15617" max="15617" width="18" style="105" customWidth="1"/>
    <col min="15618" max="15618" width="10.42578125" style="105" customWidth="1"/>
    <col min="15619" max="15619" width="11.42578125" style="105" customWidth="1"/>
    <col min="15620" max="15620" width="15.5703125" style="105" customWidth="1"/>
    <col min="15621" max="15621" width="11.5703125" style="105" customWidth="1"/>
    <col min="15622" max="15622" width="10.42578125" style="105" customWidth="1"/>
    <col min="15623" max="15623" width="17.5703125" style="105" customWidth="1"/>
    <col min="15624" max="15624" width="14.42578125" style="105" customWidth="1"/>
    <col min="15625" max="15627" width="11.42578125" style="105" customWidth="1"/>
    <col min="15628" max="15872" width="9" style="105"/>
    <col min="15873" max="15873" width="18" style="105" customWidth="1"/>
    <col min="15874" max="15874" width="10.42578125" style="105" customWidth="1"/>
    <col min="15875" max="15875" width="11.42578125" style="105" customWidth="1"/>
    <col min="15876" max="15876" width="15.5703125" style="105" customWidth="1"/>
    <col min="15877" max="15877" width="11.5703125" style="105" customWidth="1"/>
    <col min="15878" max="15878" width="10.42578125" style="105" customWidth="1"/>
    <col min="15879" max="15879" width="17.5703125" style="105" customWidth="1"/>
    <col min="15880" max="15880" width="14.42578125" style="105" customWidth="1"/>
    <col min="15881" max="15883" width="11.42578125" style="105" customWidth="1"/>
    <col min="15884" max="16128" width="9" style="105"/>
    <col min="16129" max="16129" width="18" style="105" customWidth="1"/>
    <col min="16130" max="16130" width="10.42578125" style="105" customWidth="1"/>
    <col min="16131" max="16131" width="11.42578125" style="105" customWidth="1"/>
    <col min="16132" max="16132" width="15.5703125" style="105" customWidth="1"/>
    <col min="16133" max="16133" width="11.5703125" style="105" customWidth="1"/>
    <col min="16134" max="16134" width="10.42578125" style="105" customWidth="1"/>
    <col min="16135" max="16135" width="17.5703125" style="105" customWidth="1"/>
    <col min="16136" max="16136" width="14.42578125" style="105" customWidth="1"/>
    <col min="16137" max="16139" width="11.42578125" style="105" customWidth="1"/>
    <col min="16140" max="16384" width="9" style="105"/>
  </cols>
  <sheetData>
    <row r="1" spans="1:11" s="95" customFormat="1" ht="46.35" customHeight="1" x14ac:dyDescent="0.2">
      <c r="A1" s="333" t="s">
        <v>92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s="95" customFormat="1" ht="11.85" customHeight="1" x14ac:dyDescent="0.25">
      <c r="C2" s="96"/>
      <c r="D2" s="96"/>
      <c r="E2" s="96"/>
      <c r="G2" s="96"/>
      <c r="H2" s="96"/>
      <c r="I2" s="96"/>
      <c r="J2" s="97"/>
      <c r="K2" s="98" t="s">
        <v>72</v>
      </c>
    </row>
    <row r="3" spans="1:11" s="99" customFormat="1" ht="21.75" customHeight="1" x14ac:dyDescent="0.2">
      <c r="A3" s="334"/>
      <c r="B3" s="327" t="s">
        <v>20</v>
      </c>
      <c r="C3" s="336" t="s">
        <v>73</v>
      </c>
      <c r="D3" s="336" t="s">
        <v>74</v>
      </c>
      <c r="E3" s="336" t="s">
        <v>75</v>
      </c>
      <c r="F3" s="336" t="s">
        <v>76</v>
      </c>
      <c r="G3" s="336" t="s">
        <v>77</v>
      </c>
      <c r="H3" s="336" t="s">
        <v>8</v>
      </c>
      <c r="I3" s="330" t="s">
        <v>15</v>
      </c>
      <c r="J3" s="337" t="s">
        <v>78</v>
      </c>
      <c r="K3" s="336" t="s">
        <v>12</v>
      </c>
    </row>
    <row r="4" spans="1:11" s="99" customFormat="1" ht="9" customHeight="1" x14ac:dyDescent="0.2">
      <c r="A4" s="335"/>
      <c r="B4" s="328"/>
      <c r="C4" s="336"/>
      <c r="D4" s="336"/>
      <c r="E4" s="336"/>
      <c r="F4" s="336"/>
      <c r="G4" s="336"/>
      <c r="H4" s="336"/>
      <c r="I4" s="331"/>
      <c r="J4" s="337"/>
      <c r="K4" s="336"/>
    </row>
    <row r="5" spans="1:11" s="99" customFormat="1" ht="54.75" customHeight="1" x14ac:dyDescent="0.2">
      <c r="A5" s="335"/>
      <c r="B5" s="329"/>
      <c r="C5" s="336"/>
      <c r="D5" s="336"/>
      <c r="E5" s="336"/>
      <c r="F5" s="336"/>
      <c r="G5" s="336"/>
      <c r="H5" s="336"/>
      <c r="I5" s="332"/>
      <c r="J5" s="337"/>
      <c r="K5" s="336"/>
    </row>
    <row r="6" spans="1:11" s="101" customFormat="1" ht="12.75" customHeight="1" x14ac:dyDescent="0.2">
      <c r="A6" s="100" t="s">
        <v>3</v>
      </c>
      <c r="B6" s="100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</row>
    <row r="7" spans="1:11" s="103" customFormat="1" ht="17.850000000000001" customHeight="1" x14ac:dyDescent="0.25">
      <c r="A7" s="102" t="s">
        <v>68</v>
      </c>
      <c r="B7" s="102">
        <f>SUM(B8:B35)</f>
        <v>31191</v>
      </c>
      <c r="C7" s="102">
        <f t="shared" ref="C7:K7" si="0">SUM(C8:C35)</f>
        <v>26828</v>
      </c>
      <c r="D7" s="102">
        <f t="shared" si="0"/>
        <v>9261</v>
      </c>
      <c r="E7" s="102">
        <f t="shared" si="0"/>
        <v>7724</v>
      </c>
      <c r="F7" s="102">
        <f t="shared" si="0"/>
        <v>1719</v>
      </c>
      <c r="G7" s="102">
        <f t="shared" si="0"/>
        <v>116</v>
      </c>
      <c r="H7" s="102">
        <f t="shared" si="0"/>
        <v>22702</v>
      </c>
      <c r="I7" s="102">
        <f t="shared" si="0"/>
        <v>4644</v>
      </c>
      <c r="J7" s="102">
        <f t="shared" si="0"/>
        <v>3857</v>
      </c>
      <c r="K7" s="102">
        <f t="shared" si="0"/>
        <v>2725</v>
      </c>
    </row>
    <row r="8" spans="1:11" ht="15" customHeight="1" x14ac:dyDescent="0.25">
      <c r="A8" s="104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4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4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4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4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4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4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4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4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4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4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4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4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4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4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4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4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4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4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4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4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4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6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7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7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7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7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7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09" customWidth="1"/>
    <col min="2" max="2" width="17.42578125" style="109" customWidth="1"/>
    <col min="3" max="3" width="14.42578125" style="108" customWidth="1"/>
    <col min="4" max="4" width="13.5703125" style="108" customWidth="1"/>
    <col min="5" max="5" width="13" style="108" customWidth="1"/>
    <col min="6" max="6" width="12.42578125" style="108" customWidth="1"/>
    <col min="7" max="7" width="19.5703125" style="108" customWidth="1"/>
    <col min="8" max="8" width="17.42578125" style="108" customWidth="1"/>
    <col min="9" max="9" width="12.42578125" style="108" customWidth="1"/>
    <col min="10" max="10" width="14.5703125" style="108" customWidth="1"/>
    <col min="11" max="11" width="15" style="108" customWidth="1"/>
    <col min="12" max="256" width="9" style="105"/>
    <col min="257" max="257" width="18" style="105" customWidth="1"/>
    <col min="258" max="258" width="10.42578125" style="105" customWidth="1"/>
    <col min="259" max="259" width="11.42578125" style="105" customWidth="1"/>
    <col min="260" max="260" width="15.5703125" style="105" customWidth="1"/>
    <col min="261" max="261" width="11.5703125" style="105" customWidth="1"/>
    <col min="262" max="262" width="10.42578125" style="105" customWidth="1"/>
    <col min="263" max="263" width="17.5703125" style="105" customWidth="1"/>
    <col min="264" max="264" width="14.42578125" style="105" customWidth="1"/>
    <col min="265" max="267" width="11.42578125" style="105" customWidth="1"/>
    <col min="268" max="512" width="9" style="105"/>
    <col min="513" max="513" width="18" style="105" customWidth="1"/>
    <col min="514" max="514" width="10.42578125" style="105" customWidth="1"/>
    <col min="515" max="515" width="11.42578125" style="105" customWidth="1"/>
    <col min="516" max="516" width="15.5703125" style="105" customWidth="1"/>
    <col min="517" max="517" width="11.5703125" style="105" customWidth="1"/>
    <col min="518" max="518" width="10.42578125" style="105" customWidth="1"/>
    <col min="519" max="519" width="17.5703125" style="105" customWidth="1"/>
    <col min="520" max="520" width="14.42578125" style="105" customWidth="1"/>
    <col min="521" max="523" width="11.42578125" style="105" customWidth="1"/>
    <col min="524" max="768" width="9" style="105"/>
    <col min="769" max="769" width="18" style="105" customWidth="1"/>
    <col min="770" max="770" width="10.42578125" style="105" customWidth="1"/>
    <col min="771" max="771" width="11.42578125" style="105" customWidth="1"/>
    <col min="772" max="772" width="15.5703125" style="105" customWidth="1"/>
    <col min="773" max="773" width="11.5703125" style="105" customWidth="1"/>
    <col min="774" max="774" width="10.42578125" style="105" customWidth="1"/>
    <col min="775" max="775" width="17.5703125" style="105" customWidth="1"/>
    <col min="776" max="776" width="14.42578125" style="105" customWidth="1"/>
    <col min="777" max="779" width="11.42578125" style="105" customWidth="1"/>
    <col min="780" max="1024" width="9" style="105"/>
    <col min="1025" max="1025" width="18" style="105" customWidth="1"/>
    <col min="1026" max="1026" width="10.42578125" style="105" customWidth="1"/>
    <col min="1027" max="1027" width="11.42578125" style="105" customWidth="1"/>
    <col min="1028" max="1028" width="15.5703125" style="105" customWidth="1"/>
    <col min="1029" max="1029" width="11.5703125" style="105" customWidth="1"/>
    <col min="1030" max="1030" width="10.42578125" style="105" customWidth="1"/>
    <col min="1031" max="1031" width="17.5703125" style="105" customWidth="1"/>
    <col min="1032" max="1032" width="14.42578125" style="105" customWidth="1"/>
    <col min="1033" max="1035" width="11.42578125" style="105" customWidth="1"/>
    <col min="1036" max="1280" width="9" style="105"/>
    <col min="1281" max="1281" width="18" style="105" customWidth="1"/>
    <col min="1282" max="1282" width="10.42578125" style="105" customWidth="1"/>
    <col min="1283" max="1283" width="11.42578125" style="105" customWidth="1"/>
    <col min="1284" max="1284" width="15.5703125" style="105" customWidth="1"/>
    <col min="1285" max="1285" width="11.5703125" style="105" customWidth="1"/>
    <col min="1286" max="1286" width="10.42578125" style="105" customWidth="1"/>
    <col min="1287" max="1287" width="17.5703125" style="105" customWidth="1"/>
    <col min="1288" max="1288" width="14.42578125" style="105" customWidth="1"/>
    <col min="1289" max="1291" width="11.42578125" style="105" customWidth="1"/>
    <col min="1292" max="1536" width="9" style="105"/>
    <col min="1537" max="1537" width="18" style="105" customWidth="1"/>
    <col min="1538" max="1538" width="10.42578125" style="105" customWidth="1"/>
    <col min="1539" max="1539" width="11.42578125" style="105" customWidth="1"/>
    <col min="1540" max="1540" width="15.5703125" style="105" customWidth="1"/>
    <col min="1541" max="1541" width="11.5703125" style="105" customWidth="1"/>
    <col min="1542" max="1542" width="10.42578125" style="105" customWidth="1"/>
    <col min="1543" max="1543" width="17.5703125" style="105" customWidth="1"/>
    <col min="1544" max="1544" width="14.42578125" style="105" customWidth="1"/>
    <col min="1545" max="1547" width="11.42578125" style="105" customWidth="1"/>
    <col min="1548" max="1792" width="9" style="105"/>
    <col min="1793" max="1793" width="18" style="105" customWidth="1"/>
    <col min="1794" max="1794" width="10.42578125" style="105" customWidth="1"/>
    <col min="1795" max="1795" width="11.42578125" style="105" customWidth="1"/>
    <col min="1796" max="1796" width="15.5703125" style="105" customWidth="1"/>
    <col min="1797" max="1797" width="11.5703125" style="105" customWidth="1"/>
    <col min="1798" max="1798" width="10.42578125" style="105" customWidth="1"/>
    <col min="1799" max="1799" width="17.5703125" style="105" customWidth="1"/>
    <col min="1800" max="1800" width="14.42578125" style="105" customWidth="1"/>
    <col min="1801" max="1803" width="11.42578125" style="105" customWidth="1"/>
    <col min="1804" max="2048" width="9" style="105"/>
    <col min="2049" max="2049" width="18" style="105" customWidth="1"/>
    <col min="2050" max="2050" width="10.42578125" style="105" customWidth="1"/>
    <col min="2051" max="2051" width="11.42578125" style="105" customWidth="1"/>
    <col min="2052" max="2052" width="15.5703125" style="105" customWidth="1"/>
    <col min="2053" max="2053" width="11.5703125" style="105" customWidth="1"/>
    <col min="2054" max="2054" width="10.42578125" style="105" customWidth="1"/>
    <col min="2055" max="2055" width="17.5703125" style="105" customWidth="1"/>
    <col min="2056" max="2056" width="14.42578125" style="105" customWidth="1"/>
    <col min="2057" max="2059" width="11.42578125" style="105" customWidth="1"/>
    <col min="2060" max="2304" width="9" style="105"/>
    <col min="2305" max="2305" width="18" style="105" customWidth="1"/>
    <col min="2306" max="2306" width="10.42578125" style="105" customWidth="1"/>
    <col min="2307" max="2307" width="11.42578125" style="105" customWidth="1"/>
    <col min="2308" max="2308" width="15.5703125" style="105" customWidth="1"/>
    <col min="2309" max="2309" width="11.5703125" style="105" customWidth="1"/>
    <col min="2310" max="2310" width="10.42578125" style="105" customWidth="1"/>
    <col min="2311" max="2311" width="17.5703125" style="105" customWidth="1"/>
    <col min="2312" max="2312" width="14.42578125" style="105" customWidth="1"/>
    <col min="2313" max="2315" width="11.42578125" style="105" customWidth="1"/>
    <col min="2316" max="2560" width="9" style="105"/>
    <col min="2561" max="2561" width="18" style="105" customWidth="1"/>
    <col min="2562" max="2562" width="10.42578125" style="105" customWidth="1"/>
    <col min="2563" max="2563" width="11.42578125" style="105" customWidth="1"/>
    <col min="2564" max="2564" width="15.5703125" style="105" customWidth="1"/>
    <col min="2565" max="2565" width="11.5703125" style="105" customWidth="1"/>
    <col min="2566" max="2566" width="10.42578125" style="105" customWidth="1"/>
    <col min="2567" max="2567" width="17.5703125" style="105" customWidth="1"/>
    <col min="2568" max="2568" width="14.42578125" style="105" customWidth="1"/>
    <col min="2569" max="2571" width="11.42578125" style="105" customWidth="1"/>
    <col min="2572" max="2816" width="9" style="105"/>
    <col min="2817" max="2817" width="18" style="105" customWidth="1"/>
    <col min="2818" max="2818" width="10.42578125" style="105" customWidth="1"/>
    <col min="2819" max="2819" width="11.42578125" style="105" customWidth="1"/>
    <col min="2820" max="2820" width="15.5703125" style="105" customWidth="1"/>
    <col min="2821" max="2821" width="11.5703125" style="105" customWidth="1"/>
    <col min="2822" max="2822" width="10.42578125" style="105" customWidth="1"/>
    <col min="2823" max="2823" width="17.5703125" style="105" customWidth="1"/>
    <col min="2824" max="2824" width="14.42578125" style="105" customWidth="1"/>
    <col min="2825" max="2827" width="11.42578125" style="105" customWidth="1"/>
    <col min="2828" max="3072" width="9" style="105"/>
    <col min="3073" max="3073" width="18" style="105" customWidth="1"/>
    <col min="3074" max="3074" width="10.42578125" style="105" customWidth="1"/>
    <col min="3075" max="3075" width="11.42578125" style="105" customWidth="1"/>
    <col min="3076" max="3076" width="15.5703125" style="105" customWidth="1"/>
    <col min="3077" max="3077" width="11.5703125" style="105" customWidth="1"/>
    <col min="3078" max="3078" width="10.42578125" style="105" customWidth="1"/>
    <col min="3079" max="3079" width="17.5703125" style="105" customWidth="1"/>
    <col min="3080" max="3080" width="14.42578125" style="105" customWidth="1"/>
    <col min="3081" max="3083" width="11.42578125" style="105" customWidth="1"/>
    <col min="3084" max="3328" width="9" style="105"/>
    <col min="3329" max="3329" width="18" style="105" customWidth="1"/>
    <col min="3330" max="3330" width="10.42578125" style="105" customWidth="1"/>
    <col min="3331" max="3331" width="11.42578125" style="105" customWidth="1"/>
    <col min="3332" max="3332" width="15.5703125" style="105" customWidth="1"/>
    <col min="3333" max="3333" width="11.5703125" style="105" customWidth="1"/>
    <col min="3334" max="3334" width="10.42578125" style="105" customWidth="1"/>
    <col min="3335" max="3335" width="17.5703125" style="105" customWidth="1"/>
    <col min="3336" max="3336" width="14.42578125" style="105" customWidth="1"/>
    <col min="3337" max="3339" width="11.42578125" style="105" customWidth="1"/>
    <col min="3340" max="3584" width="9" style="105"/>
    <col min="3585" max="3585" width="18" style="105" customWidth="1"/>
    <col min="3586" max="3586" width="10.42578125" style="105" customWidth="1"/>
    <col min="3587" max="3587" width="11.42578125" style="105" customWidth="1"/>
    <col min="3588" max="3588" width="15.5703125" style="105" customWidth="1"/>
    <col min="3589" max="3589" width="11.5703125" style="105" customWidth="1"/>
    <col min="3590" max="3590" width="10.42578125" style="105" customWidth="1"/>
    <col min="3591" max="3591" width="17.5703125" style="105" customWidth="1"/>
    <col min="3592" max="3592" width="14.42578125" style="105" customWidth="1"/>
    <col min="3593" max="3595" width="11.42578125" style="105" customWidth="1"/>
    <col min="3596" max="3840" width="9" style="105"/>
    <col min="3841" max="3841" width="18" style="105" customWidth="1"/>
    <col min="3842" max="3842" width="10.42578125" style="105" customWidth="1"/>
    <col min="3843" max="3843" width="11.42578125" style="105" customWidth="1"/>
    <col min="3844" max="3844" width="15.5703125" style="105" customWidth="1"/>
    <col min="3845" max="3845" width="11.5703125" style="105" customWidth="1"/>
    <col min="3846" max="3846" width="10.42578125" style="105" customWidth="1"/>
    <col min="3847" max="3847" width="17.5703125" style="105" customWidth="1"/>
    <col min="3848" max="3848" width="14.42578125" style="105" customWidth="1"/>
    <col min="3849" max="3851" width="11.42578125" style="105" customWidth="1"/>
    <col min="3852" max="4096" width="9" style="105"/>
    <col min="4097" max="4097" width="18" style="105" customWidth="1"/>
    <col min="4098" max="4098" width="10.42578125" style="105" customWidth="1"/>
    <col min="4099" max="4099" width="11.42578125" style="105" customWidth="1"/>
    <col min="4100" max="4100" width="15.5703125" style="105" customWidth="1"/>
    <col min="4101" max="4101" width="11.5703125" style="105" customWidth="1"/>
    <col min="4102" max="4102" width="10.42578125" style="105" customWidth="1"/>
    <col min="4103" max="4103" width="17.5703125" style="105" customWidth="1"/>
    <col min="4104" max="4104" width="14.42578125" style="105" customWidth="1"/>
    <col min="4105" max="4107" width="11.42578125" style="105" customWidth="1"/>
    <col min="4108" max="4352" width="9" style="105"/>
    <col min="4353" max="4353" width="18" style="105" customWidth="1"/>
    <col min="4354" max="4354" width="10.42578125" style="105" customWidth="1"/>
    <col min="4355" max="4355" width="11.42578125" style="105" customWidth="1"/>
    <col min="4356" max="4356" width="15.5703125" style="105" customWidth="1"/>
    <col min="4357" max="4357" width="11.5703125" style="105" customWidth="1"/>
    <col min="4358" max="4358" width="10.42578125" style="105" customWidth="1"/>
    <col min="4359" max="4359" width="17.5703125" style="105" customWidth="1"/>
    <col min="4360" max="4360" width="14.42578125" style="105" customWidth="1"/>
    <col min="4361" max="4363" width="11.42578125" style="105" customWidth="1"/>
    <col min="4364" max="4608" width="9" style="105"/>
    <col min="4609" max="4609" width="18" style="105" customWidth="1"/>
    <col min="4610" max="4610" width="10.42578125" style="105" customWidth="1"/>
    <col min="4611" max="4611" width="11.42578125" style="105" customWidth="1"/>
    <col min="4612" max="4612" width="15.5703125" style="105" customWidth="1"/>
    <col min="4613" max="4613" width="11.5703125" style="105" customWidth="1"/>
    <col min="4614" max="4614" width="10.42578125" style="105" customWidth="1"/>
    <col min="4615" max="4615" width="17.5703125" style="105" customWidth="1"/>
    <col min="4616" max="4616" width="14.42578125" style="105" customWidth="1"/>
    <col min="4617" max="4619" width="11.42578125" style="105" customWidth="1"/>
    <col min="4620" max="4864" width="9" style="105"/>
    <col min="4865" max="4865" width="18" style="105" customWidth="1"/>
    <col min="4866" max="4866" width="10.42578125" style="105" customWidth="1"/>
    <col min="4867" max="4867" width="11.42578125" style="105" customWidth="1"/>
    <col min="4868" max="4868" width="15.5703125" style="105" customWidth="1"/>
    <col min="4869" max="4869" width="11.5703125" style="105" customWidth="1"/>
    <col min="4870" max="4870" width="10.42578125" style="105" customWidth="1"/>
    <col min="4871" max="4871" width="17.5703125" style="105" customWidth="1"/>
    <col min="4872" max="4872" width="14.42578125" style="105" customWidth="1"/>
    <col min="4873" max="4875" width="11.42578125" style="105" customWidth="1"/>
    <col min="4876" max="5120" width="9" style="105"/>
    <col min="5121" max="5121" width="18" style="105" customWidth="1"/>
    <col min="5122" max="5122" width="10.42578125" style="105" customWidth="1"/>
    <col min="5123" max="5123" width="11.42578125" style="105" customWidth="1"/>
    <col min="5124" max="5124" width="15.5703125" style="105" customWidth="1"/>
    <col min="5125" max="5125" width="11.5703125" style="105" customWidth="1"/>
    <col min="5126" max="5126" width="10.42578125" style="105" customWidth="1"/>
    <col min="5127" max="5127" width="17.5703125" style="105" customWidth="1"/>
    <col min="5128" max="5128" width="14.42578125" style="105" customWidth="1"/>
    <col min="5129" max="5131" width="11.42578125" style="105" customWidth="1"/>
    <col min="5132" max="5376" width="9" style="105"/>
    <col min="5377" max="5377" width="18" style="105" customWidth="1"/>
    <col min="5378" max="5378" width="10.42578125" style="105" customWidth="1"/>
    <col min="5379" max="5379" width="11.42578125" style="105" customWidth="1"/>
    <col min="5380" max="5380" width="15.5703125" style="105" customWidth="1"/>
    <col min="5381" max="5381" width="11.5703125" style="105" customWidth="1"/>
    <col min="5382" max="5382" width="10.42578125" style="105" customWidth="1"/>
    <col min="5383" max="5383" width="17.5703125" style="105" customWidth="1"/>
    <col min="5384" max="5384" width="14.42578125" style="105" customWidth="1"/>
    <col min="5385" max="5387" width="11.42578125" style="105" customWidth="1"/>
    <col min="5388" max="5632" width="9" style="105"/>
    <col min="5633" max="5633" width="18" style="105" customWidth="1"/>
    <col min="5634" max="5634" width="10.42578125" style="105" customWidth="1"/>
    <col min="5635" max="5635" width="11.42578125" style="105" customWidth="1"/>
    <col min="5636" max="5636" width="15.5703125" style="105" customWidth="1"/>
    <col min="5637" max="5637" width="11.5703125" style="105" customWidth="1"/>
    <col min="5638" max="5638" width="10.42578125" style="105" customWidth="1"/>
    <col min="5639" max="5639" width="17.5703125" style="105" customWidth="1"/>
    <col min="5640" max="5640" width="14.42578125" style="105" customWidth="1"/>
    <col min="5641" max="5643" width="11.42578125" style="105" customWidth="1"/>
    <col min="5644" max="5888" width="9" style="105"/>
    <col min="5889" max="5889" width="18" style="105" customWidth="1"/>
    <col min="5890" max="5890" width="10.42578125" style="105" customWidth="1"/>
    <col min="5891" max="5891" width="11.42578125" style="105" customWidth="1"/>
    <col min="5892" max="5892" width="15.5703125" style="105" customWidth="1"/>
    <col min="5893" max="5893" width="11.5703125" style="105" customWidth="1"/>
    <col min="5894" max="5894" width="10.42578125" style="105" customWidth="1"/>
    <col min="5895" max="5895" width="17.5703125" style="105" customWidth="1"/>
    <col min="5896" max="5896" width="14.42578125" style="105" customWidth="1"/>
    <col min="5897" max="5899" width="11.42578125" style="105" customWidth="1"/>
    <col min="5900" max="6144" width="9" style="105"/>
    <col min="6145" max="6145" width="18" style="105" customWidth="1"/>
    <col min="6146" max="6146" width="10.42578125" style="105" customWidth="1"/>
    <col min="6147" max="6147" width="11.42578125" style="105" customWidth="1"/>
    <col min="6148" max="6148" width="15.5703125" style="105" customWidth="1"/>
    <col min="6149" max="6149" width="11.5703125" style="105" customWidth="1"/>
    <col min="6150" max="6150" width="10.42578125" style="105" customWidth="1"/>
    <col min="6151" max="6151" width="17.5703125" style="105" customWidth="1"/>
    <col min="6152" max="6152" width="14.42578125" style="105" customWidth="1"/>
    <col min="6153" max="6155" width="11.42578125" style="105" customWidth="1"/>
    <col min="6156" max="6400" width="9" style="105"/>
    <col min="6401" max="6401" width="18" style="105" customWidth="1"/>
    <col min="6402" max="6402" width="10.42578125" style="105" customWidth="1"/>
    <col min="6403" max="6403" width="11.42578125" style="105" customWidth="1"/>
    <col min="6404" max="6404" width="15.5703125" style="105" customWidth="1"/>
    <col min="6405" max="6405" width="11.5703125" style="105" customWidth="1"/>
    <col min="6406" max="6406" width="10.42578125" style="105" customWidth="1"/>
    <col min="6407" max="6407" width="17.5703125" style="105" customWidth="1"/>
    <col min="6408" max="6408" width="14.42578125" style="105" customWidth="1"/>
    <col min="6409" max="6411" width="11.42578125" style="105" customWidth="1"/>
    <col min="6412" max="6656" width="9" style="105"/>
    <col min="6657" max="6657" width="18" style="105" customWidth="1"/>
    <col min="6658" max="6658" width="10.42578125" style="105" customWidth="1"/>
    <col min="6659" max="6659" width="11.42578125" style="105" customWidth="1"/>
    <col min="6660" max="6660" width="15.5703125" style="105" customWidth="1"/>
    <col min="6661" max="6661" width="11.5703125" style="105" customWidth="1"/>
    <col min="6662" max="6662" width="10.42578125" style="105" customWidth="1"/>
    <col min="6663" max="6663" width="17.5703125" style="105" customWidth="1"/>
    <col min="6664" max="6664" width="14.42578125" style="105" customWidth="1"/>
    <col min="6665" max="6667" width="11.42578125" style="105" customWidth="1"/>
    <col min="6668" max="6912" width="9" style="105"/>
    <col min="6913" max="6913" width="18" style="105" customWidth="1"/>
    <col min="6914" max="6914" width="10.42578125" style="105" customWidth="1"/>
    <col min="6915" max="6915" width="11.42578125" style="105" customWidth="1"/>
    <col min="6916" max="6916" width="15.5703125" style="105" customWidth="1"/>
    <col min="6917" max="6917" width="11.5703125" style="105" customWidth="1"/>
    <col min="6918" max="6918" width="10.42578125" style="105" customWidth="1"/>
    <col min="6919" max="6919" width="17.5703125" style="105" customWidth="1"/>
    <col min="6920" max="6920" width="14.42578125" style="105" customWidth="1"/>
    <col min="6921" max="6923" width="11.42578125" style="105" customWidth="1"/>
    <col min="6924" max="7168" width="9" style="105"/>
    <col min="7169" max="7169" width="18" style="105" customWidth="1"/>
    <col min="7170" max="7170" width="10.42578125" style="105" customWidth="1"/>
    <col min="7171" max="7171" width="11.42578125" style="105" customWidth="1"/>
    <col min="7172" max="7172" width="15.5703125" style="105" customWidth="1"/>
    <col min="7173" max="7173" width="11.5703125" style="105" customWidth="1"/>
    <col min="7174" max="7174" width="10.42578125" style="105" customWidth="1"/>
    <col min="7175" max="7175" width="17.5703125" style="105" customWidth="1"/>
    <col min="7176" max="7176" width="14.42578125" style="105" customWidth="1"/>
    <col min="7177" max="7179" width="11.42578125" style="105" customWidth="1"/>
    <col min="7180" max="7424" width="9" style="105"/>
    <col min="7425" max="7425" width="18" style="105" customWidth="1"/>
    <col min="7426" max="7426" width="10.42578125" style="105" customWidth="1"/>
    <col min="7427" max="7427" width="11.42578125" style="105" customWidth="1"/>
    <col min="7428" max="7428" width="15.5703125" style="105" customWidth="1"/>
    <col min="7429" max="7429" width="11.5703125" style="105" customWidth="1"/>
    <col min="7430" max="7430" width="10.42578125" style="105" customWidth="1"/>
    <col min="7431" max="7431" width="17.5703125" style="105" customWidth="1"/>
    <col min="7432" max="7432" width="14.42578125" style="105" customWidth="1"/>
    <col min="7433" max="7435" width="11.42578125" style="105" customWidth="1"/>
    <col min="7436" max="7680" width="9" style="105"/>
    <col min="7681" max="7681" width="18" style="105" customWidth="1"/>
    <col min="7682" max="7682" width="10.42578125" style="105" customWidth="1"/>
    <col min="7683" max="7683" width="11.42578125" style="105" customWidth="1"/>
    <col min="7684" max="7684" width="15.5703125" style="105" customWidth="1"/>
    <col min="7685" max="7685" width="11.5703125" style="105" customWidth="1"/>
    <col min="7686" max="7686" width="10.42578125" style="105" customWidth="1"/>
    <col min="7687" max="7687" width="17.5703125" style="105" customWidth="1"/>
    <col min="7688" max="7688" width="14.42578125" style="105" customWidth="1"/>
    <col min="7689" max="7691" width="11.42578125" style="105" customWidth="1"/>
    <col min="7692" max="7936" width="9" style="105"/>
    <col min="7937" max="7937" width="18" style="105" customWidth="1"/>
    <col min="7938" max="7938" width="10.42578125" style="105" customWidth="1"/>
    <col min="7939" max="7939" width="11.42578125" style="105" customWidth="1"/>
    <col min="7940" max="7940" width="15.5703125" style="105" customWidth="1"/>
    <col min="7941" max="7941" width="11.5703125" style="105" customWidth="1"/>
    <col min="7942" max="7942" width="10.42578125" style="105" customWidth="1"/>
    <col min="7943" max="7943" width="17.5703125" style="105" customWidth="1"/>
    <col min="7944" max="7944" width="14.42578125" style="105" customWidth="1"/>
    <col min="7945" max="7947" width="11.42578125" style="105" customWidth="1"/>
    <col min="7948" max="8192" width="9" style="105"/>
    <col min="8193" max="8193" width="18" style="105" customWidth="1"/>
    <col min="8194" max="8194" width="10.42578125" style="105" customWidth="1"/>
    <col min="8195" max="8195" width="11.42578125" style="105" customWidth="1"/>
    <col min="8196" max="8196" width="15.5703125" style="105" customWidth="1"/>
    <col min="8197" max="8197" width="11.5703125" style="105" customWidth="1"/>
    <col min="8198" max="8198" width="10.42578125" style="105" customWidth="1"/>
    <col min="8199" max="8199" width="17.5703125" style="105" customWidth="1"/>
    <col min="8200" max="8200" width="14.42578125" style="105" customWidth="1"/>
    <col min="8201" max="8203" width="11.42578125" style="105" customWidth="1"/>
    <col min="8204" max="8448" width="9" style="105"/>
    <col min="8449" max="8449" width="18" style="105" customWidth="1"/>
    <col min="8450" max="8450" width="10.42578125" style="105" customWidth="1"/>
    <col min="8451" max="8451" width="11.42578125" style="105" customWidth="1"/>
    <col min="8452" max="8452" width="15.5703125" style="105" customWidth="1"/>
    <col min="8453" max="8453" width="11.5703125" style="105" customWidth="1"/>
    <col min="8454" max="8454" width="10.42578125" style="105" customWidth="1"/>
    <col min="8455" max="8455" width="17.5703125" style="105" customWidth="1"/>
    <col min="8456" max="8456" width="14.42578125" style="105" customWidth="1"/>
    <col min="8457" max="8459" width="11.42578125" style="105" customWidth="1"/>
    <col min="8460" max="8704" width="9" style="105"/>
    <col min="8705" max="8705" width="18" style="105" customWidth="1"/>
    <col min="8706" max="8706" width="10.42578125" style="105" customWidth="1"/>
    <col min="8707" max="8707" width="11.42578125" style="105" customWidth="1"/>
    <col min="8708" max="8708" width="15.5703125" style="105" customWidth="1"/>
    <col min="8709" max="8709" width="11.5703125" style="105" customWidth="1"/>
    <col min="8710" max="8710" width="10.42578125" style="105" customWidth="1"/>
    <col min="8711" max="8711" width="17.5703125" style="105" customWidth="1"/>
    <col min="8712" max="8712" width="14.42578125" style="105" customWidth="1"/>
    <col min="8713" max="8715" width="11.42578125" style="105" customWidth="1"/>
    <col min="8716" max="8960" width="9" style="105"/>
    <col min="8961" max="8961" width="18" style="105" customWidth="1"/>
    <col min="8962" max="8962" width="10.42578125" style="105" customWidth="1"/>
    <col min="8963" max="8963" width="11.42578125" style="105" customWidth="1"/>
    <col min="8964" max="8964" width="15.5703125" style="105" customWidth="1"/>
    <col min="8965" max="8965" width="11.5703125" style="105" customWidth="1"/>
    <col min="8966" max="8966" width="10.42578125" style="105" customWidth="1"/>
    <col min="8967" max="8967" width="17.5703125" style="105" customWidth="1"/>
    <col min="8968" max="8968" width="14.42578125" style="105" customWidth="1"/>
    <col min="8969" max="8971" width="11.42578125" style="105" customWidth="1"/>
    <col min="8972" max="9216" width="9" style="105"/>
    <col min="9217" max="9217" width="18" style="105" customWidth="1"/>
    <col min="9218" max="9218" width="10.42578125" style="105" customWidth="1"/>
    <col min="9219" max="9219" width="11.42578125" style="105" customWidth="1"/>
    <col min="9220" max="9220" width="15.5703125" style="105" customWidth="1"/>
    <col min="9221" max="9221" width="11.5703125" style="105" customWidth="1"/>
    <col min="9222" max="9222" width="10.42578125" style="105" customWidth="1"/>
    <col min="9223" max="9223" width="17.5703125" style="105" customWidth="1"/>
    <col min="9224" max="9224" width="14.42578125" style="105" customWidth="1"/>
    <col min="9225" max="9227" width="11.42578125" style="105" customWidth="1"/>
    <col min="9228" max="9472" width="9" style="105"/>
    <col min="9473" max="9473" width="18" style="105" customWidth="1"/>
    <col min="9474" max="9474" width="10.42578125" style="105" customWidth="1"/>
    <col min="9475" max="9475" width="11.42578125" style="105" customWidth="1"/>
    <col min="9476" max="9476" width="15.5703125" style="105" customWidth="1"/>
    <col min="9477" max="9477" width="11.5703125" style="105" customWidth="1"/>
    <col min="9478" max="9478" width="10.42578125" style="105" customWidth="1"/>
    <col min="9479" max="9479" width="17.5703125" style="105" customWidth="1"/>
    <col min="9480" max="9480" width="14.42578125" style="105" customWidth="1"/>
    <col min="9481" max="9483" width="11.42578125" style="105" customWidth="1"/>
    <col min="9484" max="9728" width="9" style="105"/>
    <col min="9729" max="9729" width="18" style="105" customWidth="1"/>
    <col min="9730" max="9730" width="10.42578125" style="105" customWidth="1"/>
    <col min="9731" max="9731" width="11.42578125" style="105" customWidth="1"/>
    <col min="9732" max="9732" width="15.5703125" style="105" customWidth="1"/>
    <col min="9733" max="9733" width="11.5703125" style="105" customWidth="1"/>
    <col min="9734" max="9734" width="10.42578125" style="105" customWidth="1"/>
    <col min="9735" max="9735" width="17.5703125" style="105" customWidth="1"/>
    <col min="9736" max="9736" width="14.42578125" style="105" customWidth="1"/>
    <col min="9737" max="9739" width="11.42578125" style="105" customWidth="1"/>
    <col min="9740" max="9984" width="9" style="105"/>
    <col min="9985" max="9985" width="18" style="105" customWidth="1"/>
    <col min="9986" max="9986" width="10.42578125" style="105" customWidth="1"/>
    <col min="9987" max="9987" width="11.42578125" style="105" customWidth="1"/>
    <col min="9988" max="9988" width="15.5703125" style="105" customWidth="1"/>
    <col min="9989" max="9989" width="11.5703125" style="105" customWidth="1"/>
    <col min="9990" max="9990" width="10.42578125" style="105" customWidth="1"/>
    <col min="9991" max="9991" width="17.5703125" style="105" customWidth="1"/>
    <col min="9992" max="9992" width="14.42578125" style="105" customWidth="1"/>
    <col min="9993" max="9995" width="11.42578125" style="105" customWidth="1"/>
    <col min="9996" max="10240" width="9" style="105"/>
    <col min="10241" max="10241" width="18" style="105" customWidth="1"/>
    <col min="10242" max="10242" width="10.42578125" style="105" customWidth="1"/>
    <col min="10243" max="10243" width="11.42578125" style="105" customWidth="1"/>
    <col min="10244" max="10244" width="15.5703125" style="105" customWidth="1"/>
    <col min="10245" max="10245" width="11.5703125" style="105" customWidth="1"/>
    <col min="10246" max="10246" width="10.42578125" style="105" customWidth="1"/>
    <col min="10247" max="10247" width="17.5703125" style="105" customWidth="1"/>
    <col min="10248" max="10248" width="14.42578125" style="105" customWidth="1"/>
    <col min="10249" max="10251" width="11.42578125" style="105" customWidth="1"/>
    <col min="10252" max="10496" width="9" style="105"/>
    <col min="10497" max="10497" width="18" style="105" customWidth="1"/>
    <col min="10498" max="10498" width="10.42578125" style="105" customWidth="1"/>
    <col min="10499" max="10499" width="11.42578125" style="105" customWidth="1"/>
    <col min="10500" max="10500" width="15.5703125" style="105" customWidth="1"/>
    <col min="10501" max="10501" width="11.5703125" style="105" customWidth="1"/>
    <col min="10502" max="10502" width="10.42578125" style="105" customWidth="1"/>
    <col min="10503" max="10503" width="17.5703125" style="105" customWidth="1"/>
    <col min="10504" max="10504" width="14.42578125" style="105" customWidth="1"/>
    <col min="10505" max="10507" width="11.42578125" style="105" customWidth="1"/>
    <col min="10508" max="10752" width="9" style="105"/>
    <col min="10753" max="10753" width="18" style="105" customWidth="1"/>
    <col min="10754" max="10754" width="10.42578125" style="105" customWidth="1"/>
    <col min="10755" max="10755" width="11.42578125" style="105" customWidth="1"/>
    <col min="10756" max="10756" width="15.5703125" style="105" customWidth="1"/>
    <col min="10757" max="10757" width="11.5703125" style="105" customWidth="1"/>
    <col min="10758" max="10758" width="10.42578125" style="105" customWidth="1"/>
    <col min="10759" max="10759" width="17.5703125" style="105" customWidth="1"/>
    <col min="10760" max="10760" width="14.42578125" style="105" customWidth="1"/>
    <col min="10761" max="10763" width="11.42578125" style="105" customWidth="1"/>
    <col min="10764" max="11008" width="9" style="105"/>
    <col min="11009" max="11009" width="18" style="105" customWidth="1"/>
    <col min="11010" max="11010" width="10.42578125" style="105" customWidth="1"/>
    <col min="11011" max="11011" width="11.42578125" style="105" customWidth="1"/>
    <col min="11012" max="11012" width="15.5703125" style="105" customWidth="1"/>
    <col min="11013" max="11013" width="11.5703125" style="105" customWidth="1"/>
    <col min="11014" max="11014" width="10.42578125" style="105" customWidth="1"/>
    <col min="11015" max="11015" width="17.5703125" style="105" customWidth="1"/>
    <col min="11016" max="11016" width="14.42578125" style="105" customWidth="1"/>
    <col min="11017" max="11019" width="11.42578125" style="105" customWidth="1"/>
    <col min="11020" max="11264" width="9" style="105"/>
    <col min="11265" max="11265" width="18" style="105" customWidth="1"/>
    <col min="11266" max="11266" width="10.42578125" style="105" customWidth="1"/>
    <col min="11267" max="11267" width="11.42578125" style="105" customWidth="1"/>
    <col min="11268" max="11268" width="15.5703125" style="105" customWidth="1"/>
    <col min="11269" max="11269" width="11.5703125" style="105" customWidth="1"/>
    <col min="11270" max="11270" width="10.42578125" style="105" customWidth="1"/>
    <col min="11271" max="11271" width="17.5703125" style="105" customWidth="1"/>
    <col min="11272" max="11272" width="14.42578125" style="105" customWidth="1"/>
    <col min="11273" max="11275" width="11.42578125" style="105" customWidth="1"/>
    <col min="11276" max="11520" width="9" style="105"/>
    <col min="11521" max="11521" width="18" style="105" customWidth="1"/>
    <col min="11522" max="11522" width="10.42578125" style="105" customWidth="1"/>
    <col min="11523" max="11523" width="11.42578125" style="105" customWidth="1"/>
    <col min="11524" max="11524" width="15.5703125" style="105" customWidth="1"/>
    <col min="11525" max="11525" width="11.5703125" style="105" customWidth="1"/>
    <col min="11526" max="11526" width="10.42578125" style="105" customWidth="1"/>
    <col min="11527" max="11527" width="17.5703125" style="105" customWidth="1"/>
    <col min="11528" max="11528" width="14.42578125" style="105" customWidth="1"/>
    <col min="11529" max="11531" width="11.42578125" style="105" customWidth="1"/>
    <col min="11532" max="11776" width="9" style="105"/>
    <col min="11777" max="11777" width="18" style="105" customWidth="1"/>
    <col min="11778" max="11778" width="10.42578125" style="105" customWidth="1"/>
    <col min="11779" max="11779" width="11.42578125" style="105" customWidth="1"/>
    <col min="11780" max="11780" width="15.5703125" style="105" customWidth="1"/>
    <col min="11781" max="11781" width="11.5703125" style="105" customWidth="1"/>
    <col min="11782" max="11782" width="10.42578125" style="105" customWidth="1"/>
    <col min="11783" max="11783" width="17.5703125" style="105" customWidth="1"/>
    <col min="11784" max="11784" width="14.42578125" style="105" customWidth="1"/>
    <col min="11785" max="11787" width="11.42578125" style="105" customWidth="1"/>
    <col min="11788" max="12032" width="9" style="105"/>
    <col min="12033" max="12033" width="18" style="105" customWidth="1"/>
    <col min="12034" max="12034" width="10.42578125" style="105" customWidth="1"/>
    <col min="12035" max="12035" width="11.42578125" style="105" customWidth="1"/>
    <col min="12036" max="12036" width="15.5703125" style="105" customWidth="1"/>
    <col min="12037" max="12037" width="11.5703125" style="105" customWidth="1"/>
    <col min="12038" max="12038" width="10.42578125" style="105" customWidth="1"/>
    <col min="12039" max="12039" width="17.5703125" style="105" customWidth="1"/>
    <col min="12040" max="12040" width="14.42578125" style="105" customWidth="1"/>
    <col min="12041" max="12043" width="11.42578125" style="105" customWidth="1"/>
    <col min="12044" max="12288" width="9" style="105"/>
    <col min="12289" max="12289" width="18" style="105" customWidth="1"/>
    <col min="12290" max="12290" width="10.42578125" style="105" customWidth="1"/>
    <col min="12291" max="12291" width="11.42578125" style="105" customWidth="1"/>
    <col min="12292" max="12292" width="15.5703125" style="105" customWidth="1"/>
    <col min="12293" max="12293" width="11.5703125" style="105" customWidth="1"/>
    <col min="12294" max="12294" width="10.42578125" style="105" customWidth="1"/>
    <col min="12295" max="12295" width="17.5703125" style="105" customWidth="1"/>
    <col min="12296" max="12296" width="14.42578125" style="105" customWidth="1"/>
    <col min="12297" max="12299" width="11.42578125" style="105" customWidth="1"/>
    <col min="12300" max="12544" width="9" style="105"/>
    <col min="12545" max="12545" width="18" style="105" customWidth="1"/>
    <col min="12546" max="12546" width="10.42578125" style="105" customWidth="1"/>
    <col min="12547" max="12547" width="11.42578125" style="105" customWidth="1"/>
    <col min="12548" max="12548" width="15.5703125" style="105" customWidth="1"/>
    <col min="12549" max="12549" width="11.5703125" style="105" customWidth="1"/>
    <col min="12550" max="12550" width="10.42578125" style="105" customWidth="1"/>
    <col min="12551" max="12551" width="17.5703125" style="105" customWidth="1"/>
    <col min="12552" max="12552" width="14.42578125" style="105" customWidth="1"/>
    <col min="12553" max="12555" width="11.42578125" style="105" customWidth="1"/>
    <col min="12556" max="12800" width="9" style="105"/>
    <col min="12801" max="12801" width="18" style="105" customWidth="1"/>
    <col min="12802" max="12802" width="10.42578125" style="105" customWidth="1"/>
    <col min="12803" max="12803" width="11.42578125" style="105" customWidth="1"/>
    <col min="12804" max="12804" width="15.5703125" style="105" customWidth="1"/>
    <col min="12805" max="12805" width="11.5703125" style="105" customWidth="1"/>
    <col min="12806" max="12806" width="10.42578125" style="105" customWidth="1"/>
    <col min="12807" max="12807" width="17.5703125" style="105" customWidth="1"/>
    <col min="12808" max="12808" width="14.42578125" style="105" customWidth="1"/>
    <col min="12809" max="12811" width="11.42578125" style="105" customWidth="1"/>
    <col min="12812" max="13056" width="9" style="105"/>
    <col min="13057" max="13057" width="18" style="105" customWidth="1"/>
    <col min="13058" max="13058" width="10.42578125" style="105" customWidth="1"/>
    <col min="13059" max="13059" width="11.42578125" style="105" customWidth="1"/>
    <col min="13060" max="13060" width="15.5703125" style="105" customWidth="1"/>
    <col min="13061" max="13061" width="11.5703125" style="105" customWidth="1"/>
    <col min="13062" max="13062" width="10.42578125" style="105" customWidth="1"/>
    <col min="13063" max="13063" width="17.5703125" style="105" customWidth="1"/>
    <col min="13064" max="13064" width="14.42578125" style="105" customWidth="1"/>
    <col min="13065" max="13067" width="11.42578125" style="105" customWidth="1"/>
    <col min="13068" max="13312" width="9" style="105"/>
    <col min="13313" max="13313" width="18" style="105" customWidth="1"/>
    <col min="13314" max="13314" width="10.42578125" style="105" customWidth="1"/>
    <col min="13315" max="13315" width="11.42578125" style="105" customWidth="1"/>
    <col min="13316" max="13316" width="15.5703125" style="105" customWidth="1"/>
    <col min="13317" max="13317" width="11.5703125" style="105" customWidth="1"/>
    <col min="13318" max="13318" width="10.42578125" style="105" customWidth="1"/>
    <col min="13319" max="13319" width="17.5703125" style="105" customWidth="1"/>
    <col min="13320" max="13320" width="14.42578125" style="105" customWidth="1"/>
    <col min="13321" max="13323" width="11.42578125" style="105" customWidth="1"/>
    <col min="13324" max="13568" width="9" style="105"/>
    <col min="13569" max="13569" width="18" style="105" customWidth="1"/>
    <col min="13570" max="13570" width="10.42578125" style="105" customWidth="1"/>
    <col min="13571" max="13571" width="11.42578125" style="105" customWidth="1"/>
    <col min="13572" max="13572" width="15.5703125" style="105" customWidth="1"/>
    <col min="13573" max="13573" width="11.5703125" style="105" customWidth="1"/>
    <col min="13574" max="13574" width="10.42578125" style="105" customWidth="1"/>
    <col min="13575" max="13575" width="17.5703125" style="105" customWidth="1"/>
    <col min="13576" max="13576" width="14.42578125" style="105" customWidth="1"/>
    <col min="13577" max="13579" width="11.42578125" style="105" customWidth="1"/>
    <col min="13580" max="13824" width="9" style="105"/>
    <col min="13825" max="13825" width="18" style="105" customWidth="1"/>
    <col min="13826" max="13826" width="10.42578125" style="105" customWidth="1"/>
    <col min="13827" max="13827" width="11.42578125" style="105" customWidth="1"/>
    <col min="13828" max="13828" width="15.5703125" style="105" customWidth="1"/>
    <col min="13829" max="13829" width="11.5703125" style="105" customWidth="1"/>
    <col min="13830" max="13830" width="10.42578125" style="105" customWidth="1"/>
    <col min="13831" max="13831" width="17.5703125" style="105" customWidth="1"/>
    <col min="13832" max="13832" width="14.42578125" style="105" customWidth="1"/>
    <col min="13833" max="13835" width="11.42578125" style="105" customWidth="1"/>
    <col min="13836" max="14080" width="9" style="105"/>
    <col min="14081" max="14081" width="18" style="105" customWidth="1"/>
    <col min="14082" max="14082" width="10.42578125" style="105" customWidth="1"/>
    <col min="14083" max="14083" width="11.42578125" style="105" customWidth="1"/>
    <col min="14084" max="14084" width="15.5703125" style="105" customWidth="1"/>
    <col min="14085" max="14085" width="11.5703125" style="105" customWidth="1"/>
    <col min="14086" max="14086" width="10.42578125" style="105" customWidth="1"/>
    <col min="14087" max="14087" width="17.5703125" style="105" customWidth="1"/>
    <col min="14088" max="14088" width="14.42578125" style="105" customWidth="1"/>
    <col min="14089" max="14091" width="11.42578125" style="105" customWidth="1"/>
    <col min="14092" max="14336" width="9" style="105"/>
    <col min="14337" max="14337" width="18" style="105" customWidth="1"/>
    <col min="14338" max="14338" width="10.42578125" style="105" customWidth="1"/>
    <col min="14339" max="14339" width="11.42578125" style="105" customWidth="1"/>
    <col min="14340" max="14340" width="15.5703125" style="105" customWidth="1"/>
    <col min="14341" max="14341" width="11.5703125" style="105" customWidth="1"/>
    <col min="14342" max="14342" width="10.42578125" style="105" customWidth="1"/>
    <col min="14343" max="14343" width="17.5703125" style="105" customWidth="1"/>
    <col min="14344" max="14344" width="14.42578125" style="105" customWidth="1"/>
    <col min="14345" max="14347" width="11.42578125" style="105" customWidth="1"/>
    <col min="14348" max="14592" width="9" style="105"/>
    <col min="14593" max="14593" width="18" style="105" customWidth="1"/>
    <col min="14594" max="14594" width="10.42578125" style="105" customWidth="1"/>
    <col min="14595" max="14595" width="11.42578125" style="105" customWidth="1"/>
    <col min="14596" max="14596" width="15.5703125" style="105" customWidth="1"/>
    <col min="14597" max="14597" width="11.5703125" style="105" customWidth="1"/>
    <col min="14598" max="14598" width="10.42578125" style="105" customWidth="1"/>
    <col min="14599" max="14599" width="17.5703125" style="105" customWidth="1"/>
    <col min="14600" max="14600" width="14.42578125" style="105" customWidth="1"/>
    <col min="14601" max="14603" width="11.42578125" style="105" customWidth="1"/>
    <col min="14604" max="14848" width="9" style="105"/>
    <col min="14849" max="14849" width="18" style="105" customWidth="1"/>
    <col min="14850" max="14850" width="10.42578125" style="105" customWidth="1"/>
    <col min="14851" max="14851" width="11.42578125" style="105" customWidth="1"/>
    <col min="14852" max="14852" width="15.5703125" style="105" customWidth="1"/>
    <col min="14853" max="14853" width="11.5703125" style="105" customWidth="1"/>
    <col min="14854" max="14854" width="10.42578125" style="105" customWidth="1"/>
    <col min="14855" max="14855" width="17.5703125" style="105" customWidth="1"/>
    <col min="14856" max="14856" width="14.42578125" style="105" customWidth="1"/>
    <col min="14857" max="14859" width="11.42578125" style="105" customWidth="1"/>
    <col min="14860" max="15104" width="9" style="105"/>
    <col min="15105" max="15105" width="18" style="105" customWidth="1"/>
    <col min="15106" max="15106" width="10.42578125" style="105" customWidth="1"/>
    <col min="15107" max="15107" width="11.42578125" style="105" customWidth="1"/>
    <col min="15108" max="15108" width="15.5703125" style="105" customWidth="1"/>
    <col min="15109" max="15109" width="11.5703125" style="105" customWidth="1"/>
    <col min="15110" max="15110" width="10.42578125" style="105" customWidth="1"/>
    <col min="15111" max="15111" width="17.5703125" style="105" customWidth="1"/>
    <col min="15112" max="15112" width="14.42578125" style="105" customWidth="1"/>
    <col min="15113" max="15115" width="11.42578125" style="105" customWidth="1"/>
    <col min="15116" max="15360" width="9" style="105"/>
    <col min="15361" max="15361" width="18" style="105" customWidth="1"/>
    <col min="15362" max="15362" width="10.42578125" style="105" customWidth="1"/>
    <col min="15363" max="15363" width="11.42578125" style="105" customWidth="1"/>
    <col min="15364" max="15364" width="15.5703125" style="105" customWidth="1"/>
    <col min="15365" max="15365" width="11.5703125" style="105" customWidth="1"/>
    <col min="15366" max="15366" width="10.42578125" style="105" customWidth="1"/>
    <col min="15367" max="15367" width="17.5703125" style="105" customWidth="1"/>
    <col min="15368" max="15368" width="14.42578125" style="105" customWidth="1"/>
    <col min="15369" max="15371" width="11.42578125" style="105" customWidth="1"/>
    <col min="15372" max="15616" width="9" style="105"/>
    <col min="15617" max="15617" width="18" style="105" customWidth="1"/>
    <col min="15618" max="15618" width="10.42578125" style="105" customWidth="1"/>
    <col min="15619" max="15619" width="11.42578125" style="105" customWidth="1"/>
    <col min="15620" max="15620" width="15.5703125" style="105" customWidth="1"/>
    <col min="15621" max="15621" width="11.5703125" style="105" customWidth="1"/>
    <col min="15622" max="15622" width="10.42578125" style="105" customWidth="1"/>
    <col min="15623" max="15623" width="17.5703125" style="105" customWidth="1"/>
    <col min="15624" max="15624" width="14.42578125" style="105" customWidth="1"/>
    <col min="15625" max="15627" width="11.42578125" style="105" customWidth="1"/>
    <col min="15628" max="15872" width="9" style="105"/>
    <col min="15873" max="15873" width="18" style="105" customWidth="1"/>
    <col min="15874" max="15874" width="10.42578125" style="105" customWidth="1"/>
    <col min="15875" max="15875" width="11.42578125" style="105" customWidth="1"/>
    <col min="15876" max="15876" width="15.5703125" style="105" customWidth="1"/>
    <col min="15877" max="15877" width="11.5703125" style="105" customWidth="1"/>
    <col min="15878" max="15878" width="10.42578125" style="105" customWidth="1"/>
    <col min="15879" max="15879" width="17.5703125" style="105" customWidth="1"/>
    <col min="15880" max="15880" width="14.42578125" style="105" customWidth="1"/>
    <col min="15881" max="15883" width="11.42578125" style="105" customWidth="1"/>
    <col min="15884" max="16128" width="9" style="105"/>
    <col min="16129" max="16129" width="18" style="105" customWidth="1"/>
    <col min="16130" max="16130" width="10.42578125" style="105" customWidth="1"/>
    <col min="16131" max="16131" width="11.42578125" style="105" customWidth="1"/>
    <col min="16132" max="16132" width="15.5703125" style="105" customWidth="1"/>
    <col min="16133" max="16133" width="11.5703125" style="105" customWidth="1"/>
    <col min="16134" max="16134" width="10.42578125" style="105" customWidth="1"/>
    <col min="16135" max="16135" width="17.5703125" style="105" customWidth="1"/>
    <col min="16136" max="16136" width="14.42578125" style="105" customWidth="1"/>
    <col min="16137" max="16139" width="11.42578125" style="105" customWidth="1"/>
    <col min="16140" max="16384" width="9" style="105"/>
  </cols>
  <sheetData>
    <row r="1" spans="1:11" s="95" customFormat="1" ht="46.35" customHeight="1" x14ac:dyDescent="0.2">
      <c r="A1" s="333" t="s">
        <v>93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s="95" customFormat="1" ht="11.85" customHeight="1" x14ac:dyDescent="0.25">
      <c r="C2" s="96"/>
      <c r="D2" s="96"/>
      <c r="E2" s="96"/>
      <c r="G2" s="96"/>
      <c r="H2" s="96"/>
      <c r="I2" s="96"/>
      <c r="J2" s="97"/>
      <c r="K2" s="98" t="s">
        <v>72</v>
      </c>
    </row>
    <row r="3" spans="1:11" s="99" customFormat="1" ht="21.75" customHeight="1" x14ac:dyDescent="0.2">
      <c r="A3" s="334"/>
      <c r="B3" s="327" t="s">
        <v>20</v>
      </c>
      <c r="C3" s="339" t="s">
        <v>73</v>
      </c>
      <c r="D3" s="339" t="s">
        <v>74</v>
      </c>
      <c r="E3" s="339" t="s">
        <v>75</v>
      </c>
      <c r="F3" s="339" t="s">
        <v>76</v>
      </c>
      <c r="G3" s="339" t="s">
        <v>77</v>
      </c>
      <c r="H3" s="339" t="s">
        <v>8</v>
      </c>
      <c r="I3" s="340" t="s">
        <v>15</v>
      </c>
      <c r="J3" s="338" t="s">
        <v>78</v>
      </c>
      <c r="K3" s="339" t="s">
        <v>12</v>
      </c>
    </row>
    <row r="4" spans="1:11" s="99" customFormat="1" ht="9" customHeight="1" x14ac:dyDescent="0.2">
      <c r="A4" s="335"/>
      <c r="B4" s="328"/>
      <c r="C4" s="339"/>
      <c r="D4" s="339"/>
      <c r="E4" s="339"/>
      <c r="F4" s="339"/>
      <c r="G4" s="339"/>
      <c r="H4" s="339"/>
      <c r="I4" s="341"/>
      <c r="J4" s="338"/>
      <c r="K4" s="339"/>
    </row>
    <row r="5" spans="1:11" s="99" customFormat="1" ht="54.75" customHeight="1" x14ac:dyDescent="0.2">
      <c r="A5" s="335"/>
      <c r="B5" s="329"/>
      <c r="C5" s="339"/>
      <c r="D5" s="339"/>
      <c r="E5" s="339"/>
      <c r="F5" s="339"/>
      <c r="G5" s="339"/>
      <c r="H5" s="339"/>
      <c r="I5" s="342"/>
      <c r="J5" s="338"/>
      <c r="K5" s="339"/>
    </row>
    <row r="6" spans="1:11" s="101" customFormat="1" ht="12.75" customHeight="1" x14ac:dyDescent="0.2">
      <c r="A6" s="100" t="s">
        <v>3</v>
      </c>
      <c r="B6" s="100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</row>
    <row r="7" spans="1:11" s="103" customFormat="1" ht="17.850000000000001" customHeight="1" x14ac:dyDescent="0.25">
      <c r="A7" s="102" t="s">
        <v>68</v>
      </c>
      <c r="B7" s="124" t="e">
        <f>SUM(B8:B35)</f>
        <v>#REF!</v>
      </c>
      <c r="C7" s="124" t="e">
        <f t="shared" ref="C7:K7" si="0">SUM(C8:C35)</f>
        <v>#REF!</v>
      </c>
      <c r="D7" s="124" t="e">
        <f t="shared" si="0"/>
        <v>#REF!</v>
      </c>
      <c r="E7" s="124" t="e">
        <f t="shared" si="0"/>
        <v>#REF!</v>
      </c>
      <c r="F7" s="124" t="e">
        <f t="shared" si="0"/>
        <v>#REF!</v>
      </c>
      <c r="G7" s="124" t="e">
        <f t="shared" si="0"/>
        <v>#REF!</v>
      </c>
      <c r="H7" s="124" t="e">
        <f t="shared" si="0"/>
        <v>#REF!</v>
      </c>
      <c r="I7" s="124" t="e">
        <f t="shared" si="0"/>
        <v>#REF!</v>
      </c>
      <c r="J7" s="124" t="e">
        <f t="shared" si="0"/>
        <v>#REF!</v>
      </c>
      <c r="K7" s="124" t="e">
        <f t="shared" si="0"/>
        <v>#REF!</v>
      </c>
    </row>
    <row r="8" spans="1:11" ht="15" customHeight="1" x14ac:dyDescent="0.25">
      <c r="A8" s="104" t="s">
        <v>33</v>
      </c>
      <c r="B8" s="125">
        <f>УСЬОГО!C8-'!!12-жінки'!B8</f>
        <v>-4146</v>
      </c>
      <c r="C8" s="125">
        <f>УСЬОГО!F8-'!!12-жінки'!C8</f>
        <v>-4136</v>
      </c>
      <c r="D8" s="125">
        <f>УСЬОГО!I8-'!!12-жінки'!D8</f>
        <v>840</v>
      </c>
      <c r="E8" s="125">
        <f>УСЬОГО!L8-'!!12-жінки'!E8</f>
        <v>-52</v>
      </c>
      <c r="F8" s="125">
        <f>УСЬОГО!O8-'!!12-жінки'!F8</f>
        <v>-326</v>
      </c>
      <c r="G8" s="125">
        <f>УСЬОГО!R8-'!!12-жінки'!G8</f>
        <v>17</v>
      </c>
      <c r="H8" s="125">
        <f>УСЬОГО!U8-'!!12-жінки'!H8</f>
        <v>-2623</v>
      </c>
      <c r="I8" s="125">
        <f>УСЬОГО!X8-'!!12-жінки'!I8</f>
        <v>-451</v>
      </c>
      <c r="J8" s="125">
        <f>УСЬОГО!AA8-'!!12-жінки'!J8</f>
        <v>-506</v>
      </c>
      <c r="K8" s="125">
        <f>УСЬОГО!AD8-'!!12-жінки'!K8</f>
        <v>-484</v>
      </c>
    </row>
    <row r="9" spans="1:11" ht="15" customHeight="1" x14ac:dyDescent="0.25">
      <c r="A9" s="104" t="s">
        <v>34</v>
      </c>
      <c r="B9" s="125">
        <f>УСЬОГО!C9-'!!12-жінки'!B9</f>
        <v>1882</v>
      </c>
      <c r="C9" s="125">
        <f>УСЬОГО!F9-'!!12-жінки'!C9</f>
        <v>1126</v>
      </c>
      <c r="D9" s="125">
        <f>УСЬОГО!I9-'!!12-жінки'!D9</f>
        <v>921</v>
      </c>
      <c r="E9" s="125">
        <f>УСЬОГО!L9-'!!12-жінки'!E9</f>
        <v>540</v>
      </c>
      <c r="F9" s="125">
        <f>УСЬОГО!O9-'!!12-жінки'!F9</f>
        <v>218</v>
      </c>
      <c r="G9" s="125">
        <f>УСЬОГО!R9-'!!12-жінки'!G9</f>
        <v>26</v>
      </c>
      <c r="H9" s="125">
        <f>УСЬОГО!U9-'!!12-жінки'!H9</f>
        <v>1037</v>
      </c>
      <c r="I9" s="125">
        <f>УСЬОГО!X9-'!!12-жінки'!I9</f>
        <v>697</v>
      </c>
      <c r="J9" s="125">
        <f>УСЬОГО!AA9-'!!12-жінки'!J9</f>
        <v>259</v>
      </c>
      <c r="K9" s="125">
        <f>УСЬОГО!AD9-'!!12-жінки'!K9</f>
        <v>159</v>
      </c>
    </row>
    <row r="10" spans="1:11" ht="15" customHeight="1" x14ac:dyDescent="0.25">
      <c r="A10" s="104" t="s">
        <v>35</v>
      </c>
      <c r="B10" s="125">
        <f>УСЬОГО!C10-'!!12-жінки'!B10</f>
        <v>8824</v>
      </c>
      <c r="C10" s="125">
        <f>УСЬОГО!F10-'!!12-жінки'!C10</f>
        <v>6365</v>
      </c>
      <c r="D10" s="125">
        <f>УСЬОГО!I10-'!!12-жінки'!D10</f>
        <v>2481</v>
      </c>
      <c r="E10" s="125">
        <f>УСЬОГО!L10-'!!12-жінки'!E10</f>
        <v>2004</v>
      </c>
      <c r="F10" s="125">
        <f>УСЬОГО!O10-'!!12-жінки'!F10</f>
        <v>705</v>
      </c>
      <c r="G10" s="125">
        <f>УСЬОГО!R10-'!!12-жінки'!G10</f>
        <v>207</v>
      </c>
      <c r="H10" s="125">
        <f>УСЬОГО!U10-'!!12-жінки'!H10</f>
        <v>5389</v>
      </c>
      <c r="I10" s="125">
        <f>УСЬОГО!X10-'!!12-жінки'!I10</f>
        <v>2045</v>
      </c>
      <c r="J10" s="125">
        <f>УСЬОГО!AA10-'!!12-жінки'!J10</f>
        <v>1064</v>
      </c>
      <c r="K10" s="125">
        <f>УСЬОГО!AD10-'!!12-жінки'!K10</f>
        <v>790</v>
      </c>
    </row>
    <row r="11" spans="1:11" ht="15" customHeight="1" x14ac:dyDescent="0.25">
      <c r="A11" s="104" t="s">
        <v>36</v>
      </c>
      <c r="B11" s="125">
        <f>УСЬОГО!C11-'!!12-жінки'!B11</f>
        <v>2908</v>
      </c>
      <c r="C11" s="125">
        <f>УСЬОГО!F11-'!!12-жінки'!C11</f>
        <v>2093</v>
      </c>
      <c r="D11" s="125">
        <f>УСЬОГО!I11-'!!12-жінки'!D11</f>
        <v>1340</v>
      </c>
      <c r="E11" s="125">
        <f>УСЬОГО!L11-'!!12-жінки'!E11</f>
        <v>868</v>
      </c>
      <c r="F11" s="125">
        <f>УСЬОГО!O11-'!!12-жінки'!F11</f>
        <v>255</v>
      </c>
      <c r="G11" s="125">
        <f>УСЬОГО!R11-'!!12-жінки'!G11</f>
        <v>72</v>
      </c>
      <c r="H11" s="125">
        <f>УСЬОГО!U11-'!!12-жінки'!H11</f>
        <v>1872</v>
      </c>
      <c r="I11" s="125">
        <f>УСЬОГО!X11-'!!12-жінки'!I11</f>
        <v>769</v>
      </c>
      <c r="J11" s="125">
        <f>УСЬОГО!AA11-'!!12-жінки'!J11</f>
        <v>311</v>
      </c>
      <c r="K11" s="125">
        <f>УСЬОГО!AD11-'!!12-жінки'!K11</f>
        <v>189</v>
      </c>
    </row>
    <row r="12" spans="1:11" ht="15" customHeight="1" x14ac:dyDescent="0.25">
      <c r="A12" s="104" t="s">
        <v>37</v>
      </c>
      <c r="B12" s="125">
        <f>УСЬОГО!C12-'!!12-жінки'!B12</f>
        <v>4015</v>
      </c>
      <c r="C12" s="125">
        <f>УСЬОГО!F12-'!!12-жінки'!C12</f>
        <v>2831</v>
      </c>
      <c r="D12" s="125">
        <f>УСЬОГО!I12-'!!12-жінки'!D12</f>
        <v>1826</v>
      </c>
      <c r="E12" s="125">
        <f>УСЬОГО!L12-'!!12-жінки'!E12</f>
        <v>1235</v>
      </c>
      <c r="F12" s="125">
        <f>УСЬОГО!O12-'!!12-жінки'!F12</f>
        <v>129</v>
      </c>
      <c r="G12" s="125">
        <f>УСЬОГО!R12-'!!12-жінки'!G12</f>
        <v>24</v>
      </c>
      <c r="H12" s="125">
        <f>УСЬОГО!U12-'!!12-жінки'!H12</f>
        <v>2109</v>
      </c>
      <c r="I12" s="125">
        <f>УСЬОГО!X12-'!!12-жінки'!I12</f>
        <v>1048</v>
      </c>
      <c r="J12" s="125">
        <f>УСЬОГО!AA12-'!!12-жінки'!J12</f>
        <v>452</v>
      </c>
      <c r="K12" s="125">
        <f>УСЬОГО!AD12-'!!12-жінки'!K12</f>
        <v>279</v>
      </c>
    </row>
    <row r="13" spans="1:11" ht="15" customHeight="1" x14ac:dyDescent="0.25">
      <c r="A13" s="104" t="s">
        <v>38</v>
      </c>
      <c r="B13" s="125">
        <f>УСЬОГО!C13-'!!12-жінки'!B13</f>
        <v>2307</v>
      </c>
      <c r="C13" s="125">
        <f>УСЬОГО!F13-'!!12-жінки'!C13</f>
        <v>1355</v>
      </c>
      <c r="D13" s="125">
        <f>УСЬОГО!I13-'!!12-жінки'!D13</f>
        <v>1247</v>
      </c>
      <c r="E13" s="125">
        <f>УСЬОГО!L13-'!!12-жінки'!E13</f>
        <v>759</v>
      </c>
      <c r="F13" s="125">
        <f>УСЬОГО!O13-'!!12-жінки'!F13</f>
        <v>79</v>
      </c>
      <c r="G13" s="125">
        <f>УСЬОГО!R13-'!!12-жінки'!G13</f>
        <v>54</v>
      </c>
      <c r="H13" s="125">
        <f>УСЬОГО!U13-'!!12-жінки'!H13</f>
        <v>1123</v>
      </c>
      <c r="I13" s="125">
        <f>УСЬОГО!X13-'!!12-жінки'!I13</f>
        <v>528</v>
      </c>
      <c r="J13" s="125">
        <f>УСЬОГО!AA13-'!!12-жінки'!J13</f>
        <v>117</v>
      </c>
      <c r="K13" s="125">
        <f>УСЬОГО!AD13-'!!12-жінки'!K13</f>
        <v>89</v>
      </c>
    </row>
    <row r="14" spans="1:11" ht="15" customHeight="1" x14ac:dyDescent="0.25">
      <c r="A14" s="104" t="s">
        <v>39</v>
      </c>
      <c r="B14" s="125">
        <f>УСЬОГО!C14-'!!12-жінки'!B14</f>
        <v>1919</v>
      </c>
      <c r="C14" s="125">
        <f>УСЬОГО!F14-'!!12-жінки'!C14</f>
        <v>1414</v>
      </c>
      <c r="D14" s="125">
        <f>УСЬОГО!I14-'!!12-жінки'!D14</f>
        <v>1105</v>
      </c>
      <c r="E14" s="125">
        <f>УСЬОГО!L14-'!!12-жінки'!E14</f>
        <v>816</v>
      </c>
      <c r="F14" s="125">
        <f>УСЬОГО!O14-'!!12-жінки'!F14</f>
        <v>230</v>
      </c>
      <c r="G14" s="125">
        <f>УСЬОГО!R14-'!!12-жінки'!G14</f>
        <v>20</v>
      </c>
      <c r="H14" s="125">
        <f>УСЬОГО!U14-'!!12-жінки'!H14</f>
        <v>1190</v>
      </c>
      <c r="I14" s="125">
        <f>УСЬОГО!X14-'!!12-жінки'!I14</f>
        <v>479</v>
      </c>
      <c r="J14" s="125">
        <f>УСЬОГО!AA14-'!!12-жінки'!J14</f>
        <v>258</v>
      </c>
      <c r="K14" s="125">
        <f>УСЬОГО!AD14-'!!12-жінки'!K14</f>
        <v>143</v>
      </c>
    </row>
    <row r="15" spans="1:11" ht="15" customHeight="1" x14ac:dyDescent="0.25">
      <c r="A15" s="104" t="s">
        <v>40</v>
      </c>
      <c r="B15" s="125" t="e">
        <f>УСЬОГО!#REF!-'!!12-жінки'!B15</f>
        <v>#REF!</v>
      </c>
      <c r="C15" s="125" t="e">
        <f>УСЬОГО!#REF!-'!!12-жінки'!C15</f>
        <v>#REF!</v>
      </c>
      <c r="D15" s="125" t="e">
        <f>УСЬОГО!#REF!-'!!12-жінки'!D15</f>
        <v>#REF!</v>
      </c>
      <c r="E15" s="125" t="e">
        <f>УСЬОГО!#REF!-'!!12-жінки'!E15</f>
        <v>#REF!</v>
      </c>
      <c r="F15" s="125" t="e">
        <f>УСЬОГО!#REF!-'!!12-жінки'!F15</f>
        <v>#REF!</v>
      </c>
      <c r="G15" s="125" t="e">
        <f>УСЬОГО!#REF!-'!!12-жінки'!G15</f>
        <v>#REF!</v>
      </c>
      <c r="H15" s="125" t="e">
        <f>УСЬОГО!#REF!-'!!12-жінки'!H15</f>
        <v>#REF!</v>
      </c>
      <c r="I15" s="125" t="e">
        <f>УСЬОГО!#REF!-'!!12-жінки'!I15</f>
        <v>#REF!</v>
      </c>
      <c r="J15" s="125" t="e">
        <f>УСЬОГО!#REF!-'!!12-жінки'!J15</f>
        <v>#REF!</v>
      </c>
      <c r="K15" s="125" t="e">
        <f>УСЬОГО!#REF!-'!!12-жінки'!K15</f>
        <v>#REF!</v>
      </c>
    </row>
    <row r="16" spans="1:11" ht="15" customHeight="1" x14ac:dyDescent="0.25">
      <c r="A16" s="104" t="s">
        <v>41</v>
      </c>
      <c r="B16" s="125" t="e">
        <f>УСЬОГО!#REF!-'!!12-жінки'!B16</f>
        <v>#REF!</v>
      </c>
      <c r="C16" s="125" t="e">
        <f>УСЬОГО!#REF!-'!!12-жінки'!C16</f>
        <v>#REF!</v>
      </c>
      <c r="D16" s="125" t="e">
        <f>УСЬОГО!#REF!-'!!12-жінки'!D16</f>
        <v>#REF!</v>
      </c>
      <c r="E16" s="125" t="e">
        <f>УСЬОГО!#REF!-'!!12-жінки'!E16</f>
        <v>#REF!</v>
      </c>
      <c r="F16" s="125" t="e">
        <f>УСЬОГО!#REF!-'!!12-жінки'!F16</f>
        <v>#REF!</v>
      </c>
      <c r="G16" s="125" t="e">
        <f>УСЬОГО!#REF!-'!!12-жінки'!G16</f>
        <v>#REF!</v>
      </c>
      <c r="H16" s="125" t="e">
        <f>УСЬОГО!#REF!-'!!12-жінки'!H16</f>
        <v>#REF!</v>
      </c>
      <c r="I16" s="125" t="e">
        <f>УСЬОГО!#REF!-'!!12-жінки'!I16</f>
        <v>#REF!</v>
      </c>
      <c r="J16" s="125" t="e">
        <f>УСЬОГО!#REF!-'!!12-жінки'!J16</f>
        <v>#REF!</v>
      </c>
      <c r="K16" s="125" t="e">
        <f>УСЬОГО!#REF!-'!!12-жінки'!K16</f>
        <v>#REF!</v>
      </c>
    </row>
    <row r="17" spans="1:20" ht="15" customHeight="1" x14ac:dyDescent="0.25">
      <c r="A17" s="104" t="s">
        <v>42</v>
      </c>
      <c r="B17" s="125" t="e">
        <f>УСЬОГО!#REF!-'!!12-жінки'!B17</f>
        <v>#REF!</v>
      </c>
      <c r="C17" s="125" t="e">
        <f>УСЬОГО!#REF!-'!!12-жінки'!C17</f>
        <v>#REF!</v>
      </c>
      <c r="D17" s="125" t="e">
        <f>УСЬОГО!#REF!-'!!12-жінки'!D17</f>
        <v>#REF!</v>
      </c>
      <c r="E17" s="125" t="e">
        <f>УСЬОГО!#REF!-'!!12-жінки'!E17</f>
        <v>#REF!</v>
      </c>
      <c r="F17" s="125" t="e">
        <f>УСЬОГО!#REF!-'!!12-жінки'!F17</f>
        <v>#REF!</v>
      </c>
      <c r="G17" s="125" t="e">
        <f>УСЬОГО!#REF!-'!!12-жінки'!G17</f>
        <v>#REF!</v>
      </c>
      <c r="H17" s="125" t="e">
        <f>УСЬОГО!#REF!-'!!12-жінки'!H17</f>
        <v>#REF!</v>
      </c>
      <c r="I17" s="125" t="e">
        <f>УСЬОГО!#REF!-'!!12-жінки'!I17</f>
        <v>#REF!</v>
      </c>
      <c r="J17" s="125" t="e">
        <f>УСЬОГО!#REF!-'!!12-жінки'!J17</f>
        <v>#REF!</v>
      </c>
      <c r="K17" s="125" t="e">
        <f>УСЬОГО!#REF!-'!!12-жінки'!K17</f>
        <v>#REF!</v>
      </c>
    </row>
    <row r="18" spans="1:20" ht="15" customHeight="1" x14ac:dyDescent="0.25">
      <c r="A18" s="104" t="s">
        <v>43</v>
      </c>
      <c r="B18" s="125" t="e">
        <f>УСЬОГО!#REF!-'!!12-жінки'!B18</f>
        <v>#REF!</v>
      </c>
      <c r="C18" s="125" t="e">
        <f>УСЬОГО!#REF!-'!!12-жінки'!C18</f>
        <v>#REF!</v>
      </c>
      <c r="D18" s="125" t="e">
        <f>УСЬОГО!#REF!-'!!12-жінки'!D18</f>
        <v>#REF!</v>
      </c>
      <c r="E18" s="125" t="e">
        <f>УСЬОГО!#REF!-'!!12-жінки'!E18</f>
        <v>#REF!</v>
      </c>
      <c r="F18" s="125" t="e">
        <f>УСЬОГО!#REF!-'!!12-жінки'!F18</f>
        <v>#REF!</v>
      </c>
      <c r="G18" s="125" t="e">
        <f>УСЬОГО!#REF!-'!!12-жінки'!G18</f>
        <v>#REF!</v>
      </c>
      <c r="H18" s="125" t="e">
        <f>УСЬОГО!#REF!-'!!12-жінки'!H18</f>
        <v>#REF!</v>
      </c>
      <c r="I18" s="125" t="e">
        <f>УСЬОГО!#REF!-'!!12-жінки'!I18</f>
        <v>#REF!</v>
      </c>
      <c r="J18" s="125" t="e">
        <f>УСЬОГО!#REF!-'!!12-жінки'!J18</f>
        <v>#REF!</v>
      </c>
      <c r="K18" s="125" t="e">
        <f>УСЬОГО!#REF!-'!!12-жінки'!K18</f>
        <v>#REF!</v>
      </c>
    </row>
    <row r="19" spans="1:20" ht="15" customHeight="1" x14ac:dyDescent="0.25">
      <c r="A19" s="104" t="s">
        <v>44</v>
      </c>
      <c r="B19" s="125" t="e">
        <f>УСЬОГО!#REF!-'!!12-жінки'!B19</f>
        <v>#REF!</v>
      </c>
      <c r="C19" s="125" t="e">
        <f>УСЬОГО!#REF!-'!!12-жінки'!C19</f>
        <v>#REF!</v>
      </c>
      <c r="D19" s="125" t="e">
        <f>УСЬОГО!#REF!-'!!12-жінки'!D19</f>
        <v>#REF!</v>
      </c>
      <c r="E19" s="125" t="e">
        <f>УСЬОГО!#REF!-'!!12-жінки'!E19</f>
        <v>#REF!</v>
      </c>
      <c r="F19" s="125" t="e">
        <f>УСЬОГО!#REF!-'!!12-жінки'!F19</f>
        <v>#REF!</v>
      </c>
      <c r="G19" s="125" t="e">
        <f>УСЬОГО!#REF!-'!!12-жінки'!G19</f>
        <v>#REF!</v>
      </c>
      <c r="H19" s="125" t="e">
        <f>УСЬОГО!#REF!-'!!12-жінки'!H19</f>
        <v>#REF!</v>
      </c>
      <c r="I19" s="125" t="e">
        <f>УСЬОГО!#REF!-'!!12-жінки'!I19</f>
        <v>#REF!</v>
      </c>
      <c r="J19" s="125" t="e">
        <f>УСЬОГО!#REF!-'!!12-жінки'!J19</f>
        <v>#REF!</v>
      </c>
      <c r="K19" s="125" t="e">
        <f>УСЬОГО!#REF!-'!!12-жінки'!K19</f>
        <v>#REF!</v>
      </c>
    </row>
    <row r="20" spans="1:20" ht="15" customHeight="1" x14ac:dyDescent="0.25">
      <c r="A20" s="104" t="s">
        <v>45</v>
      </c>
      <c r="B20" s="125" t="e">
        <f>УСЬОГО!#REF!-'!!12-жінки'!B20</f>
        <v>#REF!</v>
      </c>
      <c r="C20" s="125" t="e">
        <f>УСЬОГО!#REF!-'!!12-жінки'!C20</f>
        <v>#REF!</v>
      </c>
      <c r="D20" s="125" t="e">
        <f>УСЬОГО!#REF!-'!!12-жінки'!D20</f>
        <v>#REF!</v>
      </c>
      <c r="E20" s="125" t="e">
        <f>УСЬОГО!#REF!-'!!12-жінки'!E20</f>
        <v>#REF!</v>
      </c>
      <c r="F20" s="125" t="e">
        <f>УСЬОГО!#REF!-'!!12-жінки'!F20</f>
        <v>#REF!</v>
      </c>
      <c r="G20" s="125" t="e">
        <f>УСЬОГО!#REF!-'!!12-жінки'!G20</f>
        <v>#REF!</v>
      </c>
      <c r="H20" s="125" t="e">
        <f>УСЬОГО!#REF!-'!!12-жінки'!H20</f>
        <v>#REF!</v>
      </c>
      <c r="I20" s="125" t="e">
        <f>УСЬОГО!#REF!-'!!12-жінки'!I20</f>
        <v>#REF!</v>
      </c>
      <c r="J20" s="125" t="e">
        <f>УСЬОГО!#REF!-'!!12-жінки'!J20</f>
        <v>#REF!</v>
      </c>
      <c r="K20" s="125" t="e">
        <f>УСЬОГО!#REF!-'!!12-жінки'!K20</f>
        <v>#REF!</v>
      </c>
    </row>
    <row r="21" spans="1:20" ht="15" customHeight="1" x14ac:dyDescent="0.25">
      <c r="A21" s="104" t="s">
        <v>46</v>
      </c>
      <c r="B21" s="125" t="e">
        <f>УСЬОГО!#REF!-'!!12-жінки'!B21</f>
        <v>#REF!</v>
      </c>
      <c r="C21" s="125" t="e">
        <f>УСЬОГО!#REF!-'!!12-жінки'!C21</f>
        <v>#REF!</v>
      </c>
      <c r="D21" s="125" t="e">
        <f>УСЬОГО!#REF!-'!!12-жінки'!D21</f>
        <v>#REF!</v>
      </c>
      <c r="E21" s="125" t="e">
        <f>УСЬОГО!#REF!-'!!12-жінки'!E21</f>
        <v>#REF!</v>
      </c>
      <c r="F21" s="125" t="e">
        <f>УСЬОГО!#REF!-'!!12-жінки'!F21</f>
        <v>#REF!</v>
      </c>
      <c r="G21" s="125" t="e">
        <f>УСЬОГО!#REF!-'!!12-жінки'!G21</f>
        <v>#REF!</v>
      </c>
      <c r="H21" s="125" t="e">
        <f>УСЬОГО!#REF!-'!!12-жінки'!H21</f>
        <v>#REF!</v>
      </c>
      <c r="I21" s="125" t="e">
        <f>УСЬОГО!#REF!-'!!12-жінки'!I21</f>
        <v>#REF!</v>
      </c>
      <c r="J21" s="125" t="e">
        <f>УСЬОГО!#REF!-'!!12-жінки'!J21</f>
        <v>#REF!</v>
      </c>
      <c r="K21" s="125" t="e">
        <f>УСЬОГО!#REF!-'!!12-жінки'!K21</f>
        <v>#REF!</v>
      </c>
    </row>
    <row r="22" spans="1:20" ht="15" customHeight="1" x14ac:dyDescent="0.25">
      <c r="A22" s="104" t="s">
        <v>47</v>
      </c>
      <c r="B22" s="125" t="e">
        <f>УСЬОГО!#REF!-'!!12-жінки'!B22</f>
        <v>#REF!</v>
      </c>
      <c r="C22" s="125" t="e">
        <f>УСЬОГО!#REF!-'!!12-жінки'!C22</f>
        <v>#REF!</v>
      </c>
      <c r="D22" s="125" t="e">
        <f>УСЬОГО!#REF!-'!!12-жінки'!D22</f>
        <v>#REF!</v>
      </c>
      <c r="E22" s="125" t="e">
        <f>УСЬОГО!#REF!-'!!12-жінки'!E22</f>
        <v>#REF!</v>
      </c>
      <c r="F22" s="125" t="e">
        <f>УСЬОГО!#REF!-'!!12-жінки'!F22</f>
        <v>#REF!</v>
      </c>
      <c r="G22" s="125" t="e">
        <f>УСЬОГО!#REF!-'!!12-жінки'!G22</f>
        <v>#REF!</v>
      </c>
      <c r="H22" s="125" t="e">
        <f>УСЬОГО!#REF!-'!!12-жінки'!H22</f>
        <v>#REF!</v>
      </c>
      <c r="I22" s="125" t="e">
        <f>УСЬОГО!#REF!-'!!12-жінки'!I22</f>
        <v>#REF!</v>
      </c>
      <c r="J22" s="125" t="e">
        <f>УСЬОГО!#REF!-'!!12-жінки'!J22</f>
        <v>#REF!</v>
      </c>
      <c r="K22" s="125" t="e">
        <f>УСЬОГО!#REF!-'!!12-жінки'!K22</f>
        <v>#REF!</v>
      </c>
    </row>
    <row r="23" spans="1:20" ht="15" customHeight="1" x14ac:dyDescent="0.25">
      <c r="A23" s="104" t="s">
        <v>48</v>
      </c>
      <c r="B23" s="125" t="e">
        <f>УСЬОГО!#REF!-'!!12-жінки'!B23</f>
        <v>#REF!</v>
      </c>
      <c r="C23" s="125" t="e">
        <f>УСЬОГО!#REF!-'!!12-жінки'!C23</f>
        <v>#REF!</v>
      </c>
      <c r="D23" s="125" t="e">
        <f>УСЬОГО!#REF!-'!!12-жінки'!D23</f>
        <v>#REF!</v>
      </c>
      <c r="E23" s="125" t="e">
        <f>УСЬОГО!#REF!-'!!12-жінки'!E23</f>
        <v>#REF!</v>
      </c>
      <c r="F23" s="125" t="e">
        <f>УСЬОГО!#REF!-'!!12-жінки'!F23</f>
        <v>#REF!</v>
      </c>
      <c r="G23" s="125" t="e">
        <f>УСЬОГО!#REF!-'!!12-жінки'!G23</f>
        <v>#REF!</v>
      </c>
      <c r="H23" s="125" t="e">
        <f>УСЬОГО!#REF!-'!!12-жінки'!H23</f>
        <v>#REF!</v>
      </c>
      <c r="I23" s="125" t="e">
        <f>УСЬОГО!#REF!-'!!12-жінки'!I23</f>
        <v>#REF!</v>
      </c>
      <c r="J23" s="125" t="e">
        <f>УСЬОГО!#REF!-'!!12-жінки'!J23</f>
        <v>#REF!</v>
      </c>
      <c r="K23" s="125" t="e">
        <f>УСЬОГО!#REF!-'!!12-жінки'!K23</f>
        <v>#REF!</v>
      </c>
    </row>
    <row r="24" spans="1:20" ht="15" customHeight="1" x14ac:dyDescent="0.25">
      <c r="A24" s="104" t="s">
        <v>49</v>
      </c>
      <c r="B24" s="125" t="e">
        <f>УСЬОГО!#REF!-'!!12-жінки'!B24</f>
        <v>#REF!</v>
      </c>
      <c r="C24" s="125" t="e">
        <f>УСЬОГО!#REF!-'!!12-жінки'!C24</f>
        <v>#REF!</v>
      </c>
      <c r="D24" s="125" t="e">
        <f>УСЬОГО!#REF!-'!!12-жінки'!D24</f>
        <v>#REF!</v>
      </c>
      <c r="E24" s="125" t="e">
        <f>УСЬОГО!#REF!-'!!12-жінки'!E24</f>
        <v>#REF!</v>
      </c>
      <c r="F24" s="125" t="e">
        <f>УСЬОГО!#REF!-'!!12-жінки'!F24</f>
        <v>#REF!</v>
      </c>
      <c r="G24" s="125" t="e">
        <f>УСЬОГО!#REF!-'!!12-жінки'!G24</f>
        <v>#REF!</v>
      </c>
      <c r="H24" s="125" t="e">
        <f>УСЬОГО!#REF!-'!!12-жінки'!H24</f>
        <v>#REF!</v>
      </c>
      <c r="I24" s="125" t="e">
        <f>УСЬОГО!#REF!-'!!12-жінки'!I24</f>
        <v>#REF!</v>
      </c>
      <c r="J24" s="125" t="e">
        <f>УСЬОГО!#REF!-'!!12-жінки'!J24</f>
        <v>#REF!</v>
      </c>
      <c r="K24" s="125" t="e">
        <f>УСЬОГО!#REF!-'!!12-жінки'!K24</f>
        <v>#REF!</v>
      </c>
    </row>
    <row r="25" spans="1:20" ht="15" customHeight="1" x14ac:dyDescent="0.25">
      <c r="A25" s="104" t="s">
        <v>50</v>
      </c>
      <c r="B25" s="125" t="e">
        <f>УСЬОГО!#REF!-'!!12-жінки'!B25</f>
        <v>#REF!</v>
      </c>
      <c r="C25" s="125" t="e">
        <f>УСЬОГО!#REF!-'!!12-жінки'!C25</f>
        <v>#REF!</v>
      </c>
      <c r="D25" s="125" t="e">
        <f>УСЬОГО!#REF!-'!!12-жінки'!D25</f>
        <v>#REF!</v>
      </c>
      <c r="E25" s="125" t="e">
        <f>УСЬОГО!#REF!-'!!12-жінки'!E25</f>
        <v>#REF!</v>
      </c>
      <c r="F25" s="125" t="e">
        <f>УСЬОГО!#REF!-'!!12-жінки'!F25</f>
        <v>#REF!</v>
      </c>
      <c r="G25" s="125" t="e">
        <f>УСЬОГО!#REF!-'!!12-жінки'!G25</f>
        <v>#REF!</v>
      </c>
      <c r="H25" s="125" t="e">
        <f>УСЬОГО!#REF!-'!!12-жінки'!H25</f>
        <v>#REF!</v>
      </c>
      <c r="I25" s="125" t="e">
        <f>УСЬОГО!#REF!-'!!12-жінки'!I25</f>
        <v>#REF!</v>
      </c>
      <c r="J25" s="125" t="e">
        <f>УСЬОГО!#REF!-'!!12-жінки'!J25</f>
        <v>#REF!</v>
      </c>
      <c r="K25" s="125" t="e">
        <f>УСЬОГО!#REF!-'!!12-жінки'!K25</f>
        <v>#REF!</v>
      </c>
    </row>
    <row r="26" spans="1:20" ht="15" customHeight="1" x14ac:dyDescent="0.25">
      <c r="A26" s="104" t="s">
        <v>51</v>
      </c>
      <c r="B26" s="125" t="e">
        <f>УСЬОГО!#REF!-'!!12-жінки'!B26</f>
        <v>#REF!</v>
      </c>
      <c r="C26" s="125" t="e">
        <f>УСЬОГО!#REF!-'!!12-жінки'!C26</f>
        <v>#REF!</v>
      </c>
      <c r="D26" s="125" t="e">
        <f>УСЬОГО!#REF!-'!!12-жінки'!D26</f>
        <v>#REF!</v>
      </c>
      <c r="E26" s="125" t="e">
        <f>УСЬОГО!#REF!-'!!12-жінки'!E26</f>
        <v>#REF!</v>
      </c>
      <c r="F26" s="125" t="e">
        <f>УСЬОГО!#REF!-'!!12-жінки'!F26</f>
        <v>#REF!</v>
      </c>
      <c r="G26" s="125" t="e">
        <f>УСЬОГО!#REF!-'!!12-жінки'!G26</f>
        <v>#REF!</v>
      </c>
      <c r="H26" s="125" t="e">
        <f>УСЬОГО!#REF!-'!!12-жінки'!H26</f>
        <v>#REF!</v>
      </c>
      <c r="I26" s="125" t="e">
        <f>УСЬОГО!#REF!-'!!12-жінки'!I26</f>
        <v>#REF!</v>
      </c>
      <c r="J26" s="125" t="e">
        <f>УСЬОГО!#REF!-'!!12-жінки'!J26</f>
        <v>#REF!</v>
      </c>
      <c r="K26" s="125" t="e">
        <f>УСЬОГО!#REF!-'!!12-жінки'!K26</f>
        <v>#REF!</v>
      </c>
    </row>
    <row r="27" spans="1:20" ht="15" customHeight="1" x14ac:dyDescent="0.25">
      <c r="A27" s="104" t="s">
        <v>52</v>
      </c>
      <c r="B27" s="125" t="e">
        <f>УСЬОГО!#REF!-'!!12-жінки'!B27</f>
        <v>#REF!</v>
      </c>
      <c r="C27" s="125" t="e">
        <f>УСЬОГО!#REF!-'!!12-жінки'!C27</f>
        <v>#REF!</v>
      </c>
      <c r="D27" s="125" t="e">
        <f>УСЬОГО!#REF!-'!!12-жінки'!D27</f>
        <v>#REF!</v>
      </c>
      <c r="E27" s="125" t="e">
        <f>УСЬОГО!#REF!-'!!12-жінки'!E27</f>
        <v>#REF!</v>
      </c>
      <c r="F27" s="125" t="e">
        <f>УСЬОГО!#REF!-'!!12-жінки'!F27</f>
        <v>#REF!</v>
      </c>
      <c r="G27" s="125" t="e">
        <f>УСЬОГО!#REF!-'!!12-жінки'!G27</f>
        <v>#REF!</v>
      </c>
      <c r="H27" s="125" t="e">
        <f>УСЬОГО!#REF!-'!!12-жінки'!H27</f>
        <v>#REF!</v>
      </c>
      <c r="I27" s="125" t="e">
        <f>УСЬОГО!#REF!-'!!12-жінки'!I27</f>
        <v>#REF!</v>
      </c>
      <c r="J27" s="125" t="e">
        <f>УСЬОГО!#REF!-'!!12-жінки'!J27</f>
        <v>#REF!</v>
      </c>
      <c r="K27" s="125" t="e">
        <f>УСЬОГО!#REF!-'!!12-жінки'!K27</f>
        <v>#REF!</v>
      </c>
      <c r="T27" s="105" t="s">
        <v>89</v>
      </c>
    </row>
    <row r="28" spans="1:20" ht="15" customHeight="1" x14ac:dyDescent="0.25">
      <c r="A28" s="104" t="s">
        <v>53</v>
      </c>
      <c r="B28" s="125" t="e">
        <f>УСЬОГО!#REF!-'!!12-жінки'!B28</f>
        <v>#REF!</v>
      </c>
      <c r="C28" s="125" t="e">
        <f>УСЬОГО!#REF!-'!!12-жінки'!C28</f>
        <v>#REF!</v>
      </c>
      <c r="D28" s="125" t="e">
        <f>УСЬОГО!#REF!-'!!12-жінки'!D28</f>
        <v>#REF!</v>
      </c>
      <c r="E28" s="125" t="e">
        <f>УСЬОГО!#REF!-'!!12-жінки'!E28</f>
        <v>#REF!</v>
      </c>
      <c r="F28" s="125" t="e">
        <f>УСЬОГО!#REF!-'!!12-жінки'!F28</f>
        <v>#REF!</v>
      </c>
      <c r="G28" s="125" t="e">
        <f>УСЬОГО!#REF!-'!!12-жінки'!G28</f>
        <v>#REF!</v>
      </c>
      <c r="H28" s="125" t="e">
        <f>УСЬОГО!#REF!-'!!12-жінки'!H28</f>
        <v>#REF!</v>
      </c>
      <c r="I28" s="125" t="e">
        <f>УСЬОГО!#REF!-'!!12-жінки'!I28</f>
        <v>#REF!</v>
      </c>
      <c r="J28" s="125" t="e">
        <f>УСЬОГО!#REF!-'!!12-жінки'!J28</f>
        <v>#REF!</v>
      </c>
      <c r="K28" s="125" t="e">
        <f>УСЬОГО!#REF!-'!!12-жінки'!K28</f>
        <v>#REF!</v>
      </c>
    </row>
    <row r="29" spans="1:20" ht="15" customHeight="1" x14ac:dyDescent="0.25">
      <c r="A29" s="104" t="s">
        <v>54</v>
      </c>
      <c r="B29" s="125" t="e">
        <f>УСЬОГО!#REF!-'!!12-жінки'!B29</f>
        <v>#REF!</v>
      </c>
      <c r="C29" s="125" t="e">
        <f>УСЬОГО!#REF!-'!!12-жінки'!C29</f>
        <v>#REF!</v>
      </c>
      <c r="D29" s="125" t="e">
        <f>УСЬОГО!#REF!-'!!12-жінки'!D29</f>
        <v>#REF!</v>
      </c>
      <c r="E29" s="125" t="e">
        <f>УСЬОГО!#REF!-'!!12-жінки'!E29</f>
        <v>#REF!</v>
      </c>
      <c r="F29" s="125" t="e">
        <f>УСЬОГО!#REF!-'!!12-жінки'!F29</f>
        <v>#REF!</v>
      </c>
      <c r="G29" s="125" t="e">
        <f>УСЬОГО!#REF!-'!!12-жінки'!G29</f>
        <v>#REF!</v>
      </c>
      <c r="H29" s="125" t="e">
        <f>УСЬОГО!#REF!-'!!12-жінки'!H29</f>
        <v>#REF!</v>
      </c>
      <c r="I29" s="125" t="e">
        <f>УСЬОГО!#REF!-'!!12-жінки'!I29</f>
        <v>#REF!</v>
      </c>
      <c r="J29" s="125" t="e">
        <f>УСЬОГО!#REF!-'!!12-жінки'!J29</f>
        <v>#REF!</v>
      </c>
      <c r="K29" s="125" t="e">
        <f>УСЬОГО!#REF!-'!!12-жінки'!K29</f>
        <v>#REF!</v>
      </c>
    </row>
    <row r="30" spans="1:20" ht="15" customHeight="1" x14ac:dyDescent="0.25">
      <c r="A30" s="106" t="s">
        <v>55</v>
      </c>
      <c r="B30" s="125" t="e">
        <f>УСЬОГО!#REF!-'!!12-жінки'!B30</f>
        <v>#REF!</v>
      </c>
      <c r="C30" s="125" t="e">
        <f>УСЬОГО!#REF!-'!!12-жінки'!C30</f>
        <v>#REF!</v>
      </c>
      <c r="D30" s="125" t="e">
        <f>УСЬОГО!#REF!-'!!12-жінки'!D30</f>
        <v>#REF!</v>
      </c>
      <c r="E30" s="125" t="e">
        <f>УСЬОГО!#REF!-'!!12-жінки'!E30</f>
        <v>#REF!</v>
      </c>
      <c r="F30" s="125" t="e">
        <f>УСЬОГО!#REF!-'!!12-жінки'!F30</f>
        <v>#REF!</v>
      </c>
      <c r="G30" s="125" t="e">
        <f>УСЬОГО!#REF!-'!!12-жінки'!G30</f>
        <v>#REF!</v>
      </c>
      <c r="H30" s="125" t="e">
        <f>УСЬОГО!#REF!-'!!12-жінки'!H30</f>
        <v>#REF!</v>
      </c>
      <c r="I30" s="125" t="e">
        <f>УСЬОГО!#REF!-'!!12-жінки'!I30</f>
        <v>#REF!</v>
      </c>
      <c r="J30" s="125" t="e">
        <f>УСЬОГО!#REF!-'!!12-жінки'!J30</f>
        <v>#REF!</v>
      </c>
      <c r="K30" s="125" t="e">
        <f>УСЬОГО!#REF!-'!!12-жінки'!K30</f>
        <v>#REF!</v>
      </c>
    </row>
    <row r="31" spans="1:20" ht="15" customHeight="1" x14ac:dyDescent="0.25">
      <c r="A31" s="107" t="s">
        <v>56</v>
      </c>
      <c r="B31" s="125" t="e">
        <f>УСЬОГО!#REF!-'!!12-жінки'!B31</f>
        <v>#REF!</v>
      </c>
      <c r="C31" s="125" t="e">
        <f>УСЬОГО!#REF!-'!!12-жінки'!C31</f>
        <v>#REF!</v>
      </c>
      <c r="D31" s="125" t="e">
        <f>УСЬОГО!#REF!-'!!12-жінки'!D31</f>
        <v>#REF!</v>
      </c>
      <c r="E31" s="125" t="e">
        <f>УСЬОГО!#REF!-'!!12-жінки'!E31</f>
        <v>#REF!</v>
      </c>
      <c r="F31" s="125" t="e">
        <f>УСЬОГО!#REF!-'!!12-жінки'!F31</f>
        <v>#REF!</v>
      </c>
      <c r="G31" s="125" t="e">
        <f>УСЬОГО!#REF!-'!!12-жінки'!G31</f>
        <v>#REF!</v>
      </c>
      <c r="H31" s="125" t="e">
        <f>УСЬОГО!#REF!-'!!12-жінки'!H31</f>
        <v>#REF!</v>
      </c>
      <c r="I31" s="125" t="e">
        <f>УСЬОГО!#REF!-'!!12-жінки'!I31</f>
        <v>#REF!</v>
      </c>
      <c r="J31" s="125" t="e">
        <f>УСЬОГО!#REF!-'!!12-жінки'!J31</f>
        <v>#REF!</v>
      </c>
      <c r="K31" s="125" t="e">
        <f>УСЬОГО!#REF!-'!!12-жінки'!K31</f>
        <v>#REF!</v>
      </c>
    </row>
    <row r="32" spans="1:20" ht="15" customHeight="1" x14ac:dyDescent="0.25">
      <c r="A32" s="107" t="s">
        <v>57</v>
      </c>
      <c r="B32" s="125" t="e">
        <f>УСЬОГО!#REF!-'!!12-жінки'!B32</f>
        <v>#REF!</v>
      </c>
      <c r="C32" s="125" t="e">
        <f>УСЬОГО!#REF!-'!!12-жінки'!C32</f>
        <v>#REF!</v>
      </c>
      <c r="D32" s="125" t="e">
        <f>УСЬОГО!#REF!-'!!12-жінки'!D32</f>
        <v>#REF!</v>
      </c>
      <c r="E32" s="125" t="e">
        <f>УСЬОГО!#REF!-'!!12-жінки'!E32</f>
        <v>#REF!</v>
      </c>
      <c r="F32" s="125" t="e">
        <f>УСЬОГО!#REF!-'!!12-жінки'!F32</f>
        <v>#REF!</v>
      </c>
      <c r="G32" s="125" t="e">
        <f>УСЬОГО!#REF!-'!!12-жінки'!G32</f>
        <v>#REF!</v>
      </c>
      <c r="H32" s="125" t="e">
        <f>УСЬОГО!#REF!-'!!12-жінки'!H32</f>
        <v>#REF!</v>
      </c>
      <c r="I32" s="125" t="e">
        <f>УСЬОГО!#REF!-'!!12-жінки'!I32</f>
        <v>#REF!</v>
      </c>
      <c r="J32" s="125" t="e">
        <f>УСЬОГО!#REF!-'!!12-жінки'!J32</f>
        <v>#REF!</v>
      </c>
      <c r="K32" s="125" t="e">
        <f>УСЬОГО!#REF!-'!!12-жінки'!K32</f>
        <v>#REF!</v>
      </c>
    </row>
    <row r="33" spans="1:11" ht="15" customHeight="1" x14ac:dyDescent="0.25">
      <c r="A33" s="107" t="s">
        <v>58</v>
      </c>
      <c r="B33" s="125" t="e">
        <f>УСЬОГО!#REF!-'!!12-жінки'!B33</f>
        <v>#REF!</v>
      </c>
      <c r="C33" s="125" t="e">
        <f>УСЬОГО!#REF!-'!!12-жінки'!C33</f>
        <v>#REF!</v>
      </c>
      <c r="D33" s="125" t="e">
        <f>УСЬОГО!#REF!-'!!12-жінки'!D33</f>
        <v>#REF!</v>
      </c>
      <c r="E33" s="125" t="e">
        <f>УСЬОГО!#REF!-'!!12-жінки'!E33</f>
        <v>#REF!</v>
      </c>
      <c r="F33" s="125" t="e">
        <f>УСЬОГО!#REF!-'!!12-жінки'!F33</f>
        <v>#REF!</v>
      </c>
      <c r="G33" s="125" t="e">
        <f>УСЬОГО!#REF!-'!!12-жінки'!G33</f>
        <v>#REF!</v>
      </c>
      <c r="H33" s="125" t="e">
        <f>УСЬОГО!#REF!-'!!12-жінки'!H33</f>
        <v>#REF!</v>
      </c>
      <c r="I33" s="125" t="e">
        <f>УСЬОГО!#REF!-'!!12-жінки'!I33</f>
        <v>#REF!</v>
      </c>
      <c r="J33" s="125" t="e">
        <f>УСЬОГО!#REF!-'!!12-жінки'!J33</f>
        <v>#REF!</v>
      </c>
      <c r="K33" s="125" t="e">
        <f>УСЬОГО!#REF!-'!!12-жінки'!K33</f>
        <v>#REF!</v>
      </c>
    </row>
    <row r="34" spans="1:11" ht="15" customHeight="1" x14ac:dyDescent="0.25">
      <c r="A34" s="107" t="s">
        <v>59</v>
      </c>
      <c r="B34" s="125" t="e">
        <f>УСЬОГО!#REF!-'!!12-жінки'!B34</f>
        <v>#REF!</v>
      </c>
      <c r="C34" s="125" t="e">
        <f>УСЬОГО!#REF!-'!!12-жінки'!C34</f>
        <v>#REF!</v>
      </c>
      <c r="D34" s="125" t="e">
        <f>УСЬОГО!#REF!-'!!12-жінки'!D34</f>
        <v>#REF!</v>
      </c>
      <c r="E34" s="125" t="e">
        <f>УСЬОГО!#REF!-'!!12-жінки'!E34</f>
        <v>#REF!</v>
      </c>
      <c r="F34" s="125" t="e">
        <f>УСЬОГО!#REF!-'!!12-жінки'!F34</f>
        <v>#REF!</v>
      </c>
      <c r="G34" s="125" t="e">
        <f>УСЬОГО!#REF!-'!!12-жінки'!G34</f>
        <v>#REF!</v>
      </c>
      <c r="H34" s="125" t="e">
        <f>УСЬОГО!#REF!-'!!12-жінки'!H34</f>
        <v>#REF!</v>
      </c>
      <c r="I34" s="125" t="e">
        <f>УСЬОГО!#REF!-'!!12-жінки'!I34</f>
        <v>#REF!</v>
      </c>
      <c r="J34" s="125" t="e">
        <f>УСЬОГО!#REF!-'!!12-жінки'!J34</f>
        <v>#REF!</v>
      </c>
      <c r="K34" s="125" t="e">
        <f>УСЬОГО!#REF!-'!!12-жінки'!K34</f>
        <v>#REF!</v>
      </c>
    </row>
    <row r="35" spans="1:11" ht="15" customHeight="1" x14ac:dyDescent="0.25">
      <c r="A35" s="107" t="s">
        <v>60</v>
      </c>
      <c r="B35" s="125" t="e">
        <f>УСЬОГО!#REF!-'!!12-жінки'!B35</f>
        <v>#REF!</v>
      </c>
      <c r="C35" s="125" t="e">
        <f>УСЬОГО!#REF!-'!!12-жінки'!C35</f>
        <v>#REF!</v>
      </c>
      <c r="D35" s="125" t="e">
        <f>УСЬОГО!#REF!-'!!12-жінки'!D35</f>
        <v>#REF!</v>
      </c>
      <c r="E35" s="125" t="e">
        <f>УСЬОГО!#REF!-'!!12-жінки'!E35</f>
        <v>#REF!</v>
      </c>
      <c r="F35" s="125" t="e">
        <f>УСЬОГО!#REF!-'!!12-жінки'!F35</f>
        <v>#REF!</v>
      </c>
      <c r="G35" s="125" t="e">
        <f>УСЬОГО!#REF!-'!!12-жінки'!G35</f>
        <v>#REF!</v>
      </c>
      <c r="H35" s="125" t="e">
        <f>УСЬОГО!#REF!-'!!12-жінки'!H35</f>
        <v>#REF!</v>
      </c>
      <c r="I35" s="125" t="e">
        <f>УСЬОГО!#REF!-'!!12-жінки'!I35</f>
        <v>#REF!</v>
      </c>
      <c r="J35" s="125" t="e">
        <f>УСЬОГО!#REF!-'!!12-жінки'!J35</f>
        <v>#REF!</v>
      </c>
      <c r="K35" s="125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70" zoomScaleNormal="70" zoomScaleSheetLayoutView="70" workbookViewId="0">
      <selection activeCell="O17" sqref="O17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50" t="s">
        <v>63</v>
      </c>
      <c r="B1" s="250"/>
      <c r="C1" s="250"/>
      <c r="D1" s="250"/>
      <c r="E1" s="250"/>
      <c r="F1" s="250"/>
      <c r="G1" s="250"/>
      <c r="H1" s="250"/>
      <c r="I1" s="250"/>
    </row>
    <row r="2" spans="1:11" ht="23.25" customHeight="1" x14ac:dyDescent="0.2">
      <c r="A2" s="250" t="s">
        <v>64</v>
      </c>
      <c r="B2" s="250"/>
      <c r="C2" s="250"/>
      <c r="D2" s="250"/>
      <c r="E2" s="250"/>
      <c r="F2" s="250"/>
      <c r="G2" s="250"/>
      <c r="H2" s="250"/>
      <c r="I2" s="250"/>
    </row>
    <row r="3" spans="1:11" ht="3.6" customHeight="1" x14ac:dyDescent="0.2">
      <c r="A3" s="343"/>
      <c r="B3" s="343"/>
      <c r="C3" s="343"/>
      <c r="D3" s="343"/>
      <c r="E3" s="343"/>
    </row>
    <row r="4" spans="1:11" s="3" customFormat="1" ht="25.5" customHeight="1" x14ac:dyDescent="0.25">
      <c r="A4" s="255" t="s">
        <v>0</v>
      </c>
      <c r="B4" s="345" t="s">
        <v>5</v>
      </c>
      <c r="C4" s="345"/>
      <c r="D4" s="345"/>
      <c r="E4" s="345"/>
      <c r="F4" s="345" t="s">
        <v>6</v>
      </c>
      <c r="G4" s="345"/>
      <c r="H4" s="345"/>
      <c r="I4" s="345"/>
    </row>
    <row r="5" spans="1:11" s="3" customFormat="1" ht="23.25" customHeight="1" x14ac:dyDescent="0.25">
      <c r="A5" s="344"/>
      <c r="B5" s="346" t="s">
        <v>112</v>
      </c>
      <c r="C5" s="346" t="s">
        <v>113</v>
      </c>
      <c r="D5" s="294" t="s">
        <v>1</v>
      </c>
      <c r="E5" s="295"/>
      <c r="F5" s="346" t="s">
        <v>112</v>
      </c>
      <c r="G5" s="346" t="s">
        <v>113</v>
      </c>
      <c r="H5" s="294" t="s">
        <v>1</v>
      </c>
      <c r="I5" s="295"/>
    </row>
    <row r="6" spans="1:11" s="3" customFormat="1" ht="31.35" customHeight="1" x14ac:dyDescent="0.25">
      <c r="A6" s="256"/>
      <c r="B6" s="347"/>
      <c r="C6" s="347"/>
      <c r="D6" s="4" t="s">
        <v>2</v>
      </c>
      <c r="E6" s="5" t="s">
        <v>24</v>
      </c>
      <c r="F6" s="347"/>
      <c r="G6" s="347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2">
        <f>'12-жінки-ЦЗ'!B7</f>
        <v>28690</v>
      </c>
      <c r="C8" s="72">
        <f>'12-жінки-ЦЗ'!C7</f>
        <v>20415</v>
      </c>
      <c r="D8" s="72">
        <f t="shared" ref="D8" si="0">C8*100/B8</f>
        <v>71.157197629836176</v>
      </c>
      <c r="E8" s="78">
        <f t="shared" ref="E8" si="1">C8-B8</f>
        <v>-8275</v>
      </c>
      <c r="F8" s="72">
        <f>'13-чоловіки-ЦЗ'!B7</f>
        <v>17542</v>
      </c>
      <c r="G8" s="72">
        <f>'13-чоловіки-ЦЗ'!C7</f>
        <v>9560</v>
      </c>
      <c r="H8" s="72">
        <f t="shared" ref="H8" si="2">G8*100/F8</f>
        <v>54.497776764337019</v>
      </c>
      <c r="I8" s="78">
        <f t="shared" ref="I8" si="3">G8-F8</f>
        <v>-7982</v>
      </c>
      <c r="J8" s="23"/>
      <c r="K8" s="21"/>
    </row>
    <row r="9" spans="1:11" s="3" customFormat="1" ht="28.5" customHeight="1" x14ac:dyDescent="0.25">
      <c r="A9" s="8" t="s">
        <v>26</v>
      </c>
      <c r="B9" s="84">
        <f>'12-жінки-ЦЗ'!E7</f>
        <v>24755</v>
      </c>
      <c r="C9" s="64">
        <f>'12-жінки-ЦЗ'!F7</f>
        <v>15912</v>
      </c>
      <c r="D9" s="9">
        <f t="shared" ref="D9:D13" si="4">C9*100/B9</f>
        <v>64.277923651787518</v>
      </c>
      <c r="E9" s="78">
        <f t="shared" ref="E9:E13" si="5">C9-B9</f>
        <v>-8843</v>
      </c>
      <c r="F9" s="64">
        <f>'13-чоловіки-ЦЗ'!E7</f>
        <v>13826</v>
      </c>
      <c r="G9" s="64">
        <f>'13-чоловіки-ЦЗ'!F7</f>
        <v>5482</v>
      </c>
      <c r="H9" s="9">
        <f t="shared" ref="H9:H13" si="6">G9*100/F9</f>
        <v>39.64993490525098</v>
      </c>
      <c r="I9" s="78">
        <f t="shared" ref="I9:I13" si="7">G9-F9</f>
        <v>-8344</v>
      </c>
      <c r="J9" s="21"/>
      <c r="K9" s="21"/>
    </row>
    <row r="10" spans="1:11" s="3" customFormat="1" ht="52.5" customHeight="1" x14ac:dyDescent="0.25">
      <c r="A10" s="12" t="s">
        <v>27</v>
      </c>
      <c r="B10" s="84">
        <f>'12-жінки-ЦЗ'!H7</f>
        <v>7863</v>
      </c>
      <c r="C10" s="64">
        <f>'12-жінки-ЦЗ'!I7</f>
        <v>8425</v>
      </c>
      <c r="D10" s="9">
        <f t="shared" si="4"/>
        <v>107.14739921149689</v>
      </c>
      <c r="E10" s="78">
        <f t="shared" si="5"/>
        <v>562</v>
      </c>
      <c r="F10" s="64">
        <f>'13-чоловіки-ЦЗ'!H7</f>
        <v>5961</v>
      </c>
      <c r="G10" s="64">
        <f>'13-чоловіки-ЦЗ'!I7</f>
        <v>4343</v>
      </c>
      <c r="H10" s="9">
        <f t="shared" si="6"/>
        <v>72.856903204160375</v>
      </c>
      <c r="I10" s="78">
        <f t="shared" si="7"/>
        <v>-1618</v>
      </c>
      <c r="J10" s="21"/>
      <c r="K10" s="21"/>
    </row>
    <row r="11" spans="1:11" s="3" customFormat="1" ht="32.1" customHeight="1" x14ac:dyDescent="0.25">
      <c r="A11" s="13" t="s">
        <v>28</v>
      </c>
      <c r="B11" s="84">
        <f>'12-жінки-ЦЗ'!K7</f>
        <v>1583</v>
      </c>
      <c r="C11" s="64">
        <f>'12-жінки-ЦЗ'!L7</f>
        <v>1679</v>
      </c>
      <c r="D11" s="9">
        <f t="shared" si="4"/>
        <v>106.06443461781427</v>
      </c>
      <c r="E11" s="78">
        <f t="shared" si="5"/>
        <v>96</v>
      </c>
      <c r="F11" s="64">
        <f>'13-чоловіки-ЦЗ'!K7</f>
        <v>1120</v>
      </c>
      <c r="G11" s="64">
        <f>'13-чоловіки-ЦЗ'!L7</f>
        <v>448</v>
      </c>
      <c r="H11" s="9">
        <f t="shared" si="6"/>
        <v>40</v>
      </c>
      <c r="I11" s="78">
        <f t="shared" si="7"/>
        <v>-672</v>
      </c>
      <c r="J11" s="21"/>
      <c r="K11" s="21"/>
    </row>
    <row r="12" spans="1:11" s="3" customFormat="1" ht="45.75" customHeight="1" x14ac:dyDescent="0.25">
      <c r="A12" s="13" t="s">
        <v>19</v>
      </c>
      <c r="B12" s="84">
        <f>'12-жінки-ЦЗ'!N7</f>
        <v>83</v>
      </c>
      <c r="C12" s="64">
        <f>'12-жінки-ЦЗ'!O7</f>
        <v>302</v>
      </c>
      <c r="D12" s="9" t="str">
        <f>'12-жінки-ЦЗ'!P7</f>
        <v>+3,6р.</v>
      </c>
      <c r="E12" s="78">
        <f t="shared" si="5"/>
        <v>219</v>
      </c>
      <c r="F12" s="64">
        <f>'13-чоловіки-ЦЗ'!N7</f>
        <v>169</v>
      </c>
      <c r="G12" s="64">
        <f>'13-чоловіки-ЦЗ'!O7</f>
        <v>180</v>
      </c>
      <c r="H12" s="9">
        <f t="shared" si="6"/>
        <v>106.50887573964496</v>
      </c>
      <c r="I12" s="78">
        <f t="shared" si="7"/>
        <v>11</v>
      </c>
      <c r="J12" s="21"/>
      <c r="K12" s="21"/>
    </row>
    <row r="13" spans="1:11" s="3" customFormat="1" ht="55.5" customHeight="1" x14ac:dyDescent="0.25">
      <c r="A13" s="13" t="s">
        <v>29</v>
      </c>
      <c r="B13" s="84">
        <f>'12-жінки-ЦЗ'!Q7</f>
        <v>20633</v>
      </c>
      <c r="C13" s="64">
        <f>'12-жінки-ЦЗ'!R7</f>
        <v>13636</v>
      </c>
      <c r="D13" s="9">
        <f t="shared" si="4"/>
        <v>66.088305142247862</v>
      </c>
      <c r="E13" s="78">
        <f t="shared" si="5"/>
        <v>-6997</v>
      </c>
      <c r="F13" s="64">
        <f>'13-чоловіки-ЦЗ'!Q7</f>
        <v>11361</v>
      </c>
      <c r="G13" s="64">
        <f>'13-чоловіки-ЦЗ'!R7</f>
        <v>4654</v>
      </c>
      <c r="H13" s="9">
        <f t="shared" si="6"/>
        <v>40.964703811284217</v>
      </c>
      <c r="I13" s="78">
        <f t="shared" si="7"/>
        <v>-6707</v>
      </c>
      <c r="J13" s="21"/>
      <c r="K13" s="21"/>
    </row>
    <row r="14" spans="1:11" s="3" customFormat="1" ht="12.75" customHeight="1" x14ac:dyDescent="0.25">
      <c r="A14" s="257" t="s">
        <v>4</v>
      </c>
      <c r="B14" s="258"/>
      <c r="C14" s="258"/>
      <c r="D14" s="258"/>
      <c r="E14" s="258"/>
      <c r="F14" s="258"/>
      <c r="G14" s="258"/>
      <c r="H14" s="258"/>
      <c r="I14" s="258"/>
      <c r="J14" s="21"/>
      <c r="K14" s="21"/>
    </row>
    <row r="15" spans="1:11" s="3" customFormat="1" ht="18" customHeight="1" x14ac:dyDescent="0.25">
      <c r="A15" s="259"/>
      <c r="B15" s="260"/>
      <c r="C15" s="260"/>
      <c r="D15" s="260"/>
      <c r="E15" s="260"/>
      <c r="F15" s="260"/>
      <c r="G15" s="260"/>
      <c r="H15" s="260"/>
      <c r="I15" s="260"/>
      <c r="J15" s="21"/>
      <c r="K15" s="21"/>
    </row>
    <row r="16" spans="1:11" s="3" customFormat="1" ht="20.25" customHeight="1" x14ac:dyDescent="0.25">
      <c r="A16" s="255" t="s">
        <v>0</v>
      </c>
      <c r="B16" s="304" t="s">
        <v>114</v>
      </c>
      <c r="C16" s="304" t="s">
        <v>115</v>
      </c>
      <c r="D16" s="294" t="s">
        <v>1</v>
      </c>
      <c r="E16" s="295"/>
      <c r="F16" s="304" t="s">
        <v>114</v>
      </c>
      <c r="G16" s="304" t="s">
        <v>115</v>
      </c>
      <c r="H16" s="294" t="s">
        <v>1</v>
      </c>
      <c r="I16" s="295"/>
      <c r="J16" s="21"/>
      <c r="K16" s="21"/>
    </row>
    <row r="17" spans="1:11" ht="35.85" customHeight="1" x14ac:dyDescent="0.3">
      <c r="A17" s="256"/>
      <c r="B17" s="304"/>
      <c r="C17" s="304"/>
      <c r="D17" s="19" t="s">
        <v>2</v>
      </c>
      <c r="E17" s="5" t="s">
        <v>24</v>
      </c>
      <c r="F17" s="304"/>
      <c r="G17" s="304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2">
        <f>'12-жінки-ЦЗ'!T7</f>
        <v>6358</v>
      </c>
      <c r="C18" s="72">
        <f>'12-жінки-ЦЗ'!U7</f>
        <v>4559</v>
      </c>
      <c r="D18" s="15">
        <f t="shared" ref="D18" si="8">C18*100/B18</f>
        <v>71.704938659955957</v>
      </c>
      <c r="E18" s="78">
        <f t="shared" ref="E18" si="9">C18-B18</f>
        <v>-1799</v>
      </c>
      <c r="F18" s="72">
        <f>'13-чоловіки-ЦЗ'!T7</f>
        <v>3136</v>
      </c>
      <c r="G18" s="73">
        <f>'13-чоловіки-ЦЗ'!U7</f>
        <v>2429</v>
      </c>
      <c r="H18" s="14">
        <f t="shared" ref="H18" si="10">G18*100/F18</f>
        <v>77.455357142857139</v>
      </c>
      <c r="I18" s="78">
        <f t="shared" ref="I18" si="11">G18-F18</f>
        <v>-707</v>
      </c>
      <c r="J18" s="22"/>
      <c r="K18" s="22"/>
    </row>
    <row r="19" spans="1:11" ht="25.5" customHeight="1" x14ac:dyDescent="0.3">
      <c r="A19" s="1" t="s">
        <v>26</v>
      </c>
      <c r="B19" s="85">
        <f>'12-жінки-ЦЗ'!W7</f>
        <v>5418</v>
      </c>
      <c r="C19" s="72">
        <f>'12-жінки-ЦЗ'!X7</f>
        <v>2625</v>
      </c>
      <c r="D19" s="15">
        <f t="shared" ref="D19:D20" si="12">C19*100/B19</f>
        <v>48.449612403100772</v>
      </c>
      <c r="E19" s="78">
        <f t="shared" ref="E19:E20" si="13">C19-B19</f>
        <v>-2793</v>
      </c>
      <c r="F19" s="73">
        <f>'13-чоловіки-ЦЗ'!W7</f>
        <v>2305</v>
      </c>
      <c r="G19" s="73">
        <f>'13-чоловіки-ЦЗ'!X7</f>
        <v>779</v>
      </c>
      <c r="H19" s="14">
        <f t="shared" ref="H19:H20" si="14">G19*100/F19</f>
        <v>33.796095444685463</v>
      </c>
      <c r="I19" s="78">
        <f t="shared" ref="I19:I20" si="15">G19-F19</f>
        <v>-1526</v>
      </c>
      <c r="J19" s="22"/>
      <c r="K19" s="22"/>
    </row>
    <row r="20" spans="1:11" ht="20.25" x14ac:dyDescent="0.3">
      <c r="A20" s="1" t="s">
        <v>31</v>
      </c>
      <c r="B20" s="85">
        <f>'12-жінки-ЦЗ'!Z7</f>
        <v>4801</v>
      </c>
      <c r="C20" s="72">
        <f>'12-жінки-ЦЗ'!AA7</f>
        <v>1706</v>
      </c>
      <c r="D20" s="15">
        <f t="shared" si="12"/>
        <v>35.53426369506353</v>
      </c>
      <c r="E20" s="78">
        <f t="shared" si="13"/>
        <v>-3095</v>
      </c>
      <c r="F20" s="73">
        <f>'13-чоловіки-ЦЗ'!Z7</f>
        <v>2019</v>
      </c>
      <c r="G20" s="73">
        <f>'13-чоловіки-ЦЗ'!AA7</f>
        <v>503</v>
      </c>
      <c r="H20" s="14">
        <f t="shared" si="14"/>
        <v>24.913323427439327</v>
      </c>
      <c r="I20" s="78">
        <f t="shared" si="15"/>
        <v>-1516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Normal="75" zoomScaleSheetLayoutView="100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P15" sqref="P15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2" t="s">
        <v>121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5"/>
      <c r="O1" s="25"/>
      <c r="P1" s="25"/>
      <c r="Q1" s="25"/>
      <c r="R1" s="25"/>
      <c r="S1" s="25"/>
      <c r="T1" s="25"/>
      <c r="U1" s="25"/>
      <c r="V1" s="25"/>
      <c r="W1" s="25"/>
      <c r="X1" s="274"/>
      <c r="Y1" s="274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4"/>
      <c r="Y2" s="274"/>
      <c r="Z2" s="264"/>
      <c r="AA2" s="264"/>
      <c r="AB2" s="120" t="s">
        <v>7</v>
      </c>
      <c r="AC2" s="51"/>
    </row>
    <row r="3" spans="1:32" s="201" customFormat="1" ht="68.099999999999994" customHeight="1" thickBot="1" x14ac:dyDescent="0.3">
      <c r="A3" s="275"/>
      <c r="B3" s="348" t="s">
        <v>20</v>
      </c>
      <c r="C3" s="349"/>
      <c r="D3" s="349"/>
      <c r="E3" s="351" t="s">
        <v>21</v>
      </c>
      <c r="F3" s="352"/>
      <c r="G3" s="353"/>
      <c r="H3" s="354" t="s">
        <v>13</v>
      </c>
      <c r="I3" s="352"/>
      <c r="J3" s="366"/>
      <c r="K3" s="351" t="s">
        <v>9</v>
      </c>
      <c r="L3" s="352"/>
      <c r="M3" s="353"/>
      <c r="N3" s="351" t="s">
        <v>10</v>
      </c>
      <c r="O3" s="352"/>
      <c r="P3" s="366"/>
      <c r="Q3" s="348" t="s">
        <v>8</v>
      </c>
      <c r="R3" s="349"/>
      <c r="S3" s="350"/>
      <c r="T3" s="349" t="s">
        <v>15</v>
      </c>
      <c r="U3" s="349"/>
      <c r="V3" s="349"/>
      <c r="W3" s="351" t="s">
        <v>11</v>
      </c>
      <c r="X3" s="352"/>
      <c r="Y3" s="353"/>
      <c r="Z3" s="354" t="s">
        <v>12</v>
      </c>
      <c r="AA3" s="352"/>
      <c r="AB3" s="353"/>
    </row>
    <row r="4" spans="1:32" s="31" customFormat="1" ht="19.5" customHeight="1" x14ac:dyDescent="0.25">
      <c r="A4" s="292"/>
      <c r="B4" s="357" t="s">
        <v>87</v>
      </c>
      <c r="C4" s="359" t="s">
        <v>96</v>
      </c>
      <c r="D4" s="361" t="s">
        <v>2</v>
      </c>
      <c r="E4" s="357" t="s">
        <v>87</v>
      </c>
      <c r="F4" s="359" t="s">
        <v>96</v>
      </c>
      <c r="G4" s="355" t="s">
        <v>2</v>
      </c>
      <c r="H4" s="363" t="s">
        <v>87</v>
      </c>
      <c r="I4" s="359" t="s">
        <v>96</v>
      </c>
      <c r="J4" s="361" t="s">
        <v>2</v>
      </c>
      <c r="K4" s="357" t="s">
        <v>87</v>
      </c>
      <c r="L4" s="359" t="s">
        <v>96</v>
      </c>
      <c r="M4" s="355" t="s">
        <v>2</v>
      </c>
      <c r="N4" s="357" t="s">
        <v>87</v>
      </c>
      <c r="O4" s="359" t="s">
        <v>96</v>
      </c>
      <c r="P4" s="361" t="s">
        <v>2</v>
      </c>
      <c r="Q4" s="357" t="s">
        <v>87</v>
      </c>
      <c r="R4" s="359" t="s">
        <v>96</v>
      </c>
      <c r="S4" s="355" t="s">
        <v>2</v>
      </c>
      <c r="T4" s="363" t="s">
        <v>87</v>
      </c>
      <c r="U4" s="359" t="s">
        <v>96</v>
      </c>
      <c r="V4" s="361" t="s">
        <v>2</v>
      </c>
      <c r="W4" s="357" t="s">
        <v>87</v>
      </c>
      <c r="X4" s="359" t="s">
        <v>96</v>
      </c>
      <c r="Y4" s="355" t="s">
        <v>2</v>
      </c>
      <c r="Z4" s="363" t="s">
        <v>87</v>
      </c>
      <c r="AA4" s="359" t="s">
        <v>96</v>
      </c>
      <c r="AB4" s="355" t="s">
        <v>2</v>
      </c>
    </row>
    <row r="5" spans="1:32" s="31" customFormat="1" ht="4.5" customHeight="1" thickBot="1" x14ac:dyDescent="0.3">
      <c r="A5" s="365"/>
      <c r="B5" s="358"/>
      <c r="C5" s="360"/>
      <c r="D5" s="362"/>
      <c r="E5" s="358"/>
      <c r="F5" s="360"/>
      <c r="G5" s="356"/>
      <c r="H5" s="364"/>
      <c r="I5" s="360"/>
      <c r="J5" s="362"/>
      <c r="K5" s="358"/>
      <c r="L5" s="360"/>
      <c r="M5" s="356"/>
      <c r="N5" s="358"/>
      <c r="O5" s="360"/>
      <c r="P5" s="362"/>
      <c r="Q5" s="358"/>
      <c r="R5" s="360"/>
      <c r="S5" s="356"/>
      <c r="T5" s="364"/>
      <c r="U5" s="360"/>
      <c r="V5" s="362"/>
      <c r="W5" s="358"/>
      <c r="X5" s="360"/>
      <c r="Y5" s="356"/>
      <c r="Z5" s="364"/>
      <c r="AA5" s="360"/>
      <c r="AB5" s="356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28690</v>
      </c>
      <c r="C7" s="162">
        <f>SUM(C8:C14)</f>
        <v>20415</v>
      </c>
      <c r="D7" s="166">
        <f>C7*100/B7</f>
        <v>71.157197629836176</v>
      </c>
      <c r="E7" s="164">
        <f>SUM(E8:E14)</f>
        <v>24755</v>
      </c>
      <c r="F7" s="162">
        <f>SUM(F8:F14)</f>
        <v>15912</v>
      </c>
      <c r="G7" s="163">
        <f>F7*100/E7</f>
        <v>64.277923651787518</v>
      </c>
      <c r="H7" s="165">
        <f>SUM(H8:H14)</f>
        <v>7863</v>
      </c>
      <c r="I7" s="162">
        <f>SUM(I8:I14)</f>
        <v>8425</v>
      </c>
      <c r="J7" s="166">
        <f>I7*100/H7</f>
        <v>107.14739921149689</v>
      </c>
      <c r="K7" s="164">
        <f>SUM(K8:K14)</f>
        <v>1583</v>
      </c>
      <c r="L7" s="162">
        <f>SUM(L8:L14)</f>
        <v>1679</v>
      </c>
      <c r="M7" s="163">
        <f>L7*100/K7</f>
        <v>106.06443461781427</v>
      </c>
      <c r="N7" s="164">
        <f>SUM(N8:N14)</f>
        <v>83</v>
      </c>
      <c r="O7" s="162">
        <f>SUM(O8:O14)</f>
        <v>302</v>
      </c>
      <c r="P7" s="247" t="s">
        <v>138</v>
      </c>
      <c r="Q7" s="164">
        <f>SUM(Q8:Q14)</f>
        <v>20633</v>
      </c>
      <c r="R7" s="162">
        <f>SUM(R8:R14)</f>
        <v>13636</v>
      </c>
      <c r="S7" s="163">
        <f>R7*100/Q7</f>
        <v>66.088305142247862</v>
      </c>
      <c r="T7" s="165">
        <f>SUM(T8:T14)</f>
        <v>6358</v>
      </c>
      <c r="U7" s="162">
        <f>SUM(U8:U14)</f>
        <v>4559</v>
      </c>
      <c r="V7" s="166">
        <f>U7*100/T7</f>
        <v>71.704938659955957</v>
      </c>
      <c r="W7" s="164">
        <f>SUM(W8:W14)</f>
        <v>5418</v>
      </c>
      <c r="X7" s="162">
        <f>SUM(X8:X14)</f>
        <v>2625</v>
      </c>
      <c r="Y7" s="163">
        <f>X7*100/W7</f>
        <v>48.449612403100772</v>
      </c>
      <c r="Z7" s="165">
        <f>SUM(Z8:Z14)</f>
        <v>4801</v>
      </c>
      <c r="AA7" s="162">
        <f>SUM(AA8:AA14)</f>
        <v>1706</v>
      </c>
      <c r="AB7" s="163">
        <f>AA7*100/Z7</f>
        <v>35.53426369506353</v>
      </c>
      <c r="AC7" s="34"/>
      <c r="AF7" s="39"/>
    </row>
    <row r="8" spans="1:32" s="39" customFormat="1" ht="48.75" customHeight="1" x14ac:dyDescent="0.25">
      <c r="A8" s="142" t="s">
        <v>97</v>
      </c>
      <c r="B8" s="167">
        <v>3063</v>
      </c>
      <c r="C8" s="157">
        <v>2986</v>
      </c>
      <c r="D8" s="172">
        <f t="shared" ref="D8:D14" si="0">C8*100/B8</f>
        <v>97.486124714332348</v>
      </c>
      <c r="E8" s="169">
        <v>2727</v>
      </c>
      <c r="F8" s="157">
        <v>2201</v>
      </c>
      <c r="G8" s="168">
        <f t="shared" ref="G8:G14" si="1">F8*100/E8</f>
        <v>80.711404473780718</v>
      </c>
      <c r="H8" s="170">
        <v>1103</v>
      </c>
      <c r="I8" s="171">
        <v>1685</v>
      </c>
      <c r="J8" s="172">
        <f t="shared" ref="J8:J14" si="2">I8*100/H8</f>
        <v>152.7651858567543</v>
      </c>
      <c r="K8" s="173">
        <v>133</v>
      </c>
      <c r="L8" s="158">
        <v>240</v>
      </c>
      <c r="M8" s="168">
        <f t="shared" ref="M8" si="3">L8*100/K8</f>
        <v>180.45112781954887</v>
      </c>
      <c r="N8" s="169">
        <v>32</v>
      </c>
      <c r="O8" s="158">
        <v>47</v>
      </c>
      <c r="P8" s="172">
        <f t="shared" ref="P7:P14" si="4">IF(ISERROR(O8*100/N8),"-",(O8*100/N8))</f>
        <v>146.875</v>
      </c>
      <c r="Q8" s="173">
        <v>2460</v>
      </c>
      <c r="R8" s="171">
        <v>1979</v>
      </c>
      <c r="S8" s="168">
        <f t="shared" ref="S8:S14" si="5">R8*100/Q8</f>
        <v>80.447154471544721</v>
      </c>
      <c r="T8" s="170">
        <v>539</v>
      </c>
      <c r="U8" s="175">
        <v>612</v>
      </c>
      <c r="V8" s="172">
        <f t="shared" ref="V8:V14" si="6">U8*100/T8</f>
        <v>113.54359925788498</v>
      </c>
      <c r="W8" s="169">
        <v>474</v>
      </c>
      <c r="X8" s="175">
        <v>336</v>
      </c>
      <c r="Y8" s="168">
        <f t="shared" ref="Y8:Y14" si="7">X8*100/W8</f>
        <v>70.886075949367083</v>
      </c>
      <c r="Z8" s="170">
        <v>411</v>
      </c>
      <c r="AA8" s="175">
        <v>180</v>
      </c>
      <c r="AB8" s="168">
        <f t="shared" ref="AB8:AB14" si="8">AA8*100/Z8</f>
        <v>43.795620437956202</v>
      </c>
      <c r="AC8" s="34"/>
      <c r="AD8" s="38"/>
    </row>
    <row r="9" spans="1:32" s="40" customFormat="1" ht="48.75" customHeight="1" x14ac:dyDescent="0.25">
      <c r="A9" s="143" t="s">
        <v>98</v>
      </c>
      <c r="B9" s="176">
        <v>2316</v>
      </c>
      <c r="C9" s="127">
        <v>1861</v>
      </c>
      <c r="D9" s="180">
        <f t="shared" si="0"/>
        <v>80.354058721934365</v>
      </c>
      <c r="E9" s="178">
        <v>1934</v>
      </c>
      <c r="F9" s="127">
        <v>1477</v>
      </c>
      <c r="G9" s="177">
        <f t="shared" si="1"/>
        <v>76.370217166494314</v>
      </c>
      <c r="H9" s="179">
        <v>679</v>
      </c>
      <c r="I9" s="132">
        <v>805</v>
      </c>
      <c r="J9" s="180">
        <f t="shared" si="2"/>
        <v>118.55670103092784</v>
      </c>
      <c r="K9" s="181">
        <v>134</v>
      </c>
      <c r="L9" s="131">
        <v>190</v>
      </c>
      <c r="M9" s="177">
        <f t="shared" ref="M9:M14" si="9">IF(ISERROR(L9*100/K9),"-",(L9*100/K9))</f>
        <v>141.79104477611941</v>
      </c>
      <c r="N9" s="178">
        <v>7</v>
      </c>
      <c r="O9" s="131">
        <v>14</v>
      </c>
      <c r="P9" s="180">
        <f t="shared" si="4"/>
        <v>200</v>
      </c>
      <c r="Q9" s="181">
        <v>1695</v>
      </c>
      <c r="R9" s="132">
        <v>1307</v>
      </c>
      <c r="S9" s="177">
        <f t="shared" si="5"/>
        <v>77.109144542772867</v>
      </c>
      <c r="T9" s="179">
        <v>567</v>
      </c>
      <c r="U9" s="133">
        <v>472</v>
      </c>
      <c r="V9" s="180">
        <f t="shared" si="6"/>
        <v>83.245149911816583</v>
      </c>
      <c r="W9" s="178">
        <v>489</v>
      </c>
      <c r="X9" s="133">
        <v>271</v>
      </c>
      <c r="Y9" s="177">
        <f t="shared" si="7"/>
        <v>55.419222903885483</v>
      </c>
      <c r="Z9" s="179">
        <v>450</v>
      </c>
      <c r="AA9" s="133">
        <v>170</v>
      </c>
      <c r="AB9" s="177">
        <f t="shared" si="8"/>
        <v>37.777777777777779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11135</v>
      </c>
      <c r="C10" s="128">
        <v>6485</v>
      </c>
      <c r="D10" s="180">
        <f t="shared" si="0"/>
        <v>58.23978446340368</v>
      </c>
      <c r="E10" s="178">
        <v>9429</v>
      </c>
      <c r="F10" s="128">
        <v>5143</v>
      </c>
      <c r="G10" s="177">
        <f t="shared" si="1"/>
        <v>54.544490401951428</v>
      </c>
      <c r="H10" s="179">
        <v>2434</v>
      </c>
      <c r="I10" s="132">
        <v>1865</v>
      </c>
      <c r="J10" s="180">
        <f t="shared" si="2"/>
        <v>76.622843056696794</v>
      </c>
      <c r="K10" s="181">
        <v>773</v>
      </c>
      <c r="L10" s="130">
        <v>597</v>
      </c>
      <c r="M10" s="177">
        <f t="shared" si="9"/>
        <v>77.231565329883566</v>
      </c>
      <c r="N10" s="178">
        <v>26</v>
      </c>
      <c r="O10" s="130">
        <v>134</v>
      </c>
      <c r="P10" s="237" t="s">
        <v>136</v>
      </c>
      <c r="Q10" s="181">
        <v>7249</v>
      </c>
      <c r="R10" s="132">
        <v>4390</v>
      </c>
      <c r="S10" s="177">
        <f t="shared" si="5"/>
        <v>60.560077252034766</v>
      </c>
      <c r="T10" s="179">
        <v>2492</v>
      </c>
      <c r="U10" s="133">
        <v>1403</v>
      </c>
      <c r="V10" s="180">
        <f t="shared" si="6"/>
        <v>56.300160513643661</v>
      </c>
      <c r="W10" s="178">
        <v>2049</v>
      </c>
      <c r="X10" s="133">
        <v>875</v>
      </c>
      <c r="Y10" s="177">
        <f t="shared" si="7"/>
        <v>42.703757930697904</v>
      </c>
      <c r="Z10" s="179">
        <v>1811</v>
      </c>
      <c r="AA10" s="133">
        <v>652</v>
      </c>
      <c r="AB10" s="177">
        <f t="shared" si="8"/>
        <v>36.002208724461624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3382</v>
      </c>
      <c r="C11" s="128">
        <v>2404</v>
      </c>
      <c r="D11" s="180">
        <f t="shared" si="0"/>
        <v>71.082199881726794</v>
      </c>
      <c r="E11" s="178">
        <v>3096</v>
      </c>
      <c r="F11" s="128">
        <v>1887</v>
      </c>
      <c r="G11" s="177">
        <f t="shared" si="1"/>
        <v>60.949612403100772</v>
      </c>
      <c r="H11" s="179">
        <v>804</v>
      </c>
      <c r="I11" s="132">
        <v>1008</v>
      </c>
      <c r="J11" s="180">
        <f t="shared" si="2"/>
        <v>125.3731343283582</v>
      </c>
      <c r="K11" s="181">
        <v>65</v>
      </c>
      <c r="L11" s="130">
        <v>181</v>
      </c>
      <c r="M11" s="237" t="s">
        <v>135</v>
      </c>
      <c r="N11" s="178">
        <v>3</v>
      </c>
      <c r="O11" s="130">
        <v>31</v>
      </c>
      <c r="P11" s="237" t="s">
        <v>137</v>
      </c>
      <c r="Q11" s="181">
        <v>2630</v>
      </c>
      <c r="R11" s="132">
        <v>1658</v>
      </c>
      <c r="S11" s="177">
        <f t="shared" si="5"/>
        <v>63.041825095057035</v>
      </c>
      <c r="T11" s="179">
        <v>934</v>
      </c>
      <c r="U11" s="133">
        <v>568</v>
      </c>
      <c r="V11" s="180">
        <f t="shared" si="6"/>
        <v>60.813704496788006</v>
      </c>
      <c r="W11" s="178">
        <v>868</v>
      </c>
      <c r="X11" s="133">
        <v>292</v>
      </c>
      <c r="Y11" s="177">
        <f t="shared" si="7"/>
        <v>33.640552995391708</v>
      </c>
      <c r="Z11" s="179">
        <v>789</v>
      </c>
      <c r="AA11" s="133">
        <v>171</v>
      </c>
      <c r="AB11" s="177">
        <f t="shared" si="8"/>
        <v>21.673003802281368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4679</v>
      </c>
      <c r="C12" s="128">
        <v>3342</v>
      </c>
      <c r="D12" s="180">
        <f t="shared" si="0"/>
        <v>71.425518273135282</v>
      </c>
      <c r="E12" s="178">
        <v>3981</v>
      </c>
      <c r="F12" s="128">
        <v>2667</v>
      </c>
      <c r="G12" s="177">
        <f t="shared" si="1"/>
        <v>66.993217784476258</v>
      </c>
      <c r="H12" s="179">
        <v>1423</v>
      </c>
      <c r="I12" s="132">
        <v>1419</v>
      </c>
      <c r="J12" s="180">
        <f t="shared" si="2"/>
        <v>99.718903724525646</v>
      </c>
      <c r="K12" s="181">
        <v>171</v>
      </c>
      <c r="L12" s="130">
        <v>192</v>
      </c>
      <c r="M12" s="177">
        <f t="shared" si="9"/>
        <v>112.28070175438596</v>
      </c>
      <c r="N12" s="178">
        <v>13</v>
      </c>
      <c r="O12" s="130">
        <v>24</v>
      </c>
      <c r="P12" s="180">
        <f t="shared" si="4"/>
        <v>184.61538461538461</v>
      </c>
      <c r="Q12" s="181">
        <v>3357</v>
      </c>
      <c r="R12" s="132">
        <v>2123</v>
      </c>
      <c r="S12" s="177">
        <f t="shared" si="5"/>
        <v>63.240988978254393</v>
      </c>
      <c r="T12" s="179">
        <v>1024</v>
      </c>
      <c r="U12" s="133">
        <v>789</v>
      </c>
      <c r="V12" s="180">
        <f t="shared" si="6"/>
        <v>77.05078125</v>
      </c>
      <c r="W12" s="178">
        <v>879</v>
      </c>
      <c r="X12" s="133">
        <v>482</v>
      </c>
      <c r="Y12" s="177">
        <f t="shared" si="7"/>
        <v>54.835039817974973</v>
      </c>
      <c r="Z12" s="179">
        <v>767</v>
      </c>
      <c r="AA12" s="133">
        <v>301</v>
      </c>
      <c r="AB12" s="177">
        <f t="shared" si="8"/>
        <v>39.243807040417209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2492</v>
      </c>
      <c r="C13" s="128">
        <v>1811</v>
      </c>
      <c r="D13" s="180">
        <f t="shared" si="0"/>
        <v>72.672552166934196</v>
      </c>
      <c r="E13" s="178">
        <v>2085</v>
      </c>
      <c r="F13" s="128">
        <v>1308</v>
      </c>
      <c r="G13" s="177">
        <f t="shared" si="1"/>
        <v>62.733812949640289</v>
      </c>
      <c r="H13" s="179">
        <v>904</v>
      </c>
      <c r="I13" s="132">
        <v>898</v>
      </c>
      <c r="J13" s="180">
        <f t="shared" si="2"/>
        <v>99.336283185840713</v>
      </c>
      <c r="K13" s="181">
        <v>112</v>
      </c>
      <c r="L13" s="130">
        <v>78</v>
      </c>
      <c r="M13" s="177">
        <f t="shared" si="9"/>
        <v>69.642857142857139</v>
      </c>
      <c r="N13" s="178">
        <v>0</v>
      </c>
      <c r="O13" s="130">
        <v>41</v>
      </c>
      <c r="P13" s="180" t="str">
        <f t="shared" si="4"/>
        <v>-</v>
      </c>
      <c r="Q13" s="181">
        <v>1884</v>
      </c>
      <c r="R13" s="132">
        <v>1125</v>
      </c>
      <c r="S13" s="177">
        <f t="shared" si="5"/>
        <v>59.713375796178347</v>
      </c>
      <c r="T13" s="179">
        <v>425</v>
      </c>
      <c r="U13" s="133">
        <v>364</v>
      </c>
      <c r="V13" s="180">
        <f t="shared" si="6"/>
        <v>85.647058823529406</v>
      </c>
      <c r="W13" s="178">
        <v>306</v>
      </c>
      <c r="X13" s="133">
        <v>142</v>
      </c>
      <c r="Y13" s="177">
        <f t="shared" si="7"/>
        <v>46.405228758169933</v>
      </c>
      <c r="Z13" s="179">
        <v>259</v>
      </c>
      <c r="AA13" s="133">
        <v>93</v>
      </c>
      <c r="AB13" s="177">
        <f t="shared" si="8"/>
        <v>35.907335907335906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1623</v>
      </c>
      <c r="C14" s="145">
        <v>1526</v>
      </c>
      <c r="D14" s="188">
        <f t="shared" si="0"/>
        <v>94.023413431916211</v>
      </c>
      <c r="E14" s="185">
        <v>1503</v>
      </c>
      <c r="F14" s="145">
        <v>1229</v>
      </c>
      <c r="G14" s="184">
        <f t="shared" si="1"/>
        <v>81.769793745841653</v>
      </c>
      <c r="H14" s="186">
        <v>516</v>
      </c>
      <c r="I14" s="187">
        <v>745</v>
      </c>
      <c r="J14" s="188">
        <f t="shared" si="2"/>
        <v>144.37984496124031</v>
      </c>
      <c r="K14" s="189">
        <v>195</v>
      </c>
      <c r="L14" s="146">
        <v>201</v>
      </c>
      <c r="M14" s="184">
        <f t="shared" si="9"/>
        <v>103.07692307692308</v>
      </c>
      <c r="N14" s="185">
        <v>2</v>
      </c>
      <c r="O14" s="146">
        <v>11</v>
      </c>
      <c r="P14" s="248" t="s">
        <v>139</v>
      </c>
      <c r="Q14" s="189">
        <v>1358</v>
      </c>
      <c r="R14" s="187">
        <v>1054</v>
      </c>
      <c r="S14" s="184">
        <f t="shared" si="5"/>
        <v>77.614138438880701</v>
      </c>
      <c r="T14" s="186">
        <v>377</v>
      </c>
      <c r="U14" s="191">
        <v>351</v>
      </c>
      <c r="V14" s="188">
        <f t="shared" si="6"/>
        <v>93.103448275862064</v>
      </c>
      <c r="W14" s="185">
        <v>353</v>
      </c>
      <c r="X14" s="191">
        <v>227</v>
      </c>
      <c r="Y14" s="184">
        <f t="shared" si="7"/>
        <v>64.305949008498587</v>
      </c>
      <c r="Z14" s="186">
        <v>314</v>
      </c>
      <c r="AA14" s="191">
        <v>139</v>
      </c>
      <c r="AB14" s="184">
        <f t="shared" si="8"/>
        <v>44.267515923566876</v>
      </c>
      <c r="AC14" s="34"/>
      <c r="AD14" s="38"/>
    </row>
    <row r="15" spans="1:32" ht="15" customHeight="1" x14ac:dyDescent="0.2">
      <c r="A15" s="42"/>
      <c r="B15" s="42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4" sqref="P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2" t="s">
        <v>122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5"/>
      <c r="O1" s="25"/>
      <c r="P1" s="25"/>
      <c r="Q1" s="25"/>
      <c r="R1" s="25"/>
      <c r="S1" s="25"/>
      <c r="T1" s="25"/>
      <c r="U1" s="25"/>
      <c r="V1" s="25"/>
      <c r="W1" s="25"/>
      <c r="X1" s="274"/>
      <c r="Y1" s="274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4"/>
      <c r="Y2" s="274"/>
      <c r="Z2" s="264"/>
      <c r="AA2" s="264"/>
      <c r="AB2" s="120" t="s">
        <v>7</v>
      </c>
      <c r="AC2" s="51"/>
    </row>
    <row r="3" spans="1:32" s="221" customFormat="1" ht="93.75" customHeight="1" thickBot="1" x14ac:dyDescent="0.3">
      <c r="A3" s="275"/>
      <c r="B3" s="367" t="s">
        <v>20</v>
      </c>
      <c r="C3" s="368"/>
      <c r="D3" s="368"/>
      <c r="E3" s="369" t="s">
        <v>21</v>
      </c>
      <c r="F3" s="370"/>
      <c r="G3" s="371"/>
      <c r="H3" s="372" t="s">
        <v>107</v>
      </c>
      <c r="I3" s="370"/>
      <c r="J3" s="373"/>
      <c r="K3" s="369" t="s">
        <v>9</v>
      </c>
      <c r="L3" s="370"/>
      <c r="M3" s="371"/>
      <c r="N3" s="369" t="s">
        <v>10</v>
      </c>
      <c r="O3" s="370"/>
      <c r="P3" s="373"/>
      <c r="Q3" s="367" t="s">
        <v>8</v>
      </c>
      <c r="R3" s="368"/>
      <c r="S3" s="374"/>
      <c r="T3" s="368" t="s">
        <v>15</v>
      </c>
      <c r="U3" s="368"/>
      <c r="V3" s="368"/>
      <c r="W3" s="369" t="s">
        <v>11</v>
      </c>
      <c r="X3" s="370"/>
      <c r="Y3" s="371"/>
      <c r="Z3" s="372" t="s">
        <v>12</v>
      </c>
      <c r="AA3" s="370"/>
      <c r="AB3" s="371"/>
    </row>
    <row r="4" spans="1:32" s="31" customFormat="1" ht="19.5" customHeight="1" x14ac:dyDescent="0.25">
      <c r="A4" s="292"/>
      <c r="B4" s="357" t="s">
        <v>87</v>
      </c>
      <c r="C4" s="359" t="s">
        <v>96</v>
      </c>
      <c r="D4" s="361" t="s">
        <v>2</v>
      </c>
      <c r="E4" s="357" t="s">
        <v>87</v>
      </c>
      <c r="F4" s="359" t="s">
        <v>96</v>
      </c>
      <c r="G4" s="355" t="s">
        <v>2</v>
      </c>
      <c r="H4" s="363" t="s">
        <v>87</v>
      </c>
      <c r="I4" s="359" t="s">
        <v>96</v>
      </c>
      <c r="J4" s="361" t="s">
        <v>2</v>
      </c>
      <c r="K4" s="357" t="s">
        <v>87</v>
      </c>
      <c r="L4" s="359" t="s">
        <v>96</v>
      </c>
      <c r="M4" s="355" t="s">
        <v>2</v>
      </c>
      <c r="N4" s="357" t="s">
        <v>87</v>
      </c>
      <c r="O4" s="359" t="s">
        <v>96</v>
      </c>
      <c r="P4" s="361" t="s">
        <v>2</v>
      </c>
      <c r="Q4" s="357" t="s">
        <v>87</v>
      </c>
      <c r="R4" s="359" t="s">
        <v>96</v>
      </c>
      <c r="S4" s="355" t="s">
        <v>2</v>
      </c>
      <c r="T4" s="363" t="s">
        <v>87</v>
      </c>
      <c r="U4" s="359" t="s">
        <v>96</v>
      </c>
      <c r="V4" s="361" t="s">
        <v>2</v>
      </c>
      <c r="W4" s="357" t="s">
        <v>87</v>
      </c>
      <c r="X4" s="359" t="s">
        <v>96</v>
      </c>
      <c r="Y4" s="355" t="s">
        <v>2</v>
      </c>
      <c r="Z4" s="363" t="s">
        <v>87</v>
      </c>
      <c r="AA4" s="359" t="s">
        <v>96</v>
      </c>
      <c r="AB4" s="355" t="s">
        <v>2</v>
      </c>
    </row>
    <row r="5" spans="1:32" s="31" customFormat="1" ht="4.5" customHeight="1" thickBot="1" x14ac:dyDescent="0.3">
      <c r="A5" s="365"/>
      <c r="B5" s="358"/>
      <c r="C5" s="360"/>
      <c r="D5" s="362"/>
      <c r="E5" s="358"/>
      <c r="F5" s="360"/>
      <c r="G5" s="356"/>
      <c r="H5" s="364"/>
      <c r="I5" s="360"/>
      <c r="J5" s="362"/>
      <c r="K5" s="358"/>
      <c r="L5" s="360"/>
      <c r="M5" s="356"/>
      <c r="N5" s="358"/>
      <c r="O5" s="360"/>
      <c r="P5" s="362"/>
      <c r="Q5" s="358"/>
      <c r="R5" s="360"/>
      <c r="S5" s="356"/>
      <c r="T5" s="364"/>
      <c r="U5" s="360"/>
      <c r="V5" s="362"/>
      <c r="W5" s="358"/>
      <c r="X5" s="360"/>
      <c r="Y5" s="356"/>
      <c r="Z5" s="364"/>
      <c r="AA5" s="360"/>
      <c r="AB5" s="356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207">
        <f>SUM(B8:B14)</f>
        <v>17542</v>
      </c>
      <c r="C7" s="162">
        <f>SUM(C8:C14)</f>
        <v>9560</v>
      </c>
      <c r="D7" s="166">
        <f>C7*100/B7</f>
        <v>54.497776764337019</v>
      </c>
      <c r="E7" s="209">
        <f>SUM(E8:E14)</f>
        <v>13826</v>
      </c>
      <c r="F7" s="162">
        <f>SUM(F8:F14)</f>
        <v>5482</v>
      </c>
      <c r="G7" s="163">
        <f>F7*100/E7</f>
        <v>39.64993490525098</v>
      </c>
      <c r="H7" s="165">
        <f>SUM(H8:H14)</f>
        <v>5961</v>
      </c>
      <c r="I7" s="162">
        <f>SUM(I8:I14)</f>
        <v>4343</v>
      </c>
      <c r="J7" s="166">
        <f>I7*100/H7</f>
        <v>72.856903204160375</v>
      </c>
      <c r="K7" s="209">
        <f>SUM(K8:K14)</f>
        <v>1120</v>
      </c>
      <c r="L7" s="162">
        <f>SUM(L8:L14)</f>
        <v>448</v>
      </c>
      <c r="M7" s="163">
        <f>L7*100/K7</f>
        <v>40</v>
      </c>
      <c r="N7" s="209">
        <f>SUM(N8:N14)</f>
        <v>169</v>
      </c>
      <c r="O7" s="162">
        <f>SUM(O8:O14)</f>
        <v>180</v>
      </c>
      <c r="P7" s="166">
        <f>O7*100/N7</f>
        <v>106.50887573964496</v>
      </c>
      <c r="Q7" s="209">
        <f>SUM(Q8:Q14)</f>
        <v>11361</v>
      </c>
      <c r="R7" s="162">
        <f>SUM(R8:R14)</f>
        <v>4654</v>
      </c>
      <c r="S7" s="163">
        <f>R7*100/Q7</f>
        <v>40.964703811284217</v>
      </c>
      <c r="T7" s="165">
        <f>SUM(T8:T14)</f>
        <v>3136</v>
      </c>
      <c r="U7" s="162">
        <f>SUM(U8:U14)</f>
        <v>2429</v>
      </c>
      <c r="V7" s="166">
        <f>U7*100/T7</f>
        <v>77.455357142857139</v>
      </c>
      <c r="W7" s="209">
        <f>SUM(W8:W14)</f>
        <v>2305</v>
      </c>
      <c r="X7" s="162">
        <f>SUM(X8:X14)</f>
        <v>779</v>
      </c>
      <c r="Y7" s="163">
        <f>X7*100/W7</f>
        <v>33.796095444685463</v>
      </c>
      <c r="Z7" s="165">
        <f>SUM(Z8:Z14)</f>
        <v>2019</v>
      </c>
      <c r="AA7" s="162">
        <f>SUM(AA8:AA14)</f>
        <v>503</v>
      </c>
      <c r="AB7" s="163">
        <f>AA7*100/Z7</f>
        <v>24.913323427439327</v>
      </c>
      <c r="AC7" s="34"/>
      <c r="AF7" s="39"/>
    </row>
    <row r="8" spans="1:32" s="39" customFormat="1" ht="48.75" customHeight="1" x14ac:dyDescent="0.25">
      <c r="A8" s="142" t="s">
        <v>97</v>
      </c>
      <c r="B8" s="167">
        <f>УСЬОГО!B8-'12-жінки-ЦЗ'!B8</f>
        <v>2063</v>
      </c>
      <c r="C8" s="208">
        <f>УСЬОГО!C8-'12-жінки-ЦЗ'!C8</f>
        <v>1465</v>
      </c>
      <c r="D8" s="172">
        <f t="shared" ref="D8:D14" si="0">C8*100/B8</f>
        <v>71.013087736306346</v>
      </c>
      <c r="E8" s="169">
        <f>УСЬОГО!E8-'12-жінки-ЦЗ'!E8</f>
        <v>1707</v>
      </c>
      <c r="F8" s="171">
        <f>УСЬОГО!F8-'12-жінки-ЦЗ'!F8</f>
        <v>777</v>
      </c>
      <c r="G8" s="168">
        <f t="shared" ref="G8:G14" si="1">F8*100/E8</f>
        <v>45.518453427065026</v>
      </c>
      <c r="H8" s="170">
        <f>УСЬОГО!H8-'12-жінки-ЦЗ'!H8</f>
        <v>964</v>
      </c>
      <c r="I8" s="170">
        <f>УСЬОГО!I8-'12-жінки-ЦЗ'!I8</f>
        <v>911</v>
      </c>
      <c r="J8" s="172">
        <f t="shared" ref="J8:J14" si="2">I8*100/H8</f>
        <v>94.502074688796682</v>
      </c>
      <c r="K8" s="169">
        <f>УСЬОГО!N8-'12-жінки-ЦЗ'!K8</f>
        <v>50</v>
      </c>
      <c r="L8" s="171">
        <f>УСЬОГО!O8-'12-жінки-ЦЗ'!L8</f>
        <v>46</v>
      </c>
      <c r="M8" s="168">
        <f t="shared" ref="M8" si="3">L8*100/K8</f>
        <v>92</v>
      </c>
      <c r="N8" s="169">
        <f>УСЬОГО!Q8-'12-жінки-ЦЗ'!N8</f>
        <v>51</v>
      </c>
      <c r="O8" s="171">
        <f>УСЬОГО!R8-'12-жінки-ЦЗ'!O8</f>
        <v>29</v>
      </c>
      <c r="P8" s="172">
        <f>IF(ISERROR(O8*100/N8),"-",(O8*100/N8))</f>
        <v>56.862745098039213</v>
      </c>
      <c r="Q8" s="169">
        <f>УСЬОГО!T8-'12-жінки-ЦЗ'!Q8</f>
        <v>1541</v>
      </c>
      <c r="R8" s="171">
        <f>УСЬОГО!U8-'12-жінки-ЦЗ'!R8</f>
        <v>697</v>
      </c>
      <c r="S8" s="168">
        <f t="shared" ref="S8:S14" si="4">R8*100/Q8</f>
        <v>45.230369889682024</v>
      </c>
      <c r="T8" s="170">
        <f>УСЬОГО!W8-'12-жінки-ЦЗ'!T8</f>
        <v>267</v>
      </c>
      <c r="U8" s="170">
        <f>УСЬОГО!X8-'12-жінки-ЦЗ'!U8</f>
        <v>237</v>
      </c>
      <c r="V8" s="172">
        <f t="shared" ref="V8:V14" si="5">U8*100/T8</f>
        <v>88.764044943820224</v>
      </c>
      <c r="W8" s="169">
        <f>УСЬОГО!Z8-'12-жінки-ЦЗ'!W8</f>
        <v>190</v>
      </c>
      <c r="X8" s="171">
        <f>УСЬОГО!AA8-'12-жінки-ЦЗ'!X8</f>
        <v>92</v>
      </c>
      <c r="Y8" s="168">
        <f t="shared" ref="Y8:Y14" si="6">X8*100/W8</f>
        <v>48.421052631578945</v>
      </c>
      <c r="Z8" s="170">
        <f>УСЬОГО!AC8-'12-жінки-ЦЗ'!Z8</f>
        <v>152</v>
      </c>
      <c r="AA8" s="170">
        <f>УСЬОГО!AD8-'12-жінки-ЦЗ'!AA8</f>
        <v>50</v>
      </c>
      <c r="AB8" s="168">
        <f t="shared" ref="AB8:AB14" si="7">AA8*100/Z8</f>
        <v>32.89473684210526</v>
      </c>
      <c r="AC8" s="34"/>
      <c r="AD8" s="38"/>
    </row>
    <row r="9" spans="1:32" s="40" customFormat="1" ht="48.75" customHeight="1" x14ac:dyDescent="0.25">
      <c r="A9" s="143" t="s">
        <v>98</v>
      </c>
      <c r="B9" s="167">
        <f>УСЬОГО!B9-'12-жінки-ЦЗ'!B9</f>
        <v>1654</v>
      </c>
      <c r="C9" s="208">
        <f>УСЬОГО!C9-'12-жінки-ЦЗ'!C9</f>
        <v>1052</v>
      </c>
      <c r="D9" s="180">
        <f t="shared" si="0"/>
        <v>63.603385731559854</v>
      </c>
      <c r="E9" s="169">
        <f>УСЬОГО!E9-'12-жінки-ЦЗ'!E9</f>
        <v>1225</v>
      </c>
      <c r="F9" s="171">
        <f>УСЬОГО!F9-'12-жінки-ЦЗ'!F9</f>
        <v>566</v>
      </c>
      <c r="G9" s="177">
        <f t="shared" si="1"/>
        <v>46.204081632653065</v>
      </c>
      <c r="H9" s="170">
        <f>УСЬОГО!H9-'12-жінки-ЦЗ'!H9</f>
        <v>690</v>
      </c>
      <c r="I9" s="170">
        <f>УСЬОГО!I9-'12-жінки-ЦЗ'!I9</f>
        <v>489</v>
      </c>
      <c r="J9" s="180">
        <f t="shared" si="2"/>
        <v>70.869565217391298</v>
      </c>
      <c r="K9" s="169">
        <f>УСЬОГО!N9-'12-жінки-ЦЗ'!K9</f>
        <v>206</v>
      </c>
      <c r="L9" s="171">
        <f>УСЬОГО!O9-'12-жінки-ЦЗ'!L9</f>
        <v>93</v>
      </c>
      <c r="M9" s="177">
        <f t="shared" ref="M9:M14" si="8">IF(ISERROR(L9*100/K9),"-",(L9*100/K9))</f>
        <v>45.145631067961162</v>
      </c>
      <c r="N9" s="169">
        <f>УСЬОГО!Q9-'12-жінки-ЦЗ'!N9</f>
        <v>5</v>
      </c>
      <c r="O9" s="171">
        <f>УСЬОГО!R9-'12-жінки-ЦЗ'!O9</f>
        <v>13</v>
      </c>
      <c r="P9" s="245" t="s">
        <v>111</v>
      </c>
      <c r="Q9" s="169">
        <f>УСЬОГО!T9-'12-жінки-ЦЗ'!Q9</f>
        <v>1073</v>
      </c>
      <c r="R9" s="171">
        <f>УСЬОГО!U9-'12-жінки-ЦЗ'!R9</f>
        <v>505</v>
      </c>
      <c r="S9" s="177">
        <f t="shared" si="4"/>
        <v>47.06430568499534</v>
      </c>
      <c r="T9" s="170">
        <f>УСЬОГО!W9-'12-жінки-ЦЗ'!T9</f>
        <v>355</v>
      </c>
      <c r="U9" s="170">
        <f>УСЬОГО!X9-'12-жінки-ЦЗ'!U9</f>
        <v>355</v>
      </c>
      <c r="V9" s="180">
        <f t="shared" si="5"/>
        <v>100</v>
      </c>
      <c r="W9" s="169">
        <f>УСЬОГО!Z9-'12-жінки-ЦЗ'!W9</f>
        <v>261</v>
      </c>
      <c r="X9" s="171">
        <f>УСЬОГО!AA9-'12-жінки-ЦЗ'!X9</f>
        <v>104</v>
      </c>
      <c r="Y9" s="177">
        <f t="shared" si="6"/>
        <v>39.846743295019159</v>
      </c>
      <c r="Z9" s="170">
        <f>УСЬОГО!AC9-'12-жінки-ЦЗ'!Z9</f>
        <v>237</v>
      </c>
      <c r="AA9" s="170">
        <f>УСЬОГО!AD9-'12-жінки-ЦЗ'!AA9</f>
        <v>65</v>
      </c>
      <c r="AB9" s="177">
        <f t="shared" si="7"/>
        <v>27.426160337552744</v>
      </c>
      <c r="AC9" s="34"/>
      <c r="AD9" s="38"/>
    </row>
    <row r="10" spans="1:32" s="39" customFormat="1" ht="48.75" customHeight="1" x14ac:dyDescent="0.25">
      <c r="A10" s="143" t="s">
        <v>99</v>
      </c>
      <c r="B10" s="167">
        <f>УСЬОГО!B10-'12-жінки-ЦЗ'!B10</f>
        <v>6283</v>
      </c>
      <c r="C10" s="208">
        <f>УСЬОГО!C10-'12-жінки-ЦЗ'!C10</f>
        <v>2539</v>
      </c>
      <c r="D10" s="180">
        <f t="shared" si="0"/>
        <v>40.410631863759349</v>
      </c>
      <c r="E10" s="169">
        <f>УСЬОГО!E10-'12-жінки-ЦЗ'!E10</f>
        <v>4977</v>
      </c>
      <c r="F10" s="171">
        <f>УСЬОГО!F10-'12-жінки-ЦЗ'!F10</f>
        <v>1386</v>
      </c>
      <c r="G10" s="177">
        <f t="shared" si="1"/>
        <v>27.848101265822784</v>
      </c>
      <c r="H10" s="170">
        <f>УСЬОГО!H10-'12-жінки-ЦЗ'!H10</f>
        <v>1444</v>
      </c>
      <c r="I10" s="170">
        <f>УСЬОГО!I10-'12-жінки-ЦЗ'!I10</f>
        <v>663</v>
      </c>
      <c r="J10" s="180">
        <f t="shared" si="2"/>
        <v>45.914127423822713</v>
      </c>
      <c r="K10" s="169">
        <f>УСЬОГО!N10-'12-жінки-ЦЗ'!K10</f>
        <v>397</v>
      </c>
      <c r="L10" s="171">
        <f>УСЬОГО!O10-'12-жінки-ЦЗ'!L10</f>
        <v>113</v>
      </c>
      <c r="M10" s="177">
        <f t="shared" si="8"/>
        <v>28.463476070528966</v>
      </c>
      <c r="N10" s="169">
        <f>УСЬОГО!Q10-'12-жінки-ЦЗ'!N10</f>
        <v>53</v>
      </c>
      <c r="O10" s="171">
        <f>УСЬОГО!R10-'12-жінки-ЦЗ'!O10</f>
        <v>73</v>
      </c>
      <c r="P10" s="180">
        <f t="shared" ref="P9:P14" si="9">IF(ISERROR(O10*100/N10),"-",(O10*100/N10))</f>
        <v>137.73584905660377</v>
      </c>
      <c r="Q10" s="169">
        <f>УСЬОГО!T10-'12-жінки-ЦЗ'!Q10</f>
        <v>3624</v>
      </c>
      <c r="R10" s="171">
        <f>УСЬОГО!U10-'12-жінки-ЦЗ'!R10</f>
        <v>1151</v>
      </c>
      <c r="S10" s="177">
        <f t="shared" si="4"/>
        <v>31.760485651214129</v>
      </c>
      <c r="T10" s="170">
        <f>УСЬОГО!W10-'12-жінки-ЦЗ'!T10</f>
        <v>1074</v>
      </c>
      <c r="U10" s="170">
        <f>УСЬОГО!X10-'12-жінки-ЦЗ'!U10</f>
        <v>668</v>
      </c>
      <c r="V10" s="180">
        <f t="shared" si="5"/>
        <v>62.197392923649907</v>
      </c>
      <c r="W10" s="169">
        <f>УСЬОГО!Z10-'12-жінки-ЦЗ'!W10</f>
        <v>762</v>
      </c>
      <c r="X10" s="171">
        <f>УСЬОГО!AA10-'12-жінки-ЦЗ'!X10</f>
        <v>210</v>
      </c>
      <c r="Y10" s="177">
        <f t="shared" si="6"/>
        <v>27.559055118110237</v>
      </c>
      <c r="Z10" s="170">
        <f>УСЬОГО!AC10-'12-жінки-ЦЗ'!Z10</f>
        <v>669</v>
      </c>
      <c r="AA10" s="170">
        <f>УСЬОГО!AD10-'12-жінки-ЦЗ'!AA10</f>
        <v>156</v>
      </c>
      <c r="AB10" s="177">
        <f t="shared" si="7"/>
        <v>23.318385650224215</v>
      </c>
      <c r="AC10" s="34"/>
      <c r="AD10" s="38"/>
    </row>
    <row r="11" spans="1:32" s="39" customFormat="1" ht="48.75" customHeight="1" x14ac:dyDescent="0.25">
      <c r="A11" s="143" t="s">
        <v>100</v>
      </c>
      <c r="B11" s="167">
        <f>УСЬОГО!B11-'12-жінки-ЦЗ'!B11</f>
        <v>2081</v>
      </c>
      <c r="C11" s="208">
        <f>УСЬОГО!C11-'12-жінки-ЦЗ'!C11</f>
        <v>1299</v>
      </c>
      <c r="D11" s="180">
        <f t="shared" si="0"/>
        <v>62.421912542047096</v>
      </c>
      <c r="E11" s="169">
        <f>УСЬОГО!E11-'12-жінки-ЦЗ'!E11</f>
        <v>1717</v>
      </c>
      <c r="F11" s="171">
        <f>УСЬОГО!F11-'12-жінки-ЦЗ'!F11</f>
        <v>875</v>
      </c>
      <c r="G11" s="177">
        <f t="shared" si="1"/>
        <v>50.960978450786257</v>
      </c>
      <c r="H11" s="170">
        <f>УСЬОГО!H11-'12-жінки-ЦЗ'!H11</f>
        <v>621</v>
      </c>
      <c r="I11" s="170">
        <f>УСЬОГО!I11-'12-жінки-ЦЗ'!I11</f>
        <v>569</v>
      </c>
      <c r="J11" s="180">
        <f t="shared" si="2"/>
        <v>91.626409017713371</v>
      </c>
      <c r="K11" s="169">
        <f>УСЬОГО!N11-'12-жінки-ЦЗ'!K11</f>
        <v>171</v>
      </c>
      <c r="L11" s="171">
        <f>УСЬОГО!O11-'12-жінки-ЦЗ'!L11</f>
        <v>103</v>
      </c>
      <c r="M11" s="177">
        <f t="shared" si="8"/>
        <v>60.23391812865497</v>
      </c>
      <c r="N11" s="169">
        <f>УСЬОГО!Q11-'12-жінки-ЦЗ'!N11</f>
        <v>0</v>
      </c>
      <c r="O11" s="171">
        <f>УСЬОГО!R11-'12-жінки-ЦЗ'!O11</f>
        <v>41</v>
      </c>
      <c r="P11" s="180" t="str">
        <f t="shared" si="9"/>
        <v>-</v>
      </c>
      <c r="Q11" s="169">
        <f>УСЬОГО!T11-'12-жінки-ЦЗ'!Q11</f>
        <v>1434</v>
      </c>
      <c r="R11" s="171">
        <f>УСЬОГО!U11-'12-жінки-ЦЗ'!R11</f>
        <v>785</v>
      </c>
      <c r="S11" s="177">
        <f t="shared" si="4"/>
        <v>54.741980474198044</v>
      </c>
      <c r="T11" s="170">
        <f>УСЬОГО!W11-'12-жінки-ЦЗ'!T11</f>
        <v>495</v>
      </c>
      <c r="U11" s="170">
        <f>УСЬОГО!X11-'12-жінки-ЦЗ'!U11</f>
        <v>317</v>
      </c>
      <c r="V11" s="180">
        <f t="shared" si="5"/>
        <v>64.040404040404042</v>
      </c>
      <c r="W11" s="169">
        <f>УСЬОГО!Z11-'12-жінки-ЦЗ'!W11</f>
        <v>411</v>
      </c>
      <c r="X11" s="171">
        <f>УСЬОГО!AA11-'12-жінки-ЦЗ'!X11</f>
        <v>125</v>
      </c>
      <c r="Y11" s="177">
        <f t="shared" si="6"/>
        <v>30.413625304136254</v>
      </c>
      <c r="Z11" s="170">
        <f>УСЬОГО!AC11-'12-жінки-ЦЗ'!Z11</f>
        <v>376</v>
      </c>
      <c r="AA11" s="170">
        <f>УСЬОГО!AD11-'12-жінки-ЦЗ'!AA11</f>
        <v>83</v>
      </c>
      <c r="AB11" s="177">
        <f t="shared" si="7"/>
        <v>22.074468085106382</v>
      </c>
      <c r="AC11" s="34"/>
      <c r="AD11" s="38"/>
    </row>
    <row r="12" spans="1:32" s="39" customFormat="1" ht="48.75" customHeight="1" x14ac:dyDescent="0.25">
      <c r="A12" s="143" t="s">
        <v>101</v>
      </c>
      <c r="B12" s="167">
        <f>УСЬОГО!B12-'12-жінки-ЦЗ'!B12</f>
        <v>2975</v>
      </c>
      <c r="C12" s="208">
        <f>УСЬОГО!C12-'12-жінки-ЦЗ'!C12</f>
        <v>1524</v>
      </c>
      <c r="D12" s="180">
        <f t="shared" si="0"/>
        <v>51.226890756302524</v>
      </c>
      <c r="E12" s="169">
        <f>УСЬОГО!E12-'12-жінки-ЦЗ'!E12</f>
        <v>2291</v>
      </c>
      <c r="F12" s="171">
        <f>УСЬОГО!F12-'12-жінки-ЦЗ'!F12</f>
        <v>917</v>
      </c>
      <c r="G12" s="177">
        <f t="shared" si="1"/>
        <v>40.026189436927105</v>
      </c>
      <c r="H12" s="170">
        <f>УСЬОГО!H12-'12-жінки-ЦЗ'!H12</f>
        <v>1135</v>
      </c>
      <c r="I12" s="170">
        <f>УСЬОГО!I12-'12-жінки-ЦЗ'!I12</f>
        <v>747</v>
      </c>
      <c r="J12" s="180">
        <f t="shared" si="2"/>
        <v>65.814977973568276</v>
      </c>
      <c r="K12" s="169">
        <f>УСЬОГО!N12-'12-жінки-ЦЗ'!K12</f>
        <v>130</v>
      </c>
      <c r="L12" s="171">
        <f>УСЬОГО!O12-'12-жінки-ЦЗ'!L12</f>
        <v>43</v>
      </c>
      <c r="M12" s="177">
        <f t="shared" si="8"/>
        <v>33.07692307692308</v>
      </c>
      <c r="N12" s="169">
        <f>УСЬОГО!Q12-'12-жінки-ЦЗ'!N12</f>
        <v>14</v>
      </c>
      <c r="O12" s="171">
        <f>УСЬОГО!R12-'12-жінки-ЦЗ'!O12</f>
        <v>2</v>
      </c>
      <c r="P12" s="180">
        <f t="shared" si="9"/>
        <v>14.285714285714286</v>
      </c>
      <c r="Q12" s="169">
        <f>УСЬОГО!T12-'12-жінки-ЦЗ'!Q12</f>
        <v>1959</v>
      </c>
      <c r="R12" s="171">
        <f>УСЬОГО!U12-'12-жінки-ЦЗ'!R12</f>
        <v>689</v>
      </c>
      <c r="S12" s="177">
        <f t="shared" si="4"/>
        <v>35.171005615109749</v>
      </c>
      <c r="T12" s="170">
        <f>УСЬОГО!W12-'12-жінки-ЦЗ'!T12</f>
        <v>557</v>
      </c>
      <c r="U12" s="170">
        <f>УСЬОГО!X12-'12-жінки-ЦЗ'!U12</f>
        <v>432</v>
      </c>
      <c r="V12" s="180">
        <f t="shared" si="5"/>
        <v>77.558348294434467</v>
      </c>
      <c r="W12" s="169">
        <f>УСЬОГО!Z12-'12-жінки-ЦЗ'!W12</f>
        <v>417</v>
      </c>
      <c r="X12" s="171">
        <f>УСЬОГО!AA12-'12-жінки-ЦЗ'!X12</f>
        <v>120</v>
      </c>
      <c r="Y12" s="177">
        <f t="shared" si="6"/>
        <v>28.776978417266186</v>
      </c>
      <c r="Z12" s="170">
        <f>УСЬОГО!AC12-'12-жінки-ЦЗ'!Z12</f>
        <v>350</v>
      </c>
      <c r="AA12" s="170">
        <f>УСЬОГО!AD12-'12-жінки-ЦЗ'!AA12</f>
        <v>73</v>
      </c>
      <c r="AB12" s="177">
        <f t="shared" si="7"/>
        <v>20.857142857142858</v>
      </c>
      <c r="AC12" s="34"/>
      <c r="AD12" s="38"/>
    </row>
    <row r="13" spans="1:32" s="39" customFormat="1" ht="48.75" customHeight="1" x14ac:dyDescent="0.25">
      <c r="A13" s="143" t="s">
        <v>102</v>
      </c>
      <c r="B13" s="167">
        <f>УСЬОГО!B13-'12-жінки-ЦЗ'!B13</f>
        <v>1525</v>
      </c>
      <c r="C13" s="208">
        <f>УСЬОГО!C13-'12-жінки-ЦЗ'!C13</f>
        <v>895</v>
      </c>
      <c r="D13" s="180">
        <f t="shared" si="0"/>
        <v>58.688524590163937</v>
      </c>
      <c r="E13" s="169">
        <f>УСЬОГО!E13-'12-жінки-ЦЗ'!E13</f>
        <v>1128</v>
      </c>
      <c r="F13" s="171">
        <f>УСЬОГО!F13-'12-жінки-ЦЗ'!F13</f>
        <v>410</v>
      </c>
      <c r="G13" s="177">
        <f t="shared" si="1"/>
        <v>36.347517730496456</v>
      </c>
      <c r="H13" s="170">
        <f>УСЬОГО!H13-'12-жінки-ЦЗ'!H13</f>
        <v>708</v>
      </c>
      <c r="I13" s="170">
        <f>УСЬОГО!I13-'12-жінки-ЦЗ'!I13</f>
        <v>511</v>
      </c>
      <c r="J13" s="180">
        <f t="shared" si="2"/>
        <v>72.175141242937855</v>
      </c>
      <c r="K13" s="169">
        <f>УСЬОГО!N13-'12-жінки-ЦЗ'!K13</f>
        <v>46</v>
      </c>
      <c r="L13" s="171">
        <f>УСЬОГО!O13-'12-жінки-ЦЗ'!L13</f>
        <v>12</v>
      </c>
      <c r="M13" s="177">
        <f t="shared" si="8"/>
        <v>26.086956521739129</v>
      </c>
      <c r="N13" s="169">
        <f>УСЬОГО!Q13-'12-жінки-ЦЗ'!N13</f>
        <v>3</v>
      </c>
      <c r="O13" s="171">
        <f>УСЬОГО!R13-'12-жінки-ЦЗ'!O13</f>
        <v>13</v>
      </c>
      <c r="P13" s="245" t="s">
        <v>131</v>
      </c>
      <c r="Q13" s="169">
        <f>УСЬОГО!T13-'12-жінки-ЦЗ'!Q13</f>
        <v>1007</v>
      </c>
      <c r="R13" s="171">
        <f>УСЬОГО!U13-'12-жінки-ЦЗ'!R13</f>
        <v>343</v>
      </c>
      <c r="S13" s="177">
        <f t="shared" si="4"/>
        <v>34.061569016881826</v>
      </c>
      <c r="T13" s="170">
        <f>УСЬОГО!W13-'12-жінки-ЦЗ'!T13</f>
        <v>210</v>
      </c>
      <c r="U13" s="170">
        <f>УСЬОГО!X13-'12-жінки-ЦЗ'!U13</f>
        <v>231</v>
      </c>
      <c r="V13" s="180">
        <f t="shared" si="5"/>
        <v>110</v>
      </c>
      <c r="W13" s="169">
        <f>УСЬОГО!Z13-'12-жінки-ЦЗ'!W13</f>
        <v>120</v>
      </c>
      <c r="X13" s="171">
        <f>УСЬОГО!AA13-'12-жінки-ЦЗ'!X13</f>
        <v>40</v>
      </c>
      <c r="Y13" s="177">
        <f t="shared" si="6"/>
        <v>33.333333333333336</v>
      </c>
      <c r="Z13" s="170">
        <f>УСЬОГО!AC13-'12-жінки-ЦЗ'!Z13</f>
        <v>109</v>
      </c>
      <c r="AA13" s="170">
        <f>УСЬОГО!AD13-'12-жінки-ЦЗ'!AA13</f>
        <v>32</v>
      </c>
      <c r="AB13" s="177">
        <f t="shared" si="7"/>
        <v>29.357798165137616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210">
        <f>УСЬОГО!B14-'12-жінки-ЦЗ'!B14</f>
        <v>961</v>
      </c>
      <c r="C14" s="211">
        <f>УСЬОГО!C14-'12-жінки-ЦЗ'!C14</f>
        <v>786</v>
      </c>
      <c r="D14" s="188">
        <f t="shared" si="0"/>
        <v>81.789802289281994</v>
      </c>
      <c r="E14" s="212">
        <f>УСЬОГО!E14-'12-жінки-ЦЗ'!E14</f>
        <v>781</v>
      </c>
      <c r="F14" s="213">
        <f>УСЬОГО!F14-'12-жінки-ЦЗ'!F14</f>
        <v>551</v>
      </c>
      <c r="G14" s="184">
        <f t="shared" si="1"/>
        <v>70.550576184378997</v>
      </c>
      <c r="H14" s="214">
        <f>УСЬОГО!H14-'12-жінки-ЦЗ'!H14</f>
        <v>399</v>
      </c>
      <c r="I14" s="214">
        <f>УСЬОГО!I14-'12-жінки-ЦЗ'!I14</f>
        <v>453</v>
      </c>
      <c r="J14" s="188">
        <f t="shared" si="2"/>
        <v>113.53383458646617</v>
      </c>
      <c r="K14" s="212">
        <f>УСЬОГО!N14-'12-жінки-ЦЗ'!K14</f>
        <v>120</v>
      </c>
      <c r="L14" s="213">
        <f>УСЬОГО!O14-'12-жінки-ЦЗ'!L14</f>
        <v>38</v>
      </c>
      <c r="M14" s="184">
        <f t="shared" si="8"/>
        <v>31.666666666666668</v>
      </c>
      <c r="N14" s="212">
        <f>УСЬОГО!Q14-'12-жінки-ЦЗ'!N14</f>
        <v>43</v>
      </c>
      <c r="O14" s="213">
        <f>УСЬОГО!R14-'12-жінки-ЦЗ'!O14</f>
        <v>9</v>
      </c>
      <c r="P14" s="188">
        <f t="shared" si="9"/>
        <v>20.930232558139537</v>
      </c>
      <c r="Q14" s="212">
        <f>УСЬОГО!T14-'12-жінки-ЦЗ'!Q14</f>
        <v>723</v>
      </c>
      <c r="R14" s="213">
        <f>УСЬОГО!U14-'12-жінки-ЦЗ'!R14</f>
        <v>484</v>
      </c>
      <c r="S14" s="184">
        <f t="shared" si="4"/>
        <v>66.943291839557403</v>
      </c>
      <c r="T14" s="214">
        <f>УСЬОГО!W14-'12-жінки-ЦЗ'!T14</f>
        <v>178</v>
      </c>
      <c r="U14" s="214">
        <f>УСЬОГО!X14-'12-жінки-ЦЗ'!U14</f>
        <v>189</v>
      </c>
      <c r="V14" s="188">
        <f t="shared" si="5"/>
        <v>106.17977528089888</v>
      </c>
      <c r="W14" s="212">
        <f>УСЬОГО!Z14-'12-жінки-ЦЗ'!W14</f>
        <v>144</v>
      </c>
      <c r="X14" s="213">
        <f>УСЬОГО!AA14-'12-жінки-ЦЗ'!X14</f>
        <v>88</v>
      </c>
      <c r="Y14" s="184">
        <f t="shared" si="6"/>
        <v>61.111111111111114</v>
      </c>
      <c r="Z14" s="214">
        <f>УСЬОГО!AC14-'12-жінки-ЦЗ'!Z14</f>
        <v>126</v>
      </c>
      <c r="AA14" s="214">
        <f>УСЬОГО!AD14-'12-жінки-ЦЗ'!AA14</f>
        <v>44</v>
      </c>
      <c r="AB14" s="184">
        <f t="shared" si="7"/>
        <v>34.920634920634917</v>
      </c>
      <c r="AC14" s="34"/>
      <c r="AD14" s="38"/>
    </row>
    <row r="15" spans="1:32" ht="15" customHeight="1" x14ac:dyDescent="0.2">
      <c r="A15" s="42"/>
      <c r="B15" s="4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70" zoomScaleNormal="70" zoomScaleSheetLayoutView="70" workbookViewId="0">
      <selection activeCell="O13" sqref="O13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250" t="s">
        <v>63</v>
      </c>
      <c r="B1" s="250"/>
      <c r="C1" s="250"/>
      <c r="D1" s="250"/>
      <c r="E1" s="250"/>
      <c r="F1" s="250"/>
      <c r="G1" s="250"/>
      <c r="H1" s="250"/>
      <c r="I1" s="250"/>
      <c r="J1" s="52"/>
    </row>
    <row r="2" spans="1:19" ht="23.25" customHeight="1" x14ac:dyDescent="0.2">
      <c r="A2" s="375" t="s">
        <v>16</v>
      </c>
      <c r="B2" s="250"/>
      <c r="C2" s="250"/>
      <c r="D2" s="250"/>
      <c r="E2" s="250"/>
      <c r="F2" s="250"/>
      <c r="G2" s="250"/>
      <c r="H2" s="250"/>
      <c r="I2" s="250"/>
      <c r="J2" s="52"/>
    </row>
    <row r="3" spans="1:19" ht="14.1" customHeight="1" x14ac:dyDescent="0.2">
      <c r="A3" s="376"/>
      <c r="B3" s="376"/>
      <c r="C3" s="376"/>
      <c r="D3" s="376"/>
      <c r="E3" s="376"/>
    </row>
    <row r="4" spans="1:19" s="3" customFormat="1" ht="30.75" customHeight="1" x14ac:dyDescent="0.25">
      <c r="A4" s="255" t="s">
        <v>0</v>
      </c>
      <c r="B4" s="377" t="s">
        <v>17</v>
      </c>
      <c r="C4" s="378"/>
      <c r="D4" s="378"/>
      <c r="E4" s="379"/>
      <c r="F4" s="377" t="s">
        <v>18</v>
      </c>
      <c r="G4" s="378"/>
      <c r="H4" s="378"/>
      <c r="I4" s="379"/>
      <c r="J4" s="53"/>
    </row>
    <row r="5" spans="1:19" s="3" customFormat="1" ht="23.25" customHeight="1" x14ac:dyDescent="0.25">
      <c r="A5" s="344"/>
      <c r="B5" s="251" t="s">
        <v>112</v>
      </c>
      <c r="C5" s="251" t="s">
        <v>113</v>
      </c>
      <c r="D5" s="294" t="s">
        <v>1</v>
      </c>
      <c r="E5" s="295"/>
      <c r="F5" s="251" t="s">
        <v>112</v>
      </c>
      <c r="G5" s="251" t="s">
        <v>113</v>
      </c>
      <c r="H5" s="253" t="s">
        <v>1</v>
      </c>
      <c r="I5" s="254"/>
      <c r="J5" s="54"/>
    </row>
    <row r="6" spans="1:19" s="3" customFormat="1" ht="66" customHeight="1" x14ac:dyDescent="0.25">
      <c r="A6" s="256"/>
      <c r="B6" s="252"/>
      <c r="C6" s="252"/>
      <c r="D6" s="4" t="s">
        <v>2</v>
      </c>
      <c r="E6" s="5" t="s">
        <v>24</v>
      </c>
      <c r="F6" s="252"/>
      <c r="G6" s="252"/>
      <c r="H6" s="4" t="s">
        <v>2</v>
      </c>
      <c r="I6" s="5" t="s">
        <v>24</v>
      </c>
      <c r="J6" s="55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6"/>
    </row>
    <row r="8" spans="1:19" s="7" customFormat="1" ht="23.1" customHeight="1" x14ac:dyDescent="0.25">
      <c r="A8" s="13" t="s">
        <v>25</v>
      </c>
      <c r="B8" s="72">
        <f>'15-місто-ЦЗ'!B7</f>
        <v>28669</v>
      </c>
      <c r="C8" s="72">
        <f>'15-місто-ЦЗ'!C7</f>
        <v>18099</v>
      </c>
      <c r="D8" s="9">
        <f t="shared" ref="D8" si="0">C8*100/B8</f>
        <v>63.130907949352959</v>
      </c>
      <c r="E8" s="78">
        <f t="shared" ref="E8" si="1">C8-B8</f>
        <v>-10570</v>
      </c>
      <c r="F8" s="64">
        <f>'16-село-ЦЗ'!B7</f>
        <v>17563</v>
      </c>
      <c r="G8" s="64">
        <f>'16-село-ЦЗ'!C7</f>
        <v>11876</v>
      </c>
      <c r="H8" s="9">
        <f t="shared" ref="H8" si="2">G8*100/F8</f>
        <v>67.619427204919432</v>
      </c>
      <c r="I8" s="78">
        <f t="shared" ref="I8" si="3">G8-F8</f>
        <v>-5687</v>
      </c>
      <c r="J8" s="57"/>
      <c r="K8" s="81"/>
      <c r="L8" s="81"/>
      <c r="M8" s="48"/>
      <c r="R8" s="58"/>
      <c r="S8" s="58"/>
    </row>
    <row r="9" spans="1:19" s="3" customFormat="1" ht="23.1" customHeight="1" x14ac:dyDescent="0.25">
      <c r="A9" s="13" t="s">
        <v>26</v>
      </c>
      <c r="B9" s="64">
        <f>'15-місто-ЦЗ'!E7</f>
        <v>23772</v>
      </c>
      <c r="C9" s="64">
        <f>'15-місто-ЦЗ'!F7</f>
        <v>12958</v>
      </c>
      <c r="D9" s="9">
        <f t="shared" ref="D9:D13" si="4">C9*100/B9</f>
        <v>54.509506983005217</v>
      </c>
      <c r="E9" s="78">
        <f t="shared" ref="E9:E13" si="5">C9-B9</f>
        <v>-10814</v>
      </c>
      <c r="F9" s="64">
        <f>'16-село-ЦЗ'!E7</f>
        <v>14809</v>
      </c>
      <c r="G9" s="64">
        <f>'16-село-ЦЗ'!F7</f>
        <v>8436</v>
      </c>
      <c r="H9" s="9">
        <f t="shared" ref="H9:H13" si="6">G9*100/F9</f>
        <v>56.96535890336957</v>
      </c>
      <c r="I9" s="78">
        <f t="shared" ref="I9:I13" si="7">G9-F9</f>
        <v>-6373</v>
      </c>
      <c r="J9" s="57"/>
      <c r="K9" s="81"/>
      <c r="L9" s="81"/>
      <c r="M9" s="49"/>
      <c r="R9" s="58"/>
      <c r="S9" s="58"/>
    </row>
    <row r="10" spans="1:19" s="3" customFormat="1" ht="45" customHeight="1" x14ac:dyDescent="0.25">
      <c r="A10" s="12" t="s">
        <v>27</v>
      </c>
      <c r="B10" s="64">
        <f>'15-місто-ЦЗ'!H7</f>
        <v>8761</v>
      </c>
      <c r="C10" s="64">
        <f>'15-місто-ЦЗ'!I7</f>
        <v>7670</v>
      </c>
      <c r="D10" s="9">
        <f t="shared" si="4"/>
        <v>87.547083666248142</v>
      </c>
      <c r="E10" s="78">
        <f t="shared" si="5"/>
        <v>-1091</v>
      </c>
      <c r="F10" s="64">
        <f>'16-село-ЦЗ'!H7</f>
        <v>5063</v>
      </c>
      <c r="G10" s="64">
        <f>'16-село-ЦЗ'!I7</f>
        <v>5098</v>
      </c>
      <c r="H10" s="9">
        <f t="shared" si="6"/>
        <v>100.69128974916057</v>
      </c>
      <c r="I10" s="78">
        <f t="shared" si="7"/>
        <v>35</v>
      </c>
      <c r="J10" s="57"/>
      <c r="K10" s="81"/>
      <c r="L10" s="81"/>
      <c r="M10" s="49"/>
      <c r="R10" s="58"/>
      <c r="S10" s="58"/>
    </row>
    <row r="11" spans="1:19" s="3" customFormat="1" ht="21.75" customHeight="1" x14ac:dyDescent="0.25">
      <c r="A11" s="13" t="s">
        <v>28</v>
      </c>
      <c r="B11" s="64">
        <f>'15-місто-ЦЗ'!K7</f>
        <v>1498</v>
      </c>
      <c r="C11" s="64">
        <f>'15-місто-ЦЗ'!L7</f>
        <v>1235</v>
      </c>
      <c r="D11" s="9">
        <f t="shared" si="4"/>
        <v>82.443257676902533</v>
      </c>
      <c r="E11" s="65">
        <f t="shared" si="5"/>
        <v>-263</v>
      </c>
      <c r="F11" s="64">
        <f>'16-село-ЦЗ'!K7</f>
        <v>1205</v>
      </c>
      <c r="G11" s="64">
        <f>'16-село-ЦЗ'!L7</f>
        <v>892</v>
      </c>
      <c r="H11" s="9">
        <f t="shared" si="6"/>
        <v>74.024896265560173</v>
      </c>
      <c r="I11" s="78">
        <f t="shared" si="7"/>
        <v>-313</v>
      </c>
      <c r="J11" s="57"/>
      <c r="K11" s="81"/>
      <c r="L11" s="81"/>
      <c r="M11" s="49"/>
      <c r="R11" s="58"/>
      <c r="S11" s="58"/>
    </row>
    <row r="12" spans="1:19" s="3" customFormat="1" ht="40.35" customHeight="1" x14ac:dyDescent="0.25">
      <c r="A12" s="13" t="s">
        <v>19</v>
      </c>
      <c r="B12" s="64">
        <f>'15-місто-ЦЗ'!N7</f>
        <v>144</v>
      </c>
      <c r="C12" s="64">
        <f>'15-місто-ЦЗ'!O7</f>
        <v>297</v>
      </c>
      <c r="D12" s="9">
        <f t="shared" si="4"/>
        <v>206.25</v>
      </c>
      <c r="E12" s="65">
        <f t="shared" si="5"/>
        <v>153</v>
      </c>
      <c r="F12" s="64">
        <f>'16-село-ЦЗ'!N7</f>
        <v>108</v>
      </c>
      <c r="G12" s="64">
        <f>'16-село-ЦЗ'!O7</f>
        <v>185</v>
      </c>
      <c r="H12" s="9">
        <f t="shared" si="6"/>
        <v>171.2962962962963</v>
      </c>
      <c r="I12" s="78">
        <f t="shared" si="7"/>
        <v>77</v>
      </c>
      <c r="J12" s="57"/>
      <c r="K12" s="81"/>
      <c r="L12" s="81"/>
      <c r="M12" s="49"/>
      <c r="R12" s="58"/>
      <c r="S12" s="58"/>
    </row>
    <row r="13" spans="1:19" s="3" customFormat="1" ht="40.35" customHeight="1" x14ac:dyDescent="0.25">
      <c r="A13" s="13" t="s">
        <v>29</v>
      </c>
      <c r="B13" s="64">
        <f>'15-місто-ЦЗ'!Q7</f>
        <v>19425</v>
      </c>
      <c r="C13" s="64">
        <f>'15-місто-ЦЗ'!R7</f>
        <v>11113</v>
      </c>
      <c r="D13" s="9">
        <f t="shared" si="4"/>
        <v>57.209781209781212</v>
      </c>
      <c r="E13" s="78">
        <f t="shared" si="5"/>
        <v>-8312</v>
      </c>
      <c r="F13" s="64">
        <f>'16-село-ЦЗ'!Q7</f>
        <v>12569</v>
      </c>
      <c r="G13" s="64">
        <f>'16-село-ЦЗ'!R7</f>
        <v>7177</v>
      </c>
      <c r="H13" s="9">
        <f t="shared" si="6"/>
        <v>57.100803564324927</v>
      </c>
      <c r="I13" s="78">
        <f t="shared" si="7"/>
        <v>-5392</v>
      </c>
      <c r="J13" s="57"/>
      <c r="K13" s="81"/>
      <c r="L13" s="81"/>
      <c r="M13" s="49"/>
      <c r="R13" s="58"/>
      <c r="S13" s="58"/>
    </row>
    <row r="14" spans="1:19" s="3" customFormat="1" ht="12.75" customHeight="1" x14ac:dyDescent="0.25">
      <c r="A14" s="257" t="s">
        <v>4</v>
      </c>
      <c r="B14" s="258"/>
      <c r="C14" s="258"/>
      <c r="D14" s="258"/>
      <c r="E14" s="258"/>
      <c r="F14" s="258"/>
      <c r="G14" s="258"/>
      <c r="H14" s="258"/>
      <c r="I14" s="258"/>
      <c r="J14" s="59"/>
      <c r="K14" s="23"/>
      <c r="L14" s="23"/>
      <c r="M14" s="49"/>
    </row>
    <row r="15" spans="1:19" s="3" customFormat="1" ht="18" customHeight="1" x14ac:dyDescent="0.25">
      <c r="A15" s="259"/>
      <c r="B15" s="260"/>
      <c r="C15" s="260"/>
      <c r="D15" s="260"/>
      <c r="E15" s="260"/>
      <c r="F15" s="260"/>
      <c r="G15" s="260"/>
      <c r="H15" s="260"/>
      <c r="I15" s="260"/>
      <c r="J15" s="59"/>
      <c r="K15" s="23"/>
      <c r="L15" s="23"/>
      <c r="M15" s="49"/>
    </row>
    <row r="16" spans="1:19" s="3" customFormat="1" ht="20.25" customHeight="1" x14ac:dyDescent="0.25">
      <c r="A16" s="255" t="s">
        <v>0</v>
      </c>
      <c r="B16" s="255" t="s">
        <v>114</v>
      </c>
      <c r="C16" s="255" t="s">
        <v>115</v>
      </c>
      <c r="D16" s="294" t="s">
        <v>1</v>
      </c>
      <c r="E16" s="295"/>
      <c r="F16" s="255" t="s">
        <v>114</v>
      </c>
      <c r="G16" s="255" t="s">
        <v>115</v>
      </c>
      <c r="H16" s="294" t="s">
        <v>1</v>
      </c>
      <c r="I16" s="295"/>
      <c r="J16" s="54"/>
      <c r="K16" s="23"/>
      <c r="L16" s="23"/>
      <c r="M16" s="49"/>
    </row>
    <row r="17" spans="1:13" ht="45" customHeight="1" x14ac:dyDescent="0.3">
      <c r="A17" s="256"/>
      <c r="B17" s="256"/>
      <c r="C17" s="256"/>
      <c r="D17" s="19" t="s">
        <v>2</v>
      </c>
      <c r="E17" s="5" t="s">
        <v>24</v>
      </c>
      <c r="F17" s="256"/>
      <c r="G17" s="256"/>
      <c r="H17" s="19" t="s">
        <v>2</v>
      </c>
      <c r="I17" s="5" t="s">
        <v>24</v>
      </c>
      <c r="J17" s="55"/>
      <c r="K17" s="60"/>
      <c r="L17" s="60"/>
      <c r="M17" s="50"/>
    </row>
    <row r="18" spans="1:13" ht="22.5" customHeight="1" x14ac:dyDescent="0.3">
      <c r="A18" s="8" t="s">
        <v>30</v>
      </c>
      <c r="B18" s="72">
        <f>'15-місто-ЦЗ'!T7</f>
        <v>5589</v>
      </c>
      <c r="C18" s="72">
        <f>'15-місто-ЦЗ'!U7</f>
        <v>4119</v>
      </c>
      <c r="D18" s="15">
        <f t="shared" ref="D18" si="8">C18*100/B18</f>
        <v>73.698336017176601</v>
      </c>
      <c r="E18" s="78">
        <f t="shared" ref="E18" si="9">C18-B18</f>
        <v>-1470</v>
      </c>
      <c r="F18" s="72">
        <f>'16-село-ЦЗ'!T7</f>
        <v>3905</v>
      </c>
      <c r="G18" s="72">
        <f>'16-село-ЦЗ'!U7</f>
        <v>2869</v>
      </c>
      <c r="H18" s="14">
        <f t="shared" ref="H18" si="10">G18*100/F18</f>
        <v>73.469910371318818</v>
      </c>
      <c r="I18" s="78">
        <f t="shared" ref="I18" si="11">G18-F18</f>
        <v>-1036</v>
      </c>
      <c r="J18" s="61"/>
      <c r="K18" s="82"/>
      <c r="L18" s="82"/>
      <c r="M18" s="50"/>
    </row>
    <row r="19" spans="1:13" ht="22.5" customHeight="1" x14ac:dyDescent="0.3">
      <c r="A19" s="1" t="s">
        <v>26</v>
      </c>
      <c r="B19" s="72">
        <f>'15-місто-ЦЗ'!W7</f>
        <v>4470</v>
      </c>
      <c r="C19" s="72">
        <f>'15-місто-ЦЗ'!X7</f>
        <v>2031</v>
      </c>
      <c r="D19" s="15">
        <f t="shared" ref="D19:D20" si="12">C19*100/B19</f>
        <v>45.436241610738257</v>
      </c>
      <c r="E19" s="78">
        <f t="shared" ref="E19:E20" si="13">C19-B19</f>
        <v>-2439</v>
      </c>
      <c r="F19" s="72">
        <f>'16-село-ЦЗ'!W7</f>
        <v>3253</v>
      </c>
      <c r="G19" s="72">
        <f>'16-село-ЦЗ'!X7</f>
        <v>1373</v>
      </c>
      <c r="H19" s="14">
        <f t="shared" ref="H19:H20" si="14">G19*100/F19</f>
        <v>42.207193359975406</v>
      </c>
      <c r="I19" s="78">
        <f t="shared" ref="I19:I20" si="15">G19-F19</f>
        <v>-1880</v>
      </c>
      <c r="J19" s="61"/>
      <c r="K19" s="82"/>
      <c r="L19" s="82"/>
      <c r="M19" s="50"/>
    </row>
    <row r="20" spans="1:13" ht="22.5" customHeight="1" x14ac:dyDescent="0.3">
      <c r="A20" s="1" t="s">
        <v>31</v>
      </c>
      <c r="B20" s="72">
        <f>'15-місто-ЦЗ'!Z7</f>
        <v>3893</v>
      </c>
      <c r="C20" s="72">
        <f>'15-місто-ЦЗ'!AA7</f>
        <v>1344</v>
      </c>
      <c r="D20" s="15">
        <f t="shared" si="12"/>
        <v>34.523503724633962</v>
      </c>
      <c r="E20" s="78">
        <f t="shared" si="13"/>
        <v>-2549</v>
      </c>
      <c r="F20" s="72">
        <f>'16-село-ЦЗ'!Z7</f>
        <v>2927</v>
      </c>
      <c r="G20" s="72">
        <f>'16-село-ЦЗ'!AA7</f>
        <v>865</v>
      </c>
      <c r="H20" s="14">
        <f t="shared" si="14"/>
        <v>29.552442774171507</v>
      </c>
      <c r="I20" s="78">
        <f t="shared" si="15"/>
        <v>-2062</v>
      </c>
      <c r="J20" s="62"/>
      <c r="K20" s="82"/>
      <c r="L20" s="82"/>
      <c r="M20" s="50"/>
    </row>
    <row r="21" spans="1:13" ht="53.1" customHeight="1" x14ac:dyDescent="0.3">
      <c r="A21" s="249"/>
      <c r="B21" s="249"/>
      <c r="C21" s="249"/>
      <c r="D21" s="249"/>
      <c r="E21" s="249"/>
      <c r="F21" s="249"/>
      <c r="G21" s="249"/>
      <c r="H21" s="249"/>
      <c r="I21" s="249"/>
      <c r="K21" s="60"/>
      <c r="L21" s="60"/>
      <c r="M21" s="50"/>
    </row>
    <row r="22" spans="1:13" x14ac:dyDescent="0.2">
      <c r="K22" s="16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2" t="s">
        <v>123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5"/>
      <c r="O1" s="25"/>
      <c r="P1" s="25"/>
      <c r="Q1" s="25"/>
      <c r="R1" s="25"/>
      <c r="S1" s="25"/>
      <c r="T1" s="25"/>
      <c r="U1" s="25"/>
      <c r="V1" s="25"/>
      <c r="W1" s="25"/>
      <c r="X1" s="274"/>
      <c r="Y1" s="274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4"/>
      <c r="Y2" s="274"/>
      <c r="Z2" s="264"/>
      <c r="AA2" s="264"/>
      <c r="AB2" s="120" t="s">
        <v>7</v>
      </c>
      <c r="AC2" s="51"/>
    </row>
    <row r="3" spans="1:32" s="221" customFormat="1" ht="108.75" customHeight="1" thickBot="1" x14ac:dyDescent="0.3">
      <c r="A3" s="275"/>
      <c r="B3" s="367" t="s">
        <v>20</v>
      </c>
      <c r="C3" s="368"/>
      <c r="D3" s="374"/>
      <c r="E3" s="369" t="s">
        <v>21</v>
      </c>
      <c r="F3" s="370"/>
      <c r="G3" s="371"/>
      <c r="H3" s="372" t="s">
        <v>107</v>
      </c>
      <c r="I3" s="370"/>
      <c r="J3" s="373"/>
      <c r="K3" s="369" t="s">
        <v>9</v>
      </c>
      <c r="L3" s="370"/>
      <c r="M3" s="371"/>
      <c r="N3" s="369" t="s">
        <v>10</v>
      </c>
      <c r="O3" s="370"/>
      <c r="P3" s="373"/>
      <c r="Q3" s="367" t="s">
        <v>8</v>
      </c>
      <c r="R3" s="368"/>
      <c r="S3" s="374"/>
      <c r="T3" s="368" t="s">
        <v>15</v>
      </c>
      <c r="U3" s="368"/>
      <c r="V3" s="368"/>
      <c r="W3" s="369" t="s">
        <v>11</v>
      </c>
      <c r="X3" s="370"/>
      <c r="Y3" s="371"/>
      <c r="Z3" s="372" t="s">
        <v>12</v>
      </c>
      <c r="AA3" s="370"/>
      <c r="AB3" s="371"/>
    </row>
    <row r="4" spans="1:32" s="31" customFormat="1" ht="19.5" customHeight="1" x14ac:dyDescent="0.25">
      <c r="A4" s="292"/>
      <c r="B4" s="357" t="s">
        <v>87</v>
      </c>
      <c r="C4" s="359" t="s">
        <v>96</v>
      </c>
      <c r="D4" s="355" t="s">
        <v>2</v>
      </c>
      <c r="E4" s="357" t="s">
        <v>87</v>
      </c>
      <c r="F4" s="359" t="s">
        <v>96</v>
      </c>
      <c r="G4" s="355" t="s">
        <v>2</v>
      </c>
      <c r="H4" s="363" t="s">
        <v>87</v>
      </c>
      <c r="I4" s="359" t="s">
        <v>96</v>
      </c>
      <c r="J4" s="361" t="s">
        <v>2</v>
      </c>
      <c r="K4" s="357" t="s">
        <v>87</v>
      </c>
      <c r="L4" s="359" t="s">
        <v>96</v>
      </c>
      <c r="M4" s="355" t="s">
        <v>2</v>
      </c>
      <c r="N4" s="357" t="s">
        <v>87</v>
      </c>
      <c r="O4" s="359" t="s">
        <v>96</v>
      </c>
      <c r="P4" s="361" t="s">
        <v>2</v>
      </c>
      <c r="Q4" s="357" t="s">
        <v>87</v>
      </c>
      <c r="R4" s="359" t="s">
        <v>96</v>
      </c>
      <c r="S4" s="355" t="s">
        <v>2</v>
      </c>
      <c r="T4" s="363" t="s">
        <v>87</v>
      </c>
      <c r="U4" s="359" t="s">
        <v>96</v>
      </c>
      <c r="V4" s="361" t="s">
        <v>2</v>
      </c>
      <c r="W4" s="357" t="s">
        <v>87</v>
      </c>
      <c r="X4" s="359" t="s">
        <v>96</v>
      </c>
      <c r="Y4" s="355" t="s">
        <v>2</v>
      </c>
      <c r="Z4" s="363" t="s">
        <v>87</v>
      </c>
      <c r="AA4" s="359" t="s">
        <v>96</v>
      </c>
      <c r="AB4" s="355" t="s">
        <v>2</v>
      </c>
    </row>
    <row r="5" spans="1:32" s="31" customFormat="1" ht="4.5" customHeight="1" thickBot="1" x14ac:dyDescent="0.3">
      <c r="A5" s="365"/>
      <c r="B5" s="358"/>
      <c r="C5" s="360"/>
      <c r="D5" s="356"/>
      <c r="E5" s="358"/>
      <c r="F5" s="360"/>
      <c r="G5" s="356"/>
      <c r="H5" s="364"/>
      <c r="I5" s="360"/>
      <c r="J5" s="362"/>
      <c r="K5" s="358"/>
      <c r="L5" s="360"/>
      <c r="M5" s="356"/>
      <c r="N5" s="358"/>
      <c r="O5" s="360"/>
      <c r="P5" s="362"/>
      <c r="Q5" s="358"/>
      <c r="R5" s="360"/>
      <c r="S5" s="356"/>
      <c r="T5" s="364"/>
      <c r="U5" s="360"/>
      <c r="V5" s="362"/>
      <c r="W5" s="358"/>
      <c r="X5" s="360"/>
      <c r="Y5" s="356"/>
      <c r="Z5" s="364"/>
      <c r="AA5" s="360"/>
      <c r="AB5" s="356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4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5">
        <v>19</v>
      </c>
      <c r="U6" s="197">
        <v>20</v>
      </c>
      <c r="V6" s="206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28669</v>
      </c>
      <c r="C7" s="162">
        <f>SUM(C8:C14)</f>
        <v>18099</v>
      </c>
      <c r="D7" s="163">
        <f>C7*100/B7</f>
        <v>63.130907949352959</v>
      </c>
      <c r="E7" s="209">
        <f>SUM(E8:E14)</f>
        <v>23772</v>
      </c>
      <c r="F7" s="162">
        <f>SUM(F8:F14)</f>
        <v>12958</v>
      </c>
      <c r="G7" s="163">
        <f>F7*100/E7</f>
        <v>54.509506983005217</v>
      </c>
      <c r="H7" s="165">
        <f>SUM(H8:H14)</f>
        <v>8761</v>
      </c>
      <c r="I7" s="162">
        <f>SUM(I8:I14)</f>
        <v>7670</v>
      </c>
      <c r="J7" s="166">
        <f>I7*100/H7</f>
        <v>87.547083666248142</v>
      </c>
      <c r="K7" s="209">
        <f>SUM(K8:K14)</f>
        <v>1498</v>
      </c>
      <c r="L7" s="162">
        <f>SUM(L8:L14)</f>
        <v>1235</v>
      </c>
      <c r="M7" s="163">
        <f>L7*100/K7</f>
        <v>82.443257676902533</v>
      </c>
      <c r="N7" s="209">
        <f>SUM(N8:N14)</f>
        <v>144</v>
      </c>
      <c r="O7" s="162">
        <f>SUM(O8:O14)</f>
        <v>297</v>
      </c>
      <c r="P7" s="166">
        <f>O7*100/N7</f>
        <v>206.25</v>
      </c>
      <c r="Q7" s="209">
        <f>SUM(Q8:Q14)</f>
        <v>19425</v>
      </c>
      <c r="R7" s="162">
        <f>SUM(R8:R14)</f>
        <v>11113</v>
      </c>
      <c r="S7" s="163">
        <f>R7*100/Q7</f>
        <v>57.209781209781212</v>
      </c>
      <c r="T7" s="165">
        <f>SUM(T8:T14)</f>
        <v>5589</v>
      </c>
      <c r="U7" s="162">
        <f>SUM(U8:U14)</f>
        <v>4119</v>
      </c>
      <c r="V7" s="166">
        <f>U7*100/T7</f>
        <v>73.698336017176601</v>
      </c>
      <c r="W7" s="209">
        <f>SUM(W8:W14)</f>
        <v>4470</v>
      </c>
      <c r="X7" s="162">
        <f>SUM(X8:X14)</f>
        <v>2031</v>
      </c>
      <c r="Y7" s="163">
        <f>X7*100/W7</f>
        <v>45.436241610738257</v>
      </c>
      <c r="Z7" s="165">
        <f>SUM(Z8:Z14)</f>
        <v>3893</v>
      </c>
      <c r="AA7" s="162">
        <f>SUM(AA8:AA14)</f>
        <v>1344</v>
      </c>
      <c r="AB7" s="163">
        <f>AA7*100/Z7</f>
        <v>34.523503724633962</v>
      </c>
      <c r="AC7" s="34"/>
      <c r="AF7" s="39"/>
    </row>
    <row r="8" spans="1:32" s="39" customFormat="1" ht="48.75" customHeight="1" x14ac:dyDescent="0.25">
      <c r="A8" s="142" t="s">
        <v>97</v>
      </c>
      <c r="B8" s="167">
        <f>УСЬОГО!B8-'16-село-ЦЗ'!B8</f>
        <v>3875</v>
      </c>
      <c r="C8" s="218">
        <f>УСЬОГО!C8-'16-село-ЦЗ'!C8</f>
        <v>3180</v>
      </c>
      <c r="D8" s="168">
        <f t="shared" ref="D8:D14" si="0">C8*100/B8</f>
        <v>82.064516129032256</v>
      </c>
      <c r="E8" s="169">
        <f>УСЬОГО!E8-'16-село-ЦЗ'!E8</f>
        <v>3383</v>
      </c>
      <c r="F8" s="171">
        <f>УСЬОГО!F8-'16-село-ЦЗ'!F8</f>
        <v>2182</v>
      </c>
      <c r="G8" s="168">
        <f t="shared" ref="G8:G14" si="1">F8*100/E8</f>
        <v>64.498965415311858</v>
      </c>
      <c r="H8" s="170">
        <f>УСЬОГО!H8-'16-село-ЦЗ'!H8</f>
        <v>1568</v>
      </c>
      <c r="I8" s="170">
        <f>УСЬОГО!I8-'16-село-ЦЗ'!I8</f>
        <v>1843</v>
      </c>
      <c r="J8" s="172">
        <f t="shared" ref="J8:J14" si="2">I8*100/H8</f>
        <v>117.53826530612245</v>
      </c>
      <c r="K8" s="169">
        <f>УСЬОГО!N8-'16-село-ЦЗ'!K8</f>
        <v>141</v>
      </c>
      <c r="L8" s="171">
        <f>УСЬОГО!O8-'16-село-ЦЗ'!L8</f>
        <v>215</v>
      </c>
      <c r="M8" s="168">
        <f t="shared" ref="M8" si="3">L8*100/K8</f>
        <v>152.48226950354609</v>
      </c>
      <c r="N8" s="169">
        <f>УСЬОГО!Q8-'16-село-ЦЗ'!N8</f>
        <v>64</v>
      </c>
      <c r="O8" s="171">
        <f>УСЬОГО!R8-'16-село-ЦЗ'!O8</f>
        <v>41</v>
      </c>
      <c r="P8" s="172">
        <f>IF(ISERROR(O8*100/N8),"-",(O8*100/N8))</f>
        <v>64.0625</v>
      </c>
      <c r="Q8" s="169">
        <f>УСЬОГО!T8-'16-село-ЦЗ'!Q8</f>
        <v>3045</v>
      </c>
      <c r="R8" s="171">
        <f>УСЬОГО!U8-'16-село-ЦЗ'!R8</f>
        <v>1945</v>
      </c>
      <c r="S8" s="168">
        <f t="shared" ref="S8:S14" si="4">R8*100/Q8</f>
        <v>63.875205254515599</v>
      </c>
      <c r="T8" s="170">
        <f>УСЬОГО!W8-'16-село-ЦЗ'!T8</f>
        <v>604</v>
      </c>
      <c r="U8" s="170">
        <f>УСЬОГО!X8-'16-село-ЦЗ'!U8</f>
        <v>612</v>
      </c>
      <c r="V8" s="172">
        <f t="shared" ref="V8:V14" si="5">U8*100/T8</f>
        <v>101.32450331125828</v>
      </c>
      <c r="W8" s="169">
        <f>УСЬОГО!Z8-'16-село-ЦЗ'!W8</f>
        <v>506</v>
      </c>
      <c r="X8" s="171">
        <f>УСЬОГО!AA8-'16-село-ЦЗ'!X8</f>
        <v>316</v>
      </c>
      <c r="Y8" s="168">
        <f t="shared" ref="Y8:Y14" si="6">X8*100/W8</f>
        <v>62.450592885375492</v>
      </c>
      <c r="Z8" s="170">
        <f>УСЬОГО!AC8-'16-село-ЦЗ'!Z8</f>
        <v>433</v>
      </c>
      <c r="AA8" s="170">
        <f>УСЬОГО!AD8-'16-село-ЦЗ'!AA8</f>
        <v>173</v>
      </c>
      <c r="AB8" s="168">
        <f t="shared" ref="AB8:AB14" si="7">AA8*100/Z8</f>
        <v>39.953810623556585</v>
      </c>
      <c r="AC8" s="34"/>
      <c r="AD8" s="38"/>
    </row>
    <row r="9" spans="1:32" s="40" customFormat="1" ht="48.75" customHeight="1" x14ac:dyDescent="0.25">
      <c r="A9" s="143" t="s">
        <v>98</v>
      </c>
      <c r="B9" s="167">
        <f>УСЬОГО!B9-'16-село-ЦЗ'!B9</f>
        <v>1865</v>
      </c>
      <c r="C9" s="208">
        <f>УСЬОГО!C9-'16-село-ЦЗ'!C9</f>
        <v>1439</v>
      </c>
      <c r="D9" s="177">
        <f t="shared" si="0"/>
        <v>77.158176943699729</v>
      </c>
      <c r="E9" s="169">
        <f>УСЬОГО!E9-'16-село-ЦЗ'!E9</f>
        <v>1510</v>
      </c>
      <c r="F9" s="171">
        <f>УСЬОГО!F9-'16-село-ЦЗ'!F9</f>
        <v>1048</v>
      </c>
      <c r="G9" s="177">
        <f t="shared" si="1"/>
        <v>69.403973509933778</v>
      </c>
      <c r="H9" s="170">
        <f>УСЬОГО!H9-'16-село-ЦЗ'!H9</f>
        <v>698</v>
      </c>
      <c r="I9" s="170">
        <f>УСЬОГО!I9-'16-село-ЦЗ'!I9</f>
        <v>690</v>
      </c>
      <c r="J9" s="180">
        <f t="shared" si="2"/>
        <v>98.853868194842406</v>
      </c>
      <c r="K9" s="169">
        <f>УСЬОГО!N9-'16-село-ЦЗ'!K9</f>
        <v>124</v>
      </c>
      <c r="L9" s="171">
        <f>УСЬОГО!O9-'16-село-ЦЗ'!L9</f>
        <v>160</v>
      </c>
      <c r="M9" s="177">
        <f t="shared" ref="M9:M14" si="8">IF(ISERROR(L9*100/K9),"-",(L9*100/K9))</f>
        <v>129.03225806451613</v>
      </c>
      <c r="N9" s="169">
        <f>УСЬОГО!Q9-'16-село-ЦЗ'!N9</f>
        <v>2</v>
      </c>
      <c r="O9" s="171">
        <f>УСЬОГО!R9-'16-село-ЦЗ'!O9</f>
        <v>9</v>
      </c>
      <c r="P9" s="245" t="s">
        <v>109</v>
      </c>
      <c r="Q9" s="169">
        <f>УСЬОГО!T9-'16-село-ЦЗ'!Q9</f>
        <v>1335</v>
      </c>
      <c r="R9" s="171">
        <f>УСЬОГО!U9-'16-село-ЦЗ'!R9</f>
        <v>941</v>
      </c>
      <c r="S9" s="177">
        <f t="shared" si="4"/>
        <v>70.486891385767791</v>
      </c>
      <c r="T9" s="170">
        <f>УСЬОГО!W9-'16-село-ЦЗ'!T9</f>
        <v>410</v>
      </c>
      <c r="U9" s="170">
        <f>УСЬОГО!X9-'16-село-ЦЗ'!U9</f>
        <v>380</v>
      </c>
      <c r="V9" s="180">
        <f t="shared" si="5"/>
        <v>92.682926829268297</v>
      </c>
      <c r="W9" s="169">
        <f>УСЬОГО!Z9-'16-село-ЦЗ'!W9</f>
        <v>342</v>
      </c>
      <c r="X9" s="171">
        <f>УСЬОГО!AA9-'16-село-ЦЗ'!X9</f>
        <v>185</v>
      </c>
      <c r="Y9" s="177">
        <f t="shared" si="6"/>
        <v>54.093567251461991</v>
      </c>
      <c r="Z9" s="170">
        <f>УСЬОГО!AC9-'16-село-ЦЗ'!Z9</f>
        <v>306</v>
      </c>
      <c r="AA9" s="170">
        <f>УСЬОГО!AD9-'16-село-ЦЗ'!AA9</f>
        <v>123</v>
      </c>
      <c r="AB9" s="177">
        <f t="shared" si="7"/>
        <v>40.196078431372548</v>
      </c>
      <c r="AC9" s="34"/>
      <c r="AD9" s="38"/>
    </row>
    <row r="10" spans="1:32" s="39" customFormat="1" ht="48.75" customHeight="1" x14ac:dyDescent="0.25">
      <c r="A10" s="143" t="s">
        <v>99</v>
      </c>
      <c r="B10" s="167">
        <f>УСЬОГО!B10-'16-село-ЦЗ'!B10</f>
        <v>12726</v>
      </c>
      <c r="C10" s="208">
        <f>УСЬОГО!C10-'16-село-ЦЗ'!C10</f>
        <v>6528</v>
      </c>
      <c r="D10" s="177">
        <f t="shared" si="0"/>
        <v>51.296558227251296</v>
      </c>
      <c r="E10" s="169">
        <f>УСЬОГО!E10-'16-село-ЦЗ'!E10</f>
        <v>10396</v>
      </c>
      <c r="F10" s="171">
        <f>УСЬОГО!F10-'16-село-ЦЗ'!F10</f>
        <v>4653</v>
      </c>
      <c r="G10" s="177">
        <f t="shared" si="1"/>
        <v>44.757599076567914</v>
      </c>
      <c r="H10" s="170">
        <f>УСЬОГО!H10-'16-село-ЦЗ'!H10</f>
        <v>2838</v>
      </c>
      <c r="I10" s="170">
        <f>УСЬОГО!I10-'16-село-ЦЗ'!I10</f>
        <v>1749</v>
      </c>
      <c r="J10" s="180">
        <f t="shared" si="2"/>
        <v>61.627906976744185</v>
      </c>
      <c r="K10" s="169">
        <f>УСЬОГО!N10-'16-село-ЦЗ'!K10</f>
        <v>815</v>
      </c>
      <c r="L10" s="171">
        <f>УСЬОГО!O10-'16-село-ЦЗ'!L10</f>
        <v>474</v>
      </c>
      <c r="M10" s="177">
        <f t="shared" si="8"/>
        <v>58.159509202453989</v>
      </c>
      <c r="N10" s="169">
        <f>УСЬОГО!Q10-'16-село-ЦЗ'!N10</f>
        <v>47</v>
      </c>
      <c r="O10" s="171">
        <f>УСЬОГО!R10-'16-село-ЦЗ'!O10</f>
        <v>180</v>
      </c>
      <c r="P10" s="245" t="s">
        <v>110</v>
      </c>
      <c r="Q10" s="169">
        <f>УСЬОГО!T10-'16-село-ЦЗ'!Q10</f>
        <v>7629</v>
      </c>
      <c r="R10" s="171">
        <f>УСЬОГО!U10-'16-село-ЦЗ'!R10</f>
        <v>3953</v>
      </c>
      <c r="S10" s="177">
        <f t="shared" si="4"/>
        <v>51.815441080089137</v>
      </c>
      <c r="T10" s="170">
        <f>УСЬОГО!W10-'16-село-ЦЗ'!T10</f>
        <v>2598</v>
      </c>
      <c r="U10" s="170">
        <f>УСЬОГО!X10-'16-село-ЦЗ'!U10</f>
        <v>1507</v>
      </c>
      <c r="V10" s="180">
        <f t="shared" si="5"/>
        <v>58.006158583525789</v>
      </c>
      <c r="W10" s="169">
        <f>УСЬОГО!Z10-'16-село-ЦЗ'!W10</f>
        <v>1997</v>
      </c>
      <c r="X10" s="171">
        <f>УСЬОГО!AA10-'16-село-ЦЗ'!X10</f>
        <v>767</v>
      </c>
      <c r="Y10" s="177">
        <f t="shared" si="6"/>
        <v>38.407611417125686</v>
      </c>
      <c r="Z10" s="170">
        <f>УСЬОГО!AC10-'16-село-ЦЗ'!Z10</f>
        <v>1742</v>
      </c>
      <c r="AA10" s="170">
        <f>УСЬОГО!AD10-'16-село-ЦЗ'!AA10</f>
        <v>572</v>
      </c>
      <c r="AB10" s="177">
        <f t="shared" si="7"/>
        <v>32.835820895522389</v>
      </c>
      <c r="AC10" s="34"/>
      <c r="AD10" s="38"/>
    </row>
    <row r="11" spans="1:32" s="39" customFormat="1" ht="48.75" customHeight="1" x14ac:dyDescent="0.25">
      <c r="A11" s="143" t="s">
        <v>100</v>
      </c>
      <c r="B11" s="167">
        <f>УСЬОГО!B11-'16-село-ЦЗ'!B11</f>
        <v>2105</v>
      </c>
      <c r="C11" s="208">
        <f>УСЬОГО!C11-'16-село-ЦЗ'!C11</f>
        <v>1458</v>
      </c>
      <c r="D11" s="177">
        <f t="shared" si="0"/>
        <v>69.263657957244661</v>
      </c>
      <c r="E11" s="169">
        <f>УСЬОГО!E11-'16-село-ЦЗ'!E11</f>
        <v>1819</v>
      </c>
      <c r="F11" s="171">
        <f>УСЬОГО!F11-'16-село-ЦЗ'!F11</f>
        <v>1083</v>
      </c>
      <c r="G11" s="177">
        <f t="shared" si="1"/>
        <v>59.53820780648708</v>
      </c>
      <c r="H11" s="170">
        <f>УСЬОГО!H11-'16-село-ЦЗ'!H11</f>
        <v>627</v>
      </c>
      <c r="I11" s="170">
        <f>УСЬОГО!I11-'16-село-ЦЗ'!I11</f>
        <v>669</v>
      </c>
      <c r="J11" s="180">
        <f t="shared" si="2"/>
        <v>106.69856459330144</v>
      </c>
      <c r="K11" s="169">
        <f>УСЬОГО!N11-'16-село-ЦЗ'!K11</f>
        <v>60</v>
      </c>
      <c r="L11" s="171">
        <f>УСЬОГО!O11-'16-село-ЦЗ'!L11</f>
        <v>70</v>
      </c>
      <c r="M11" s="177">
        <f t="shared" si="8"/>
        <v>116.66666666666667</v>
      </c>
      <c r="N11" s="169">
        <f>УСЬОГО!Q11-'16-село-ЦЗ'!N11</f>
        <v>0</v>
      </c>
      <c r="O11" s="171">
        <f>УСЬОГО!R11-'16-село-ЦЗ'!O11</f>
        <v>13</v>
      </c>
      <c r="P11" s="180" t="str">
        <f t="shared" ref="P11:P14" si="9">IF(ISERROR(O11*100/N11),"-",(O11*100/N11))</f>
        <v>-</v>
      </c>
      <c r="Q11" s="169">
        <f>УСЬОГО!T11-'16-село-ЦЗ'!Q11</f>
        <v>1525</v>
      </c>
      <c r="R11" s="171">
        <f>УСЬОГО!U11-'16-село-ЦЗ'!R11</f>
        <v>955</v>
      </c>
      <c r="S11" s="177">
        <f t="shared" si="4"/>
        <v>62.622950819672134</v>
      </c>
      <c r="T11" s="170">
        <f>УСЬОГО!W11-'16-село-ЦЗ'!T11</f>
        <v>493</v>
      </c>
      <c r="U11" s="170">
        <f>УСЬОГО!X11-'16-село-ЦЗ'!U11</f>
        <v>346</v>
      </c>
      <c r="V11" s="180">
        <f t="shared" si="5"/>
        <v>70.182555780933058</v>
      </c>
      <c r="W11" s="169">
        <f>УСЬОГО!Z11-'16-село-ЦЗ'!W11</f>
        <v>445</v>
      </c>
      <c r="X11" s="171">
        <f>УСЬОГО!AA11-'16-село-ЦЗ'!X11</f>
        <v>170</v>
      </c>
      <c r="Y11" s="177">
        <f t="shared" si="6"/>
        <v>38.202247191011239</v>
      </c>
      <c r="Z11" s="170">
        <f>УСЬОГО!AC11-'16-село-ЦЗ'!Z11</f>
        <v>402</v>
      </c>
      <c r="AA11" s="170">
        <f>УСЬОГО!AD11-'16-село-ЦЗ'!AA11</f>
        <v>107</v>
      </c>
      <c r="AB11" s="177">
        <f t="shared" si="7"/>
        <v>26.616915422885572</v>
      </c>
      <c r="AC11" s="34"/>
      <c r="AD11" s="38"/>
    </row>
    <row r="12" spans="1:32" s="39" customFormat="1" ht="48.75" customHeight="1" x14ac:dyDescent="0.25">
      <c r="A12" s="143" t="s">
        <v>101</v>
      </c>
      <c r="B12" s="167">
        <f>УСЬОГО!B12-'16-село-ЦЗ'!B12</f>
        <v>4141</v>
      </c>
      <c r="C12" s="208">
        <f>УСЬОГО!C12-'16-село-ЦЗ'!C12</f>
        <v>2598</v>
      </c>
      <c r="D12" s="177">
        <f t="shared" si="0"/>
        <v>62.738468968848103</v>
      </c>
      <c r="E12" s="169">
        <f>УСЬОГО!E12-'16-село-ЦЗ'!E12</f>
        <v>3389</v>
      </c>
      <c r="F12" s="171">
        <f>УСЬОГО!F12-'16-село-ЦЗ'!F12</f>
        <v>1941</v>
      </c>
      <c r="G12" s="177">
        <f t="shared" si="1"/>
        <v>57.273532015343761</v>
      </c>
      <c r="H12" s="170">
        <f>УСЬОГО!H12-'16-село-ЦЗ'!H12</f>
        <v>1442</v>
      </c>
      <c r="I12" s="170">
        <f>УСЬОГО!I12-'16-село-ЦЗ'!I12</f>
        <v>1225</v>
      </c>
      <c r="J12" s="180">
        <f t="shared" si="2"/>
        <v>84.951456310679617</v>
      </c>
      <c r="K12" s="169">
        <f>УСЬОГО!N12-'16-село-ЦЗ'!K12</f>
        <v>121</v>
      </c>
      <c r="L12" s="171">
        <f>УСЬОГО!O12-'16-село-ЦЗ'!L12</f>
        <v>117</v>
      </c>
      <c r="M12" s="177">
        <f t="shared" si="8"/>
        <v>96.694214876033058</v>
      </c>
      <c r="N12" s="169">
        <f>УСЬОГО!Q12-'16-село-ЦЗ'!N12</f>
        <v>19</v>
      </c>
      <c r="O12" s="171">
        <f>УСЬОГО!R12-'16-село-ЦЗ'!O12</f>
        <v>16</v>
      </c>
      <c r="P12" s="180">
        <f t="shared" si="9"/>
        <v>84.21052631578948</v>
      </c>
      <c r="Q12" s="169">
        <f>УСЬОГО!T12-'16-село-ЦЗ'!Q12</f>
        <v>2919</v>
      </c>
      <c r="R12" s="171">
        <f>УСЬОГО!U12-'16-село-ЦЗ'!R12</f>
        <v>1520</v>
      </c>
      <c r="S12" s="177">
        <f t="shared" si="4"/>
        <v>52.072627612195959</v>
      </c>
      <c r="T12" s="170">
        <f>УСЬОГО!W12-'16-село-ЦЗ'!T12</f>
        <v>838</v>
      </c>
      <c r="U12" s="170">
        <f>УСЬОГО!X12-'16-село-ЦЗ'!U12</f>
        <v>623</v>
      </c>
      <c r="V12" s="180">
        <f t="shared" si="5"/>
        <v>74.343675417661103</v>
      </c>
      <c r="W12" s="169">
        <f>УСЬОГО!Z12-'16-село-ЦЗ'!W12</f>
        <v>688</v>
      </c>
      <c r="X12" s="171">
        <f>УСЬОГО!AA12-'16-село-ЦЗ'!X12</f>
        <v>303</v>
      </c>
      <c r="Y12" s="177">
        <f t="shared" si="6"/>
        <v>44.040697674418603</v>
      </c>
      <c r="Z12" s="170">
        <f>УСЬОГО!AC12-'16-село-ЦЗ'!Z12</f>
        <v>588</v>
      </c>
      <c r="AA12" s="170">
        <f>УСЬОГО!AD12-'16-село-ЦЗ'!AA12</f>
        <v>188</v>
      </c>
      <c r="AB12" s="177">
        <f t="shared" si="7"/>
        <v>31.972789115646258</v>
      </c>
      <c r="AC12" s="34"/>
      <c r="AD12" s="38"/>
    </row>
    <row r="13" spans="1:32" s="39" customFormat="1" ht="48.75" customHeight="1" x14ac:dyDescent="0.25">
      <c r="A13" s="143" t="s">
        <v>102</v>
      </c>
      <c r="B13" s="167">
        <f>УСЬОГО!B13-'16-село-ЦЗ'!B13</f>
        <v>2556</v>
      </c>
      <c r="C13" s="208">
        <f>УСЬОГО!C13-'16-село-ЦЗ'!C13</f>
        <v>1602</v>
      </c>
      <c r="D13" s="177">
        <f t="shared" si="0"/>
        <v>62.676056338028168</v>
      </c>
      <c r="E13" s="169">
        <f>УСЬОГО!E13-'16-село-ЦЗ'!E13</f>
        <v>2036</v>
      </c>
      <c r="F13" s="171">
        <f>УСЬОГО!F13-'16-село-ЦЗ'!F13</f>
        <v>1058</v>
      </c>
      <c r="G13" s="177">
        <f t="shared" si="1"/>
        <v>51.964636542239688</v>
      </c>
      <c r="H13" s="170">
        <f>УСЬОГО!H13-'16-село-ЦЗ'!H13</f>
        <v>1037</v>
      </c>
      <c r="I13" s="170">
        <f>УСЬОГО!I13-'16-село-ЦЗ'!I13</f>
        <v>824</v>
      </c>
      <c r="J13" s="180">
        <f t="shared" si="2"/>
        <v>79.45998071359692</v>
      </c>
      <c r="K13" s="169">
        <f>УСЬОГО!N13-'16-село-ЦЗ'!K13</f>
        <v>81</v>
      </c>
      <c r="L13" s="171">
        <f>УСЬОГО!O13-'16-село-ЦЗ'!L13</f>
        <v>49</v>
      </c>
      <c r="M13" s="177">
        <f t="shared" si="8"/>
        <v>60.493827160493829</v>
      </c>
      <c r="N13" s="169">
        <f>УСЬОГО!Q13-'16-село-ЦЗ'!N13</f>
        <v>0</v>
      </c>
      <c r="O13" s="171">
        <f>УСЬОГО!R13-'16-село-ЦЗ'!O13</f>
        <v>30</v>
      </c>
      <c r="P13" s="180" t="str">
        <f t="shared" si="9"/>
        <v>-</v>
      </c>
      <c r="Q13" s="169">
        <f>УСЬОГО!T13-'16-село-ЦЗ'!Q13</f>
        <v>1832</v>
      </c>
      <c r="R13" s="171">
        <f>УСЬОГО!U13-'16-село-ЦЗ'!R13</f>
        <v>936</v>
      </c>
      <c r="S13" s="177">
        <f t="shared" si="4"/>
        <v>51.091703056768559</v>
      </c>
      <c r="T13" s="170">
        <f>УСЬОГО!W13-'16-село-ЦЗ'!T13</f>
        <v>368</v>
      </c>
      <c r="U13" s="170">
        <f>УСЬОГО!X13-'16-село-ЦЗ'!U13</f>
        <v>334</v>
      </c>
      <c r="V13" s="180">
        <f t="shared" si="5"/>
        <v>90.760869565217391</v>
      </c>
      <c r="W13" s="169">
        <f>УСЬОГО!Z13-'16-село-ЦЗ'!W13</f>
        <v>244</v>
      </c>
      <c r="X13" s="171">
        <f>УСЬОГО!AA13-'16-село-ЦЗ'!X13</f>
        <v>105</v>
      </c>
      <c r="Y13" s="177">
        <f t="shared" si="6"/>
        <v>43.032786885245905</v>
      </c>
      <c r="Z13" s="170">
        <f>УСЬОГО!AC13-'16-село-ЦЗ'!Z13</f>
        <v>211</v>
      </c>
      <c r="AA13" s="170">
        <f>УСЬОГО!AD13-'16-село-ЦЗ'!AA13</f>
        <v>70</v>
      </c>
      <c r="AB13" s="177">
        <f t="shared" si="7"/>
        <v>33.175355450236964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210">
        <f>УСЬОГО!B14-'16-село-ЦЗ'!B14</f>
        <v>1401</v>
      </c>
      <c r="C14" s="211">
        <f>УСЬОГО!C14-'16-село-ЦЗ'!C14</f>
        <v>1294</v>
      </c>
      <c r="D14" s="184">
        <f t="shared" si="0"/>
        <v>92.362598144182726</v>
      </c>
      <c r="E14" s="212">
        <f>УСЬОГО!E14-'16-село-ЦЗ'!E14</f>
        <v>1239</v>
      </c>
      <c r="F14" s="213">
        <f>УСЬОГО!F14-'16-село-ЦЗ'!F14</f>
        <v>993</v>
      </c>
      <c r="G14" s="184">
        <f t="shared" si="1"/>
        <v>80.145278450363193</v>
      </c>
      <c r="H14" s="214">
        <f>УСЬОГО!H14-'16-село-ЦЗ'!H14</f>
        <v>551</v>
      </c>
      <c r="I14" s="214">
        <f>УСЬОГО!I14-'16-село-ЦЗ'!I14</f>
        <v>670</v>
      </c>
      <c r="J14" s="188">
        <f t="shared" si="2"/>
        <v>121.59709618874773</v>
      </c>
      <c r="K14" s="212">
        <f>УСЬОГО!N14-'16-село-ЦЗ'!K14</f>
        <v>156</v>
      </c>
      <c r="L14" s="213">
        <f>УСЬОГО!O14-'16-село-ЦЗ'!L14</f>
        <v>150</v>
      </c>
      <c r="M14" s="184">
        <f t="shared" si="8"/>
        <v>96.15384615384616</v>
      </c>
      <c r="N14" s="212">
        <f>УСЬОГО!Q14-'16-село-ЦЗ'!N14</f>
        <v>12</v>
      </c>
      <c r="O14" s="213">
        <f>УСЬОГО!R14-'16-село-ЦЗ'!O14</f>
        <v>8</v>
      </c>
      <c r="P14" s="188">
        <f t="shared" si="9"/>
        <v>66.666666666666671</v>
      </c>
      <c r="Q14" s="212">
        <f>УСЬОГО!T14-'16-село-ЦЗ'!Q14</f>
        <v>1140</v>
      </c>
      <c r="R14" s="213">
        <f>УСЬОГО!U14-'16-село-ЦЗ'!R14</f>
        <v>863</v>
      </c>
      <c r="S14" s="184">
        <f t="shared" si="4"/>
        <v>75.701754385964918</v>
      </c>
      <c r="T14" s="214">
        <f>УСЬОГО!W14-'16-село-ЦЗ'!T14</f>
        <v>278</v>
      </c>
      <c r="U14" s="214">
        <f>УСЬОГО!X14-'16-село-ЦЗ'!U14</f>
        <v>317</v>
      </c>
      <c r="V14" s="188">
        <f t="shared" si="5"/>
        <v>114.02877697841727</v>
      </c>
      <c r="W14" s="212">
        <f>УСЬОГО!Z14-'16-село-ЦЗ'!W14</f>
        <v>248</v>
      </c>
      <c r="X14" s="213">
        <f>УСЬОГО!AA14-'16-село-ЦЗ'!X14</f>
        <v>185</v>
      </c>
      <c r="Y14" s="184">
        <f t="shared" si="6"/>
        <v>74.596774193548384</v>
      </c>
      <c r="Z14" s="214">
        <f>УСЬОГО!AC14-'16-село-ЦЗ'!Z14</f>
        <v>211</v>
      </c>
      <c r="AA14" s="214">
        <f>УСЬОГО!AD14-'16-село-ЦЗ'!AA14</f>
        <v>111</v>
      </c>
      <c r="AB14" s="184">
        <f t="shared" si="7"/>
        <v>52.606635071090047</v>
      </c>
      <c r="AC14" s="34"/>
      <c r="AD14" s="38"/>
    </row>
    <row r="15" spans="1:32" ht="15" customHeight="1" x14ac:dyDescent="0.2">
      <c r="A15" s="42"/>
      <c r="B15" s="4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F7" sqref="AF7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2" t="s">
        <v>124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5"/>
      <c r="O1" s="25"/>
      <c r="P1" s="25"/>
      <c r="Q1" s="25"/>
      <c r="R1" s="25"/>
      <c r="S1" s="25"/>
      <c r="T1" s="25"/>
      <c r="U1" s="25"/>
      <c r="V1" s="25"/>
      <c r="W1" s="25"/>
      <c r="X1" s="274"/>
      <c r="Y1" s="274"/>
      <c r="Z1" s="44"/>
      <c r="AB1" s="63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4"/>
      <c r="Y2" s="274"/>
      <c r="Z2" s="264"/>
      <c r="AA2" s="264"/>
      <c r="AB2" s="120" t="s">
        <v>7</v>
      </c>
      <c r="AC2" s="51"/>
    </row>
    <row r="3" spans="1:32" s="221" customFormat="1" ht="100.5" customHeight="1" thickBot="1" x14ac:dyDescent="0.3">
      <c r="A3" s="275"/>
      <c r="B3" s="367" t="s">
        <v>20</v>
      </c>
      <c r="C3" s="368"/>
      <c r="D3" s="368"/>
      <c r="E3" s="369" t="s">
        <v>21</v>
      </c>
      <c r="F3" s="370"/>
      <c r="G3" s="371"/>
      <c r="H3" s="372" t="s">
        <v>107</v>
      </c>
      <c r="I3" s="370"/>
      <c r="J3" s="373"/>
      <c r="K3" s="369" t="s">
        <v>9</v>
      </c>
      <c r="L3" s="370"/>
      <c r="M3" s="371"/>
      <c r="N3" s="369" t="s">
        <v>10</v>
      </c>
      <c r="O3" s="370"/>
      <c r="P3" s="373"/>
      <c r="Q3" s="367" t="s">
        <v>8</v>
      </c>
      <c r="R3" s="368"/>
      <c r="S3" s="374"/>
      <c r="T3" s="367" t="s">
        <v>15</v>
      </c>
      <c r="U3" s="368"/>
      <c r="V3" s="374"/>
      <c r="W3" s="369" t="s">
        <v>11</v>
      </c>
      <c r="X3" s="370"/>
      <c r="Y3" s="371"/>
      <c r="Z3" s="372" t="s">
        <v>12</v>
      </c>
      <c r="AA3" s="370"/>
      <c r="AB3" s="371"/>
    </row>
    <row r="4" spans="1:32" s="31" customFormat="1" ht="19.5" customHeight="1" x14ac:dyDescent="0.25">
      <c r="A4" s="292"/>
      <c r="B4" s="357" t="s">
        <v>87</v>
      </c>
      <c r="C4" s="359" t="s">
        <v>96</v>
      </c>
      <c r="D4" s="361" t="s">
        <v>2</v>
      </c>
      <c r="E4" s="357" t="s">
        <v>87</v>
      </c>
      <c r="F4" s="359" t="s">
        <v>96</v>
      </c>
      <c r="G4" s="355" t="s">
        <v>2</v>
      </c>
      <c r="H4" s="363" t="s">
        <v>87</v>
      </c>
      <c r="I4" s="359" t="s">
        <v>96</v>
      </c>
      <c r="J4" s="361" t="s">
        <v>2</v>
      </c>
      <c r="K4" s="357" t="s">
        <v>87</v>
      </c>
      <c r="L4" s="359" t="s">
        <v>96</v>
      </c>
      <c r="M4" s="355" t="s">
        <v>2</v>
      </c>
      <c r="N4" s="357" t="s">
        <v>87</v>
      </c>
      <c r="O4" s="359" t="s">
        <v>96</v>
      </c>
      <c r="P4" s="361" t="s">
        <v>2</v>
      </c>
      <c r="Q4" s="357" t="s">
        <v>87</v>
      </c>
      <c r="R4" s="359" t="s">
        <v>96</v>
      </c>
      <c r="S4" s="355" t="s">
        <v>2</v>
      </c>
      <c r="T4" s="357" t="s">
        <v>87</v>
      </c>
      <c r="U4" s="359" t="s">
        <v>96</v>
      </c>
      <c r="V4" s="355" t="s">
        <v>2</v>
      </c>
      <c r="W4" s="357" t="s">
        <v>87</v>
      </c>
      <c r="X4" s="359" t="s">
        <v>96</v>
      </c>
      <c r="Y4" s="355" t="s">
        <v>2</v>
      </c>
      <c r="Z4" s="363" t="s">
        <v>87</v>
      </c>
      <c r="AA4" s="359" t="s">
        <v>96</v>
      </c>
      <c r="AB4" s="355" t="s">
        <v>2</v>
      </c>
    </row>
    <row r="5" spans="1:32" s="31" customFormat="1" ht="4.5" customHeight="1" thickBot="1" x14ac:dyDescent="0.3">
      <c r="A5" s="365"/>
      <c r="B5" s="358"/>
      <c r="C5" s="360"/>
      <c r="D5" s="362"/>
      <c r="E5" s="358"/>
      <c r="F5" s="360"/>
      <c r="G5" s="356"/>
      <c r="H5" s="364"/>
      <c r="I5" s="360"/>
      <c r="J5" s="362"/>
      <c r="K5" s="358"/>
      <c r="L5" s="360"/>
      <c r="M5" s="356"/>
      <c r="N5" s="358"/>
      <c r="O5" s="360"/>
      <c r="P5" s="362"/>
      <c r="Q5" s="358"/>
      <c r="R5" s="360"/>
      <c r="S5" s="356"/>
      <c r="T5" s="358"/>
      <c r="U5" s="360"/>
      <c r="V5" s="356"/>
      <c r="W5" s="358"/>
      <c r="X5" s="360"/>
      <c r="Y5" s="356"/>
      <c r="Z5" s="364"/>
      <c r="AA5" s="360"/>
      <c r="AB5" s="356"/>
    </row>
    <row r="6" spans="1:32" s="47" customFormat="1" ht="12.75" thickBot="1" x14ac:dyDescent="0.25">
      <c r="A6" s="202" t="s">
        <v>3</v>
      </c>
      <c r="B6" s="203">
        <v>1</v>
      </c>
      <c r="C6" s="197">
        <v>2</v>
      </c>
      <c r="D6" s="206">
        <v>3</v>
      </c>
      <c r="E6" s="203">
        <v>4</v>
      </c>
      <c r="F6" s="197">
        <v>5</v>
      </c>
      <c r="G6" s="204">
        <v>6</v>
      </c>
      <c r="H6" s="205">
        <v>7</v>
      </c>
      <c r="I6" s="197">
        <v>8</v>
      </c>
      <c r="J6" s="206">
        <v>9</v>
      </c>
      <c r="K6" s="203">
        <v>10</v>
      </c>
      <c r="L6" s="197">
        <v>11</v>
      </c>
      <c r="M6" s="204">
        <v>12</v>
      </c>
      <c r="N6" s="203">
        <v>13</v>
      </c>
      <c r="O6" s="197">
        <v>14</v>
      </c>
      <c r="P6" s="206">
        <v>15</v>
      </c>
      <c r="Q6" s="203">
        <v>16</v>
      </c>
      <c r="R6" s="197">
        <v>17</v>
      </c>
      <c r="S6" s="204">
        <v>18</v>
      </c>
      <c r="T6" s="203">
        <v>19</v>
      </c>
      <c r="U6" s="197">
        <v>20</v>
      </c>
      <c r="V6" s="204">
        <v>21</v>
      </c>
      <c r="W6" s="203">
        <v>22</v>
      </c>
      <c r="X6" s="197">
        <v>23</v>
      </c>
      <c r="Y6" s="204">
        <v>24</v>
      </c>
      <c r="Z6" s="205">
        <v>25</v>
      </c>
      <c r="AA6" s="197">
        <v>26</v>
      </c>
      <c r="AB6" s="204">
        <v>27</v>
      </c>
    </row>
    <row r="7" spans="1:32" s="35" customFormat="1" ht="48.75" customHeight="1" thickBot="1" x14ac:dyDescent="0.3">
      <c r="A7" s="160" t="s">
        <v>32</v>
      </c>
      <c r="B7" s="161">
        <f>SUM(B8:B14)</f>
        <v>17563</v>
      </c>
      <c r="C7" s="162">
        <f>SUM(C8:C14)</f>
        <v>11876</v>
      </c>
      <c r="D7" s="166">
        <f>C7*100/B7</f>
        <v>67.619427204919432</v>
      </c>
      <c r="E7" s="164">
        <f>SUM(E8:E14)</f>
        <v>14809</v>
      </c>
      <c r="F7" s="162">
        <f>SUM(F8:F14)</f>
        <v>8436</v>
      </c>
      <c r="G7" s="163">
        <f>F7*100/E7</f>
        <v>56.96535890336957</v>
      </c>
      <c r="H7" s="165">
        <f>SUM(H8:H14)</f>
        <v>5063</v>
      </c>
      <c r="I7" s="162">
        <f>SUM(I8:I14)</f>
        <v>5098</v>
      </c>
      <c r="J7" s="166">
        <f>I7*100/H7</f>
        <v>100.69128974916057</v>
      </c>
      <c r="K7" s="164">
        <f>SUM(K8:K14)</f>
        <v>1205</v>
      </c>
      <c r="L7" s="162">
        <f>SUM(L8:L14)</f>
        <v>892</v>
      </c>
      <c r="M7" s="163">
        <f>L7*100/K7</f>
        <v>74.024896265560173</v>
      </c>
      <c r="N7" s="164">
        <f>SUM(N8:N14)</f>
        <v>108</v>
      </c>
      <c r="O7" s="162">
        <f>SUM(O8:O14)</f>
        <v>185</v>
      </c>
      <c r="P7" s="166">
        <f>O7*100/N7</f>
        <v>171.2962962962963</v>
      </c>
      <c r="Q7" s="164">
        <f>SUM(Q8:Q14)</f>
        <v>12569</v>
      </c>
      <c r="R7" s="162">
        <f>SUM(R8:R14)</f>
        <v>7177</v>
      </c>
      <c r="S7" s="163">
        <f>R7*100/Q7</f>
        <v>57.100803564324927</v>
      </c>
      <c r="T7" s="161">
        <f>SUM(T8:T14)</f>
        <v>3905</v>
      </c>
      <c r="U7" s="162">
        <f>SUM(U8:U14)</f>
        <v>2869</v>
      </c>
      <c r="V7" s="163">
        <f>U7*100/T7</f>
        <v>73.469910371318818</v>
      </c>
      <c r="W7" s="164">
        <f>SUM(W8:W14)</f>
        <v>3253</v>
      </c>
      <c r="X7" s="162">
        <f>SUM(X8:X14)</f>
        <v>1373</v>
      </c>
      <c r="Y7" s="163">
        <f>X7*100/W7</f>
        <v>42.207193359975406</v>
      </c>
      <c r="Z7" s="165">
        <f>SUM(Z8:Z14)</f>
        <v>2927</v>
      </c>
      <c r="AA7" s="162">
        <f>SUM(AA8:AA14)</f>
        <v>865</v>
      </c>
      <c r="AB7" s="163">
        <f>AA7*100/Z7</f>
        <v>29.552442774171507</v>
      </c>
      <c r="AC7" s="34"/>
      <c r="AF7" s="39"/>
    </row>
    <row r="8" spans="1:32" s="39" customFormat="1" ht="48.75" customHeight="1" x14ac:dyDescent="0.25">
      <c r="A8" s="142" t="s">
        <v>97</v>
      </c>
      <c r="B8" s="167">
        <v>1251</v>
      </c>
      <c r="C8" s="157">
        <v>1271</v>
      </c>
      <c r="D8" s="172">
        <f t="shared" ref="D8:D14" si="0">C8*100/B8</f>
        <v>101.59872102318145</v>
      </c>
      <c r="E8" s="169">
        <v>1051</v>
      </c>
      <c r="F8" s="157">
        <v>796</v>
      </c>
      <c r="G8" s="168">
        <f t="shared" ref="G8:G14" si="1">F8*100/E8</f>
        <v>75.737392959086591</v>
      </c>
      <c r="H8" s="170">
        <v>499</v>
      </c>
      <c r="I8" s="171">
        <v>753</v>
      </c>
      <c r="J8" s="172">
        <f t="shared" ref="J8:J14" si="2">I8*100/H8</f>
        <v>150.90180360721442</v>
      </c>
      <c r="K8" s="173">
        <v>42</v>
      </c>
      <c r="L8" s="158">
        <v>71</v>
      </c>
      <c r="M8" s="168">
        <f t="shared" ref="M8" si="3">L8*100/K8</f>
        <v>169.04761904761904</v>
      </c>
      <c r="N8" s="169">
        <v>19</v>
      </c>
      <c r="O8" s="158">
        <v>35</v>
      </c>
      <c r="P8" s="172">
        <f>IF(ISERROR(O8*100/N8),"-",(O8*100/N8))</f>
        <v>184.21052631578948</v>
      </c>
      <c r="Q8" s="173">
        <v>956</v>
      </c>
      <c r="R8" s="171">
        <v>731</v>
      </c>
      <c r="S8" s="168">
        <f t="shared" ref="S8:S14" si="4">R8*100/Q8</f>
        <v>76.46443514644352</v>
      </c>
      <c r="T8" s="226">
        <v>202</v>
      </c>
      <c r="U8" s="175">
        <v>237</v>
      </c>
      <c r="V8" s="168">
        <f t="shared" ref="V8:V14" si="5">U8*100/T8</f>
        <v>117.32673267326733</v>
      </c>
      <c r="W8" s="169">
        <v>158</v>
      </c>
      <c r="X8" s="175">
        <v>112</v>
      </c>
      <c r="Y8" s="168">
        <f t="shared" ref="Y8:Y14" si="6">X8*100/W8</f>
        <v>70.886075949367083</v>
      </c>
      <c r="Z8" s="170">
        <v>130</v>
      </c>
      <c r="AA8" s="175">
        <v>57</v>
      </c>
      <c r="AB8" s="168">
        <f t="shared" ref="AB8:AB14" si="7">AA8*100/Z8</f>
        <v>43.846153846153847</v>
      </c>
      <c r="AC8" s="34"/>
      <c r="AD8" s="38"/>
    </row>
    <row r="9" spans="1:32" s="40" customFormat="1" ht="48.75" customHeight="1" x14ac:dyDescent="0.25">
      <c r="A9" s="143" t="s">
        <v>98</v>
      </c>
      <c r="B9" s="176">
        <v>2105</v>
      </c>
      <c r="C9" s="157">
        <v>1474</v>
      </c>
      <c r="D9" s="180">
        <f t="shared" si="0"/>
        <v>70.023752969121134</v>
      </c>
      <c r="E9" s="178">
        <v>1649</v>
      </c>
      <c r="F9" s="127">
        <v>995</v>
      </c>
      <c r="G9" s="177">
        <f t="shared" si="1"/>
        <v>60.339599757428743</v>
      </c>
      <c r="H9" s="179">
        <v>671</v>
      </c>
      <c r="I9" s="171">
        <v>604</v>
      </c>
      <c r="J9" s="180">
        <f t="shared" si="2"/>
        <v>90.014903129657228</v>
      </c>
      <c r="K9" s="181">
        <v>216</v>
      </c>
      <c r="L9" s="131">
        <v>123</v>
      </c>
      <c r="M9" s="177">
        <f t="shared" ref="M9:M14" si="8">IF(ISERROR(L9*100/K9),"-",(L9*100/K9))</f>
        <v>56.944444444444443</v>
      </c>
      <c r="N9" s="178">
        <v>10</v>
      </c>
      <c r="O9" s="131">
        <v>18</v>
      </c>
      <c r="P9" s="180">
        <f t="shared" ref="P9:P14" si="9">IF(ISERROR(O9*100/N9),"-",(O9*100/N9))</f>
        <v>180</v>
      </c>
      <c r="Q9" s="181">
        <v>1433</v>
      </c>
      <c r="R9" s="132">
        <v>871</v>
      </c>
      <c r="S9" s="177">
        <f t="shared" si="4"/>
        <v>60.781577110956036</v>
      </c>
      <c r="T9" s="226">
        <v>512</v>
      </c>
      <c r="U9" s="175">
        <v>447</v>
      </c>
      <c r="V9" s="177">
        <f t="shared" si="5"/>
        <v>87.3046875</v>
      </c>
      <c r="W9" s="178">
        <v>408</v>
      </c>
      <c r="X9" s="133">
        <v>190</v>
      </c>
      <c r="Y9" s="177">
        <f t="shared" si="6"/>
        <v>46.568627450980394</v>
      </c>
      <c r="Z9" s="179">
        <v>381</v>
      </c>
      <c r="AA9" s="133">
        <v>112</v>
      </c>
      <c r="AB9" s="177">
        <f t="shared" si="7"/>
        <v>29.396325459317584</v>
      </c>
      <c r="AC9" s="34"/>
      <c r="AD9" s="38"/>
    </row>
    <row r="10" spans="1:32" s="39" customFormat="1" ht="48.75" customHeight="1" x14ac:dyDescent="0.25">
      <c r="A10" s="143" t="s">
        <v>99</v>
      </c>
      <c r="B10" s="176">
        <v>4692</v>
      </c>
      <c r="C10" s="157">
        <v>2496</v>
      </c>
      <c r="D10" s="180">
        <f t="shared" si="0"/>
        <v>53.196930946291559</v>
      </c>
      <c r="E10" s="178">
        <v>4010</v>
      </c>
      <c r="F10" s="128">
        <v>1876</v>
      </c>
      <c r="G10" s="177">
        <f t="shared" si="1"/>
        <v>46.783042394014963</v>
      </c>
      <c r="H10" s="179">
        <v>1040</v>
      </c>
      <c r="I10" s="171">
        <v>779</v>
      </c>
      <c r="J10" s="180">
        <f t="shared" si="2"/>
        <v>74.90384615384616</v>
      </c>
      <c r="K10" s="181">
        <v>355</v>
      </c>
      <c r="L10" s="130">
        <v>236</v>
      </c>
      <c r="M10" s="177">
        <f t="shared" si="8"/>
        <v>66.478873239436624</v>
      </c>
      <c r="N10" s="178">
        <v>32</v>
      </c>
      <c r="O10" s="130">
        <v>27</v>
      </c>
      <c r="P10" s="180">
        <f t="shared" si="9"/>
        <v>84.375</v>
      </c>
      <c r="Q10" s="181">
        <v>3244</v>
      </c>
      <c r="R10" s="132">
        <v>1588</v>
      </c>
      <c r="S10" s="177">
        <f t="shared" si="4"/>
        <v>48.951911220715168</v>
      </c>
      <c r="T10" s="226">
        <v>968</v>
      </c>
      <c r="U10" s="175">
        <v>564</v>
      </c>
      <c r="V10" s="177">
        <f t="shared" si="5"/>
        <v>58.264462809917354</v>
      </c>
      <c r="W10" s="178">
        <v>814</v>
      </c>
      <c r="X10" s="133">
        <v>318</v>
      </c>
      <c r="Y10" s="177">
        <f t="shared" si="6"/>
        <v>39.066339066339069</v>
      </c>
      <c r="Z10" s="179">
        <v>738</v>
      </c>
      <c r="AA10" s="133">
        <v>236</v>
      </c>
      <c r="AB10" s="177">
        <f t="shared" si="7"/>
        <v>31.978319783197833</v>
      </c>
      <c r="AC10" s="34"/>
      <c r="AD10" s="38"/>
    </row>
    <row r="11" spans="1:32" s="39" customFormat="1" ht="48.75" customHeight="1" x14ac:dyDescent="0.25">
      <c r="A11" s="143" t="s">
        <v>100</v>
      </c>
      <c r="B11" s="176">
        <v>3358</v>
      </c>
      <c r="C11" s="157">
        <v>2245</v>
      </c>
      <c r="D11" s="180">
        <f t="shared" si="0"/>
        <v>66.855270994639667</v>
      </c>
      <c r="E11" s="178">
        <v>2994</v>
      </c>
      <c r="F11" s="128">
        <v>1679</v>
      </c>
      <c r="G11" s="177">
        <f t="shared" si="1"/>
        <v>56.078824315297261</v>
      </c>
      <c r="H11" s="179">
        <v>798</v>
      </c>
      <c r="I11" s="171">
        <v>908</v>
      </c>
      <c r="J11" s="180">
        <f t="shared" si="2"/>
        <v>113.7844611528822</v>
      </c>
      <c r="K11" s="181">
        <v>176</v>
      </c>
      <c r="L11" s="130">
        <v>214</v>
      </c>
      <c r="M11" s="177">
        <f t="shared" si="8"/>
        <v>121.59090909090909</v>
      </c>
      <c r="N11" s="178">
        <v>3</v>
      </c>
      <c r="O11" s="130">
        <v>59</v>
      </c>
      <c r="P11" s="180">
        <f t="shared" si="9"/>
        <v>1966.6666666666667</v>
      </c>
      <c r="Q11" s="181">
        <v>2539</v>
      </c>
      <c r="R11" s="132">
        <v>1488</v>
      </c>
      <c r="S11" s="177">
        <f t="shared" si="4"/>
        <v>58.605750295391886</v>
      </c>
      <c r="T11" s="226">
        <v>936</v>
      </c>
      <c r="U11" s="175">
        <v>539</v>
      </c>
      <c r="V11" s="177">
        <f t="shared" si="5"/>
        <v>57.585470085470085</v>
      </c>
      <c r="W11" s="178">
        <v>834</v>
      </c>
      <c r="X11" s="133">
        <v>247</v>
      </c>
      <c r="Y11" s="177">
        <f t="shared" si="6"/>
        <v>29.61630695443645</v>
      </c>
      <c r="Z11" s="179">
        <v>763</v>
      </c>
      <c r="AA11" s="133">
        <v>147</v>
      </c>
      <c r="AB11" s="177">
        <f t="shared" si="7"/>
        <v>19.26605504587156</v>
      </c>
      <c r="AC11" s="34"/>
      <c r="AD11" s="38"/>
    </row>
    <row r="12" spans="1:32" s="39" customFormat="1" ht="48.75" customHeight="1" x14ac:dyDescent="0.25">
      <c r="A12" s="143" t="s">
        <v>101</v>
      </c>
      <c r="B12" s="176">
        <v>3513</v>
      </c>
      <c r="C12" s="157">
        <v>2268</v>
      </c>
      <c r="D12" s="180">
        <f t="shared" si="0"/>
        <v>64.560204953031601</v>
      </c>
      <c r="E12" s="178">
        <v>2883</v>
      </c>
      <c r="F12" s="128">
        <v>1643</v>
      </c>
      <c r="G12" s="177">
        <f t="shared" si="1"/>
        <v>56.98924731182796</v>
      </c>
      <c r="H12" s="179">
        <v>1116</v>
      </c>
      <c r="I12" s="171">
        <v>941</v>
      </c>
      <c r="J12" s="180">
        <f t="shared" si="2"/>
        <v>84.318996415770613</v>
      </c>
      <c r="K12" s="181">
        <v>180</v>
      </c>
      <c r="L12" s="130">
        <v>118</v>
      </c>
      <c r="M12" s="177">
        <f t="shared" si="8"/>
        <v>65.555555555555557</v>
      </c>
      <c r="N12" s="178">
        <v>8</v>
      </c>
      <c r="O12" s="130">
        <v>10</v>
      </c>
      <c r="P12" s="180">
        <f t="shared" si="9"/>
        <v>125</v>
      </c>
      <c r="Q12" s="181">
        <v>2397</v>
      </c>
      <c r="R12" s="132">
        <v>1292</v>
      </c>
      <c r="S12" s="177">
        <f t="shared" si="4"/>
        <v>53.900709219858157</v>
      </c>
      <c r="T12" s="226">
        <v>743</v>
      </c>
      <c r="U12" s="175">
        <v>598</v>
      </c>
      <c r="V12" s="177">
        <f t="shared" si="5"/>
        <v>80.48452220726783</v>
      </c>
      <c r="W12" s="178">
        <v>608</v>
      </c>
      <c r="X12" s="133">
        <v>299</v>
      </c>
      <c r="Y12" s="177">
        <f t="shared" si="6"/>
        <v>49.17763157894737</v>
      </c>
      <c r="Z12" s="179">
        <v>529</v>
      </c>
      <c r="AA12" s="133">
        <v>186</v>
      </c>
      <c r="AB12" s="177">
        <f t="shared" si="7"/>
        <v>35.160680529300571</v>
      </c>
      <c r="AC12" s="34"/>
      <c r="AD12" s="38"/>
    </row>
    <row r="13" spans="1:32" s="39" customFormat="1" ht="48.75" customHeight="1" x14ac:dyDescent="0.25">
      <c r="A13" s="143" t="s">
        <v>102</v>
      </c>
      <c r="B13" s="176">
        <v>1461</v>
      </c>
      <c r="C13" s="157">
        <v>1104</v>
      </c>
      <c r="D13" s="180">
        <f t="shared" si="0"/>
        <v>75.564681724845997</v>
      </c>
      <c r="E13" s="178">
        <v>1177</v>
      </c>
      <c r="F13" s="128">
        <v>660</v>
      </c>
      <c r="G13" s="177">
        <f t="shared" si="1"/>
        <v>56.074766355140184</v>
      </c>
      <c r="H13" s="179">
        <v>575</v>
      </c>
      <c r="I13" s="171">
        <v>585</v>
      </c>
      <c r="J13" s="180">
        <f t="shared" si="2"/>
        <v>101.73913043478261</v>
      </c>
      <c r="K13" s="181">
        <v>77</v>
      </c>
      <c r="L13" s="130">
        <v>41</v>
      </c>
      <c r="M13" s="177">
        <f t="shared" si="8"/>
        <v>53.246753246753244</v>
      </c>
      <c r="N13" s="178">
        <v>3</v>
      </c>
      <c r="O13" s="130">
        <v>24</v>
      </c>
      <c r="P13" s="180">
        <f t="shared" si="9"/>
        <v>800</v>
      </c>
      <c r="Q13" s="181">
        <v>1059</v>
      </c>
      <c r="R13" s="132">
        <v>532</v>
      </c>
      <c r="S13" s="177">
        <f t="shared" si="4"/>
        <v>50.23607176581681</v>
      </c>
      <c r="T13" s="226">
        <v>267</v>
      </c>
      <c r="U13" s="175">
        <v>261</v>
      </c>
      <c r="V13" s="177">
        <f t="shared" si="5"/>
        <v>97.752808988764045</v>
      </c>
      <c r="W13" s="178">
        <v>182</v>
      </c>
      <c r="X13" s="133">
        <v>77</v>
      </c>
      <c r="Y13" s="177">
        <f t="shared" si="6"/>
        <v>42.307692307692307</v>
      </c>
      <c r="Z13" s="179">
        <v>157</v>
      </c>
      <c r="AA13" s="133">
        <v>55</v>
      </c>
      <c r="AB13" s="177">
        <f t="shared" si="7"/>
        <v>35.031847133757964</v>
      </c>
      <c r="AC13" s="34"/>
      <c r="AD13" s="38"/>
    </row>
    <row r="14" spans="1:32" s="39" customFormat="1" ht="48.75" customHeight="1" thickBot="1" x14ac:dyDescent="0.3">
      <c r="A14" s="144" t="s">
        <v>103</v>
      </c>
      <c r="B14" s="183">
        <v>1183</v>
      </c>
      <c r="C14" s="231">
        <v>1018</v>
      </c>
      <c r="D14" s="188">
        <f t="shared" si="0"/>
        <v>86.052409129332204</v>
      </c>
      <c r="E14" s="185">
        <v>1045</v>
      </c>
      <c r="F14" s="145">
        <v>787</v>
      </c>
      <c r="G14" s="184">
        <f t="shared" si="1"/>
        <v>75.31100478468899</v>
      </c>
      <c r="H14" s="186">
        <v>364</v>
      </c>
      <c r="I14" s="213">
        <v>528</v>
      </c>
      <c r="J14" s="188">
        <f t="shared" si="2"/>
        <v>145.05494505494505</v>
      </c>
      <c r="K14" s="189">
        <v>159</v>
      </c>
      <c r="L14" s="146">
        <v>89</v>
      </c>
      <c r="M14" s="184">
        <f t="shared" si="8"/>
        <v>55.974842767295598</v>
      </c>
      <c r="N14" s="185">
        <v>33</v>
      </c>
      <c r="O14" s="146">
        <v>12</v>
      </c>
      <c r="P14" s="188">
        <f t="shared" si="9"/>
        <v>36.363636363636367</v>
      </c>
      <c r="Q14" s="189">
        <v>941</v>
      </c>
      <c r="R14" s="187">
        <v>675</v>
      </c>
      <c r="S14" s="184">
        <f t="shared" si="4"/>
        <v>71.732199787460146</v>
      </c>
      <c r="T14" s="230">
        <v>277</v>
      </c>
      <c r="U14" s="216">
        <v>223</v>
      </c>
      <c r="V14" s="184">
        <f t="shared" si="5"/>
        <v>80.505415162454867</v>
      </c>
      <c r="W14" s="185">
        <v>249</v>
      </c>
      <c r="X14" s="191">
        <v>130</v>
      </c>
      <c r="Y14" s="184">
        <f t="shared" si="6"/>
        <v>52.208835341365464</v>
      </c>
      <c r="Z14" s="186">
        <v>229</v>
      </c>
      <c r="AA14" s="191">
        <v>72</v>
      </c>
      <c r="AB14" s="184">
        <f t="shared" si="7"/>
        <v>31.441048034934497</v>
      </c>
      <c r="AC14" s="34"/>
      <c r="AD14" s="38"/>
    </row>
    <row r="15" spans="1:32" ht="15" customHeight="1" x14ac:dyDescent="0.2">
      <c r="A15" s="42"/>
      <c r="B15" s="4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K7" activePane="bottomRight" state="frozen"/>
      <selection activeCell="A4" sqref="A4:A6"/>
      <selection pane="topRight" activeCell="A4" sqref="A4:A6"/>
      <selection pane="bottomLeft" activeCell="A4" sqref="A4:A6"/>
      <selection pane="bottomRight" activeCell="P11" sqref="P11"/>
    </sheetView>
  </sheetViews>
  <sheetFormatPr defaultColWidth="9.42578125" defaultRowHeight="14.25" x14ac:dyDescent="0.2"/>
  <cols>
    <col min="1" max="1" width="25.5703125" style="41" customWidth="1"/>
    <col min="2" max="3" width="11.5703125" style="41" customWidth="1"/>
    <col min="4" max="4" width="7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7" width="15.140625" style="41" customWidth="1"/>
    <col min="18" max="18" width="14" style="41" customWidth="1"/>
    <col min="19" max="19" width="8.425781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42578125" style="41" customWidth="1"/>
    <col min="26" max="27" width="16.5703125" style="41" customWidth="1"/>
    <col min="28" max="28" width="9.5703125" style="41" customWidth="1"/>
    <col min="29" max="16384" width="9.42578125" style="41"/>
  </cols>
  <sheetData>
    <row r="1" spans="1:32" s="26" customFormat="1" ht="60" customHeight="1" x14ac:dyDescent="0.25">
      <c r="B1" s="262" t="s">
        <v>116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82" t="s">
        <v>14</v>
      </c>
      <c r="V1" s="282"/>
      <c r="W1" s="282"/>
      <c r="X1" s="282"/>
      <c r="Y1" s="282"/>
      <c r="Z1" s="282"/>
      <c r="AA1" s="282"/>
      <c r="AB1" s="282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4" t="s">
        <v>7</v>
      </c>
      <c r="N2" s="264"/>
      <c r="O2" s="264"/>
      <c r="P2" s="264"/>
      <c r="Q2" s="28"/>
      <c r="R2" s="28"/>
      <c r="S2" s="28"/>
      <c r="T2" s="28"/>
      <c r="U2" s="28"/>
      <c r="V2" s="28"/>
      <c r="X2" s="274"/>
      <c r="Y2" s="274"/>
      <c r="Z2" s="264" t="s">
        <v>7</v>
      </c>
      <c r="AA2" s="264"/>
      <c r="AB2" s="264"/>
      <c r="AC2" s="51"/>
    </row>
    <row r="3" spans="1:32" s="30" customFormat="1" ht="81.75" customHeight="1" x14ac:dyDescent="0.25">
      <c r="A3" s="275"/>
      <c r="B3" s="279" t="s">
        <v>20</v>
      </c>
      <c r="C3" s="280"/>
      <c r="D3" s="281"/>
      <c r="E3" s="277" t="s">
        <v>21</v>
      </c>
      <c r="F3" s="271"/>
      <c r="G3" s="272"/>
      <c r="H3" s="270" t="s">
        <v>13</v>
      </c>
      <c r="I3" s="271"/>
      <c r="J3" s="278"/>
      <c r="K3" s="277" t="s">
        <v>9</v>
      </c>
      <c r="L3" s="271"/>
      <c r="M3" s="272"/>
      <c r="N3" s="270" t="s">
        <v>10</v>
      </c>
      <c r="O3" s="271"/>
      <c r="P3" s="272"/>
      <c r="Q3" s="279" t="s">
        <v>8</v>
      </c>
      <c r="R3" s="280"/>
      <c r="S3" s="281"/>
      <c r="T3" s="277" t="s">
        <v>15</v>
      </c>
      <c r="U3" s="271"/>
      <c r="V3" s="272"/>
      <c r="W3" s="277" t="s">
        <v>11</v>
      </c>
      <c r="X3" s="271"/>
      <c r="Y3" s="272"/>
      <c r="Z3" s="270" t="s">
        <v>12</v>
      </c>
      <c r="AA3" s="271"/>
      <c r="AB3" s="272"/>
    </row>
    <row r="4" spans="1:32" s="31" customFormat="1" ht="19.5" customHeight="1" x14ac:dyDescent="0.25">
      <c r="A4" s="276"/>
      <c r="B4" s="283" t="s">
        <v>87</v>
      </c>
      <c r="C4" s="266" t="s">
        <v>96</v>
      </c>
      <c r="D4" s="284" t="s">
        <v>2</v>
      </c>
      <c r="E4" s="269" t="s">
        <v>87</v>
      </c>
      <c r="F4" s="266" t="s">
        <v>96</v>
      </c>
      <c r="G4" s="268" t="s">
        <v>2</v>
      </c>
      <c r="H4" s="265" t="s">
        <v>87</v>
      </c>
      <c r="I4" s="266" t="s">
        <v>96</v>
      </c>
      <c r="J4" s="267" t="s">
        <v>2</v>
      </c>
      <c r="K4" s="269" t="s">
        <v>87</v>
      </c>
      <c r="L4" s="266" t="s">
        <v>96</v>
      </c>
      <c r="M4" s="268" t="s">
        <v>2</v>
      </c>
      <c r="N4" s="265" t="s">
        <v>87</v>
      </c>
      <c r="O4" s="266" t="s">
        <v>96</v>
      </c>
      <c r="P4" s="268" t="s">
        <v>2</v>
      </c>
      <c r="Q4" s="269" t="s">
        <v>87</v>
      </c>
      <c r="R4" s="266" t="s">
        <v>96</v>
      </c>
      <c r="S4" s="268" t="s">
        <v>2</v>
      </c>
      <c r="T4" s="269" t="s">
        <v>87</v>
      </c>
      <c r="U4" s="273" t="s">
        <v>96</v>
      </c>
      <c r="V4" s="268" t="s">
        <v>2</v>
      </c>
      <c r="W4" s="269" t="s">
        <v>87</v>
      </c>
      <c r="X4" s="266" t="s">
        <v>96</v>
      </c>
      <c r="Y4" s="268" t="s">
        <v>2</v>
      </c>
      <c r="Z4" s="265" t="s">
        <v>87</v>
      </c>
      <c r="AA4" s="273" t="s">
        <v>96</v>
      </c>
      <c r="AB4" s="268" t="s">
        <v>2</v>
      </c>
    </row>
    <row r="5" spans="1:32" s="31" customFormat="1" ht="15.75" customHeight="1" x14ac:dyDescent="0.25">
      <c r="A5" s="276"/>
      <c r="B5" s="283"/>
      <c r="C5" s="266"/>
      <c r="D5" s="284"/>
      <c r="E5" s="269"/>
      <c r="F5" s="266"/>
      <c r="G5" s="268"/>
      <c r="H5" s="265"/>
      <c r="I5" s="266"/>
      <c r="J5" s="267"/>
      <c r="K5" s="269"/>
      <c r="L5" s="266"/>
      <c r="M5" s="268"/>
      <c r="N5" s="265"/>
      <c r="O5" s="266"/>
      <c r="P5" s="268"/>
      <c r="Q5" s="269"/>
      <c r="R5" s="266"/>
      <c r="S5" s="268"/>
      <c r="T5" s="269"/>
      <c r="U5" s="273"/>
      <c r="V5" s="268"/>
      <c r="W5" s="269"/>
      <c r="X5" s="266"/>
      <c r="Y5" s="268"/>
      <c r="Z5" s="265"/>
      <c r="AA5" s="273"/>
      <c r="AB5" s="268"/>
    </row>
    <row r="6" spans="1:32" s="47" customFormat="1" ht="11.25" customHeight="1" thickBot="1" x14ac:dyDescent="0.25">
      <c r="A6" s="150" t="s">
        <v>3</v>
      </c>
      <c r="B6" s="151">
        <v>1</v>
      </c>
      <c r="C6" s="152">
        <v>2</v>
      </c>
      <c r="D6" s="153">
        <v>3</v>
      </c>
      <c r="E6" s="154">
        <v>4</v>
      </c>
      <c r="F6" s="152">
        <v>5</v>
      </c>
      <c r="G6" s="153">
        <v>6</v>
      </c>
      <c r="H6" s="155">
        <v>7</v>
      </c>
      <c r="I6" s="152">
        <v>8</v>
      </c>
      <c r="J6" s="156">
        <v>9</v>
      </c>
      <c r="K6" s="154">
        <v>10</v>
      </c>
      <c r="L6" s="152">
        <v>11</v>
      </c>
      <c r="M6" s="153">
        <v>12</v>
      </c>
      <c r="N6" s="155">
        <v>13</v>
      </c>
      <c r="O6" s="152">
        <v>14</v>
      </c>
      <c r="P6" s="153">
        <v>15</v>
      </c>
      <c r="Q6" s="154">
        <v>16</v>
      </c>
      <c r="R6" s="152">
        <v>17</v>
      </c>
      <c r="S6" s="153">
        <v>18</v>
      </c>
      <c r="T6" s="154">
        <v>19</v>
      </c>
      <c r="U6" s="152">
        <v>20</v>
      </c>
      <c r="V6" s="153">
        <v>21</v>
      </c>
      <c r="W6" s="154">
        <v>22</v>
      </c>
      <c r="X6" s="152">
        <v>23</v>
      </c>
      <c r="Y6" s="153">
        <v>24</v>
      </c>
      <c r="Z6" s="155">
        <v>25</v>
      </c>
      <c r="AA6" s="152">
        <v>26</v>
      </c>
      <c r="AB6" s="153">
        <v>27</v>
      </c>
    </row>
    <row r="7" spans="1:32" s="35" customFormat="1" ht="58.5" customHeight="1" thickBot="1" x14ac:dyDescent="0.3">
      <c r="A7" s="160" t="s">
        <v>32</v>
      </c>
      <c r="B7" s="161">
        <f>SUM(B8:B14)</f>
        <v>10561</v>
      </c>
      <c r="C7" s="162">
        <f>SUM(C8:C14)</f>
        <v>6248</v>
      </c>
      <c r="D7" s="163">
        <f>C7*100/B7</f>
        <v>59.161064293154055</v>
      </c>
      <c r="E7" s="164">
        <f>SUM(E8:E14)</f>
        <v>9881</v>
      </c>
      <c r="F7" s="162">
        <f>SUM(F8:F14)</f>
        <v>5781</v>
      </c>
      <c r="G7" s="163">
        <f>F7*100/E7</f>
        <v>58.50622406639004</v>
      </c>
      <c r="H7" s="165">
        <f>SUM(H8:H14)</f>
        <v>1596</v>
      </c>
      <c r="I7" s="162">
        <f>SUM(I8:I14)</f>
        <v>1642</v>
      </c>
      <c r="J7" s="166">
        <f>I7*100/H7</f>
        <v>102.88220551378446</v>
      </c>
      <c r="K7" s="164">
        <f>SUM(K8:K14)</f>
        <v>537</v>
      </c>
      <c r="L7" s="162">
        <f>SUM(L8:L14)</f>
        <v>556</v>
      </c>
      <c r="M7" s="163">
        <f>L7*100/K7</f>
        <v>103.53817504655494</v>
      </c>
      <c r="N7" s="165">
        <f>SUM(N8:N14)</f>
        <v>66</v>
      </c>
      <c r="O7" s="162">
        <f>SUM(O8:O14)</f>
        <v>140</v>
      </c>
      <c r="P7" s="163">
        <f>O7*100/N7</f>
        <v>212.12121212121212</v>
      </c>
      <c r="Q7" s="164">
        <f>SUM(Q8:Q14)</f>
        <v>7965</v>
      </c>
      <c r="R7" s="162">
        <f>SUM(R8:R14)</f>
        <v>4958</v>
      </c>
      <c r="S7" s="163">
        <f>R7*100/Q7</f>
        <v>62.247332077840554</v>
      </c>
      <c r="T7" s="161">
        <f>SUM(T8:T14)</f>
        <v>2383</v>
      </c>
      <c r="U7" s="219">
        <f>SUM(U8:U14)</f>
        <v>1179</v>
      </c>
      <c r="V7" s="163">
        <f>U7*100/T7</f>
        <v>49.475451112043643</v>
      </c>
      <c r="W7" s="164">
        <f>SUM(W8:W14)</f>
        <v>2227</v>
      </c>
      <c r="X7" s="162">
        <f>SUM(X8:X14)</f>
        <v>1029</v>
      </c>
      <c r="Y7" s="163">
        <f>X7*100/W7</f>
        <v>46.205657835653348</v>
      </c>
      <c r="Z7" s="165">
        <f>SUM(Z8:Z14)</f>
        <v>2011</v>
      </c>
      <c r="AA7" s="162">
        <f>SUM(AA8:AA14)</f>
        <v>713</v>
      </c>
      <c r="AB7" s="163">
        <f>AA7*100/Z7</f>
        <v>35.45499751367479</v>
      </c>
      <c r="AC7" s="34"/>
      <c r="AF7" s="39"/>
    </row>
    <row r="8" spans="1:32" s="39" customFormat="1" ht="45.75" customHeight="1" x14ac:dyDescent="0.25">
      <c r="A8" s="142" t="s">
        <v>97</v>
      </c>
      <c r="B8" s="167">
        <v>1057</v>
      </c>
      <c r="C8" s="157">
        <v>800</v>
      </c>
      <c r="D8" s="168">
        <f t="shared" ref="D8:D14" si="0">C8*100/B8</f>
        <v>75.685903500473032</v>
      </c>
      <c r="E8" s="169">
        <v>1011</v>
      </c>
      <c r="F8" s="157">
        <v>744</v>
      </c>
      <c r="G8" s="168">
        <f t="shared" ref="G8:G14" si="1">F8*100/E8</f>
        <v>73.590504451038569</v>
      </c>
      <c r="H8" s="170">
        <v>233</v>
      </c>
      <c r="I8" s="171">
        <v>293</v>
      </c>
      <c r="J8" s="172">
        <f t="shared" ref="J8:J14" si="2">IF(ISERROR(I8*100/H8),"-",(I8*100/H8))</f>
        <v>125.7510729613734</v>
      </c>
      <c r="K8" s="173">
        <v>30</v>
      </c>
      <c r="L8" s="171">
        <v>88</v>
      </c>
      <c r="M8" s="244" t="s">
        <v>126</v>
      </c>
      <c r="N8" s="174">
        <v>18</v>
      </c>
      <c r="O8" s="158">
        <v>17</v>
      </c>
      <c r="P8" s="168">
        <f t="shared" ref="P8:P14" si="3">IF(ISERROR(O8*100/N8),"-",(O8*100/N8))</f>
        <v>94.444444444444443</v>
      </c>
      <c r="Q8" s="173">
        <v>879</v>
      </c>
      <c r="R8" s="158">
        <v>655</v>
      </c>
      <c r="S8" s="168">
        <f t="shared" ref="S8:S14" si="4">R8*100/Q8</f>
        <v>74.516496018202503</v>
      </c>
      <c r="T8" s="226">
        <v>180</v>
      </c>
      <c r="U8" s="220">
        <v>159</v>
      </c>
      <c r="V8" s="168">
        <f t="shared" ref="V8:V14" si="5">U8*100/T8</f>
        <v>88.333333333333329</v>
      </c>
      <c r="W8" s="169">
        <v>176</v>
      </c>
      <c r="X8" s="159">
        <v>139</v>
      </c>
      <c r="Y8" s="168">
        <f t="shared" ref="Y8:Y14" si="6">X8*100/W8</f>
        <v>78.977272727272734</v>
      </c>
      <c r="Z8" s="170">
        <v>155</v>
      </c>
      <c r="AA8" s="198">
        <v>86</v>
      </c>
      <c r="AB8" s="168">
        <f t="shared" ref="AB8:AB14" si="7">AA8*100/Z8</f>
        <v>55.483870967741936</v>
      </c>
      <c r="AC8" s="34"/>
      <c r="AD8" s="38"/>
    </row>
    <row r="9" spans="1:32" s="40" customFormat="1" ht="45.75" customHeight="1" x14ac:dyDescent="0.25">
      <c r="A9" s="143" t="s">
        <v>98</v>
      </c>
      <c r="B9" s="176">
        <v>1034</v>
      </c>
      <c r="C9" s="157">
        <v>622</v>
      </c>
      <c r="D9" s="177">
        <f t="shared" si="0"/>
        <v>60.154738878143135</v>
      </c>
      <c r="E9" s="178">
        <v>985</v>
      </c>
      <c r="F9" s="127">
        <v>593</v>
      </c>
      <c r="G9" s="177">
        <f t="shared" si="1"/>
        <v>60.203045685279186</v>
      </c>
      <c r="H9" s="179">
        <v>168</v>
      </c>
      <c r="I9" s="171">
        <v>175</v>
      </c>
      <c r="J9" s="180">
        <f t="shared" si="2"/>
        <v>104.16666666666667</v>
      </c>
      <c r="K9" s="181">
        <v>71</v>
      </c>
      <c r="L9" s="132">
        <v>71</v>
      </c>
      <c r="M9" s="177">
        <f t="shared" ref="M8:M14" si="8">IF(ISERROR(L9*100/K9),"-",(L9*100/K9))</f>
        <v>100</v>
      </c>
      <c r="N9" s="182">
        <v>2</v>
      </c>
      <c r="O9" s="131">
        <v>5</v>
      </c>
      <c r="P9" s="177">
        <f t="shared" si="3"/>
        <v>250</v>
      </c>
      <c r="Q9" s="181">
        <v>854</v>
      </c>
      <c r="R9" s="131">
        <v>535</v>
      </c>
      <c r="S9" s="177">
        <f t="shared" si="4"/>
        <v>62.646370023419202</v>
      </c>
      <c r="T9" s="226">
        <v>239</v>
      </c>
      <c r="U9" s="220">
        <v>139</v>
      </c>
      <c r="V9" s="177">
        <f t="shared" si="5"/>
        <v>58.15899581589958</v>
      </c>
      <c r="W9" s="178">
        <v>228</v>
      </c>
      <c r="X9" s="131">
        <v>129</v>
      </c>
      <c r="Y9" s="177">
        <f t="shared" si="6"/>
        <v>56.578947368421055</v>
      </c>
      <c r="Z9" s="179">
        <v>211</v>
      </c>
      <c r="AA9" s="129">
        <v>93</v>
      </c>
      <c r="AB9" s="177">
        <f t="shared" si="7"/>
        <v>44.075829383886258</v>
      </c>
      <c r="AC9" s="34"/>
      <c r="AD9" s="38"/>
    </row>
    <row r="10" spans="1:32" s="39" customFormat="1" ht="45.75" customHeight="1" x14ac:dyDescent="0.25">
      <c r="A10" s="143" t="s">
        <v>99</v>
      </c>
      <c r="B10" s="176">
        <v>4043</v>
      </c>
      <c r="C10" s="157">
        <v>2048</v>
      </c>
      <c r="D10" s="177">
        <f t="shared" si="0"/>
        <v>50.655453870887953</v>
      </c>
      <c r="E10" s="178">
        <v>3708</v>
      </c>
      <c r="F10" s="128">
        <v>1817</v>
      </c>
      <c r="G10" s="177">
        <f t="shared" si="1"/>
        <v>49.002157497303131</v>
      </c>
      <c r="H10" s="179">
        <v>429</v>
      </c>
      <c r="I10" s="171">
        <v>372</v>
      </c>
      <c r="J10" s="180">
        <f t="shared" si="2"/>
        <v>86.713286713286706</v>
      </c>
      <c r="K10" s="181">
        <v>211</v>
      </c>
      <c r="L10" s="132">
        <v>155</v>
      </c>
      <c r="M10" s="177">
        <f t="shared" si="8"/>
        <v>73.459715639810426</v>
      </c>
      <c r="N10" s="182">
        <v>19</v>
      </c>
      <c r="O10" s="130">
        <v>78</v>
      </c>
      <c r="P10" s="237" t="s">
        <v>127</v>
      </c>
      <c r="Q10" s="181">
        <v>2684</v>
      </c>
      <c r="R10" s="130">
        <v>1563</v>
      </c>
      <c r="S10" s="177">
        <f t="shared" si="4"/>
        <v>58.233979135618483</v>
      </c>
      <c r="T10" s="226">
        <v>866</v>
      </c>
      <c r="U10" s="220">
        <v>360</v>
      </c>
      <c r="V10" s="177">
        <f t="shared" si="5"/>
        <v>41.570438799076214</v>
      </c>
      <c r="W10" s="178">
        <v>783</v>
      </c>
      <c r="X10" s="131">
        <v>302</v>
      </c>
      <c r="Y10" s="177">
        <f t="shared" si="6"/>
        <v>38.569604086845466</v>
      </c>
      <c r="Z10" s="179">
        <v>689</v>
      </c>
      <c r="AA10" s="129">
        <v>226</v>
      </c>
      <c r="AB10" s="177">
        <f t="shared" si="7"/>
        <v>32.801161103047896</v>
      </c>
      <c r="AC10" s="34"/>
      <c r="AD10" s="38"/>
    </row>
    <row r="11" spans="1:32" s="39" customFormat="1" ht="45.75" customHeight="1" x14ac:dyDescent="0.25">
      <c r="A11" s="143" t="s">
        <v>100</v>
      </c>
      <c r="B11" s="176">
        <v>1418</v>
      </c>
      <c r="C11" s="157">
        <v>826</v>
      </c>
      <c r="D11" s="177">
        <f t="shared" si="0"/>
        <v>58.251057827926658</v>
      </c>
      <c r="E11" s="178">
        <v>1365</v>
      </c>
      <c r="F11" s="128">
        <v>798</v>
      </c>
      <c r="G11" s="177">
        <f t="shared" si="1"/>
        <v>58.46153846153846</v>
      </c>
      <c r="H11" s="179">
        <v>149</v>
      </c>
      <c r="I11" s="171">
        <v>210</v>
      </c>
      <c r="J11" s="180">
        <f t="shared" si="2"/>
        <v>140.93959731543623</v>
      </c>
      <c r="K11" s="181">
        <v>68</v>
      </c>
      <c r="L11" s="132">
        <v>90</v>
      </c>
      <c r="M11" s="177">
        <f t="shared" si="8"/>
        <v>132.35294117647058</v>
      </c>
      <c r="N11" s="182">
        <v>0</v>
      </c>
      <c r="O11" s="130">
        <v>11</v>
      </c>
      <c r="P11" s="177" t="str">
        <f t="shared" si="3"/>
        <v>-</v>
      </c>
      <c r="Q11" s="181">
        <v>1120</v>
      </c>
      <c r="R11" s="130">
        <v>700</v>
      </c>
      <c r="S11" s="177">
        <f t="shared" si="4"/>
        <v>62.5</v>
      </c>
      <c r="T11" s="226">
        <v>426</v>
      </c>
      <c r="U11" s="220">
        <v>136</v>
      </c>
      <c r="V11" s="177">
        <f t="shared" si="5"/>
        <v>31.92488262910798</v>
      </c>
      <c r="W11" s="178">
        <v>419</v>
      </c>
      <c r="X11" s="131">
        <v>126</v>
      </c>
      <c r="Y11" s="177">
        <f t="shared" si="6"/>
        <v>30.071599045346062</v>
      </c>
      <c r="Z11" s="179">
        <v>398</v>
      </c>
      <c r="AA11" s="129">
        <v>87</v>
      </c>
      <c r="AB11" s="177">
        <f t="shared" si="7"/>
        <v>21.859296482412059</v>
      </c>
      <c r="AC11" s="34"/>
      <c r="AD11" s="38"/>
    </row>
    <row r="12" spans="1:32" s="39" customFormat="1" ht="45.75" customHeight="1" x14ac:dyDescent="0.25">
      <c r="A12" s="143" t="s">
        <v>101</v>
      </c>
      <c r="B12" s="176">
        <v>1521</v>
      </c>
      <c r="C12" s="157">
        <v>979</v>
      </c>
      <c r="D12" s="177">
        <f t="shared" si="0"/>
        <v>64.365548980933596</v>
      </c>
      <c r="E12" s="178">
        <v>1408</v>
      </c>
      <c r="F12" s="128">
        <v>938</v>
      </c>
      <c r="G12" s="177">
        <f t="shared" si="1"/>
        <v>66.619318181818187</v>
      </c>
      <c r="H12" s="179">
        <v>279</v>
      </c>
      <c r="I12" s="171">
        <v>279</v>
      </c>
      <c r="J12" s="180">
        <f t="shared" si="2"/>
        <v>100</v>
      </c>
      <c r="K12" s="181">
        <v>64</v>
      </c>
      <c r="L12" s="132">
        <v>74</v>
      </c>
      <c r="M12" s="177">
        <f t="shared" si="8"/>
        <v>115.625</v>
      </c>
      <c r="N12" s="182">
        <v>4</v>
      </c>
      <c r="O12" s="130">
        <v>7</v>
      </c>
      <c r="P12" s="177">
        <f t="shared" si="3"/>
        <v>175</v>
      </c>
      <c r="Q12" s="181">
        <v>1194</v>
      </c>
      <c r="R12" s="130">
        <v>732</v>
      </c>
      <c r="S12" s="177">
        <f t="shared" si="4"/>
        <v>61.306532663316581</v>
      </c>
      <c r="T12" s="226">
        <v>397</v>
      </c>
      <c r="U12" s="220">
        <v>193</v>
      </c>
      <c r="V12" s="177">
        <f t="shared" si="5"/>
        <v>48.614609571788414</v>
      </c>
      <c r="W12" s="178">
        <v>370</v>
      </c>
      <c r="X12" s="131">
        <v>181</v>
      </c>
      <c r="Y12" s="177">
        <f t="shared" si="6"/>
        <v>48.918918918918919</v>
      </c>
      <c r="Z12" s="179">
        <v>330</v>
      </c>
      <c r="AA12" s="129">
        <v>114</v>
      </c>
      <c r="AB12" s="177">
        <f t="shared" si="7"/>
        <v>34.545454545454547</v>
      </c>
      <c r="AC12" s="34"/>
      <c r="AD12" s="38"/>
    </row>
    <row r="13" spans="1:32" s="39" customFormat="1" ht="45.75" customHeight="1" x14ac:dyDescent="0.25">
      <c r="A13" s="143" t="s">
        <v>102</v>
      </c>
      <c r="B13" s="176">
        <v>865</v>
      </c>
      <c r="C13" s="157">
        <v>508</v>
      </c>
      <c r="D13" s="177">
        <f t="shared" si="0"/>
        <v>58.728323699421964</v>
      </c>
      <c r="E13" s="178">
        <v>812</v>
      </c>
      <c r="F13" s="128">
        <v>455</v>
      </c>
      <c r="G13" s="177">
        <f t="shared" si="1"/>
        <v>56.03448275862069</v>
      </c>
      <c r="H13" s="179">
        <v>208</v>
      </c>
      <c r="I13" s="171">
        <v>187</v>
      </c>
      <c r="J13" s="180">
        <f t="shared" si="2"/>
        <v>89.90384615384616</v>
      </c>
      <c r="K13" s="181">
        <v>34</v>
      </c>
      <c r="L13" s="132">
        <v>19</v>
      </c>
      <c r="M13" s="177">
        <f t="shared" si="8"/>
        <v>55.882352941176471</v>
      </c>
      <c r="N13" s="182">
        <v>0</v>
      </c>
      <c r="O13" s="130">
        <v>17</v>
      </c>
      <c r="P13" s="177" t="str">
        <f t="shared" si="3"/>
        <v>-</v>
      </c>
      <c r="Q13" s="181">
        <v>699</v>
      </c>
      <c r="R13" s="130">
        <v>396</v>
      </c>
      <c r="S13" s="177">
        <f t="shared" si="4"/>
        <v>56.652360515021456</v>
      </c>
      <c r="T13" s="226">
        <v>150</v>
      </c>
      <c r="U13" s="220">
        <v>86</v>
      </c>
      <c r="V13" s="177">
        <f t="shared" si="5"/>
        <v>57.333333333333336</v>
      </c>
      <c r="W13" s="178">
        <v>131</v>
      </c>
      <c r="X13" s="131">
        <v>61</v>
      </c>
      <c r="Y13" s="177">
        <f t="shared" si="6"/>
        <v>46.564885496183209</v>
      </c>
      <c r="Z13" s="179">
        <v>115</v>
      </c>
      <c r="AA13" s="129">
        <v>43</v>
      </c>
      <c r="AB13" s="177">
        <f t="shared" si="7"/>
        <v>37.391304347826086</v>
      </c>
      <c r="AC13" s="34"/>
      <c r="AD13" s="38"/>
    </row>
    <row r="14" spans="1:32" s="39" customFormat="1" ht="45.75" customHeight="1" thickBot="1" x14ac:dyDescent="0.3">
      <c r="A14" s="144" t="s">
        <v>103</v>
      </c>
      <c r="B14" s="183">
        <v>623</v>
      </c>
      <c r="C14" s="231">
        <v>465</v>
      </c>
      <c r="D14" s="184">
        <f t="shared" si="0"/>
        <v>74.638844301765644</v>
      </c>
      <c r="E14" s="185">
        <v>592</v>
      </c>
      <c r="F14" s="145">
        <v>436</v>
      </c>
      <c r="G14" s="184">
        <f t="shared" si="1"/>
        <v>73.648648648648646</v>
      </c>
      <c r="H14" s="186">
        <v>130</v>
      </c>
      <c r="I14" s="213">
        <v>126</v>
      </c>
      <c r="J14" s="188">
        <f t="shared" si="2"/>
        <v>96.92307692307692</v>
      </c>
      <c r="K14" s="189">
        <v>59</v>
      </c>
      <c r="L14" s="187">
        <v>59</v>
      </c>
      <c r="M14" s="184">
        <f t="shared" si="8"/>
        <v>100</v>
      </c>
      <c r="N14" s="190">
        <v>23</v>
      </c>
      <c r="O14" s="146">
        <v>5</v>
      </c>
      <c r="P14" s="184">
        <f t="shared" si="3"/>
        <v>21.739130434782609</v>
      </c>
      <c r="Q14" s="189">
        <v>535</v>
      </c>
      <c r="R14" s="146">
        <v>377</v>
      </c>
      <c r="S14" s="184">
        <f t="shared" si="4"/>
        <v>70.467289719626166</v>
      </c>
      <c r="T14" s="230">
        <v>125</v>
      </c>
      <c r="U14" s="243">
        <v>106</v>
      </c>
      <c r="V14" s="184">
        <f t="shared" si="5"/>
        <v>84.8</v>
      </c>
      <c r="W14" s="185">
        <v>120</v>
      </c>
      <c r="X14" s="200">
        <v>91</v>
      </c>
      <c r="Y14" s="184">
        <f t="shared" si="6"/>
        <v>75.833333333333329</v>
      </c>
      <c r="Z14" s="186">
        <v>113</v>
      </c>
      <c r="AA14" s="199">
        <v>64</v>
      </c>
      <c r="AB14" s="184">
        <f t="shared" si="7"/>
        <v>56.637168141592923</v>
      </c>
      <c r="AC14" s="34"/>
      <c r="AD14" s="38"/>
    </row>
    <row r="15" spans="1:32" ht="66.75" customHeight="1" x14ac:dyDescent="0.25">
      <c r="A15" s="42"/>
      <c r="B15" s="4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  <mergeCell ref="A3:A5"/>
    <mergeCell ref="E3:G3"/>
    <mergeCell ref="H3:J3"/>
    <mergeCell ref="K3:M3"/>
    <mergeCell ref="N3:P3"/>
    <mergeCell ref="L4:L5"/>
    <mergeCell ref="M4:M5"/>
    <mergeCell ref="B3:D3"/>
    <mergeCell ref="X4:X5"/>
    <mergeCell ref="Y4:Y5"/>
    <mergeCell ref="Z2:AB2"/>
    <mergeCell ref="Z3:AB3"/>
    <mergeCell ref="Z4:Z5"/>
    <mergeCell ref="AA4:AA5"/>
    <mergeCell ref="AB4:AB5"/>
    <mergeCell ref="X2:Y2"/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77" zoomScaleNormal="75" zoomScaleSheetLayoutView="7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F7" sqref="F7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7" customWidth="1"/>
    <col min="4" max="4" width="8.42578125" style="41" customWidth="1"/>
    <col min="5" max="6" width="11.5703125" style="41" customWidth="1"/>
    <col min="7" max="7" width="7.42578125" style="41" customWidth="1"/>
    <col min="8" max="8" width="10.42578125" style="41" customWidth="1"/>
    <col min="9" max="9" width="11" style="77" customWidth="1"/>
    <col min="10" max="10" width="7.42578125" style="41" customWidth="1"/>
    <col min="11" max="11" width="8.5703125" style="41" customWidth="1"/>
    <col min="12" max="12" width="9.425781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42578125" style="41" customWidth="1"/>
    <col min="19" max="19" width="8.42578125" style="41" customWidth="1"/>
    <col min="20" max="21" width="9.5703125" style="41" customWidth="1"/>
    <col min="22" max="22" width="8.42578125" style="41" customWidth="1"/>
    <col min="23" max="24" width="10.5703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16384" width="9.42578125" style="41"/>
  </cols>
  <sheetData>
    <row r="1" spans="1:35" s="26" customFormat="1" ht="60" customHeight="1" x14ac:dyDescent="0.35">
      <c r="B1" s="262" t="s">
        <v>125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5"/>
      <c r="V1" s="25"/>
      <c r="W1" s="25"/>
      <c r="X1" s="25"/>
      <c r="Y1" s="25"/>
      <c r="Z1" s="25"/>
      <c r="AA1" s="274"/>
      <c r="AB1" s="274"/>
      <c r="AC1" s="44"/>
      <c r="AE1" s="63" t="s">
        <v>14</v>
      </c>
    </row>
    <row r="2" spans="1:35" s="29" customFormat="1" ht="14.25" customHeight="1" x14ac:dyDescent="0.25">
      <c r="A2" s="27"/>
      <c r="B2" s="27"/>
      <c r="C2" s="74"/>
      <c r="D2" s="27"/>
      <c r="E2" s="27"/>
      <c r="F2" s="27"/>
      <c r="G2" s="27"/>
      <c r="H2" s="27"/>
      <c r="I2" s="74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301"/>
      <c r="AB2" s="301"/>
      <c r="AC2" s="300"/>
      <c r="AD2" s="300"/>
      <c r="AE2" s="51" t="s">
        <v>7</v>
      </c>
      <c r="AF2" s="51"/>
    </row>
    <row r="3" spans="1:35" s="30" customFormat="1" ht="68.099999999999994" customHeight="1" x14ac:dyDescent="0.25">
      <c r="A3" s="387"/>
      <c r="B3" s="388" t="s">
        <v>20</v>
      </c>
      <c r="C3" s="388"/>
      <c r="D3" s="388"/>
      <c r="E3" s="388" t="s">
        <v>21</v>
      </c>
      <c r="F3" s="388"/>
      <c r="G3" s="388"/>
      <c r="H3" s="388" t="s">
        <v>13</v>
      </c>
      <c r="I3" s="388"/>
      <c r="J3" s="388"/>
      <c r="K3" s="380" t="s">
        <v>75</v>
      </c>
      <c r="L3" s="381"/>
      <c r="M3" s="382"/>
      <c r="N3" s="388" t="s">
        <v>9</v>
      </c>
      <c r="O3" s="388"/>
      <c r="P3" s="388"/>
      <c r="Q3" s="388" t="s">
        <v>10</v>
      </c>
      <c r="R3" s="388"/>
      <c r="S3" s="388"/>
      <c r="T3" s="389" t="s">
        <v>8</v>
      </c>
      <c r="U3" s="390"/>
      <c r="V3" s="391"/>
      <c r="W3" s="388" t="s">
        <v>15</v>
      </c>
      <c r="X3" s="388"/>
      <c r="Y3" s="388"/>
      <c r="Z3" s="388" t="s">
        <v>11</v>
      </c>
      <c r="AA3" s="388"/>
      <c r="AB3" s="388"/>
      <c r="AC3" s="388" t="s">
        <v>12</v>
      </c>
      <c r="AD3" s="388"/>
      <c r="AE3" s="388"/>
    </row>
    <row r="4" spans="1:35" s="31" customFormat="1" ht="19.5" customHeight="1" x14ac:dyDescent="0.25">
      <c r="A4" s="387"/>
      <c r="B4" s="392" t="s">
        <v>87</v>
      </c>
      <c r="C4" s="392" t="s">
        <v>96</v>
      </c>
      <c r="D4" s="386" t="s">
        <v>2</v>
      </c>
      <c r="E4" s="385" t="s">
        <v>87</v>
      </c>
      <c r="F4" s="385" t="s">
        <v>96</v>
      </c>
      <c r="G4" s="386" t="s">
        <v>2</v>
      </c>
      <c r="H4" s="385" t="s">
        <v>87</v>
      </c>
      <c r="I4" s="392" t="s">
        <v>96</v>
      </c>
      <c r="J4" s="386" t="s">
        <v>2</v>
      </c>
      <c r="K4" s="383" t="s">
        <v>87</v>
      </c>
      <c r="L4" s="383" t="s">
        <v>96</v>
      </c>
      <c r="M4" s="383" t="s">
        <v>2</v>
      </c>
      <c r="N4" s="385" t="s">
        <v>87</v>
      </c>
      <c r="O4" s="385" t="s">
        <v>96</v>
      </c>
      <c r="P4" s="386" t="s">
        <v>2</v>
      </c>
      <c r="Q4" s="385" t="s">
        <v>87</v>
      </c>
      <c r="R4" s="385" t="s">
        <v>96</v>
      </c>
      <c r="S4" s="386" t="s">
        <v>2</v>
      </c>
      <c r="T4" s="385" t="s">
        <v>87</v>
      </c>
      <c r="U4" s="385" t="s">
        <v>96</v>
      </c>
      <c r="V4" s="386" t="s">
        <v>2</v>
      </c>
      <c r="W4" s="392" t="s">
        <v>87</v>
      </c>
      <c r="X4" s="385" t="s">
        <v>96</v>
      </c>
      <c r="Y4" s="386" t="s">
        <v>2</v>
      </c>
      <c r="Z4" s="385" t="s">
        <v>87</v>
      </c>
      <c r="AA4" s="385" t="s">
        <v>96</v>
      </c>
      <c r="AB4" s="386" t="s">
        <v>2</v>
      </c>
      <c r="AC4" s="385" t="s">
        <v>87</v>
      </c>
      <c r="AD4" s="385" t="s">
        <v>96</v>
      </c>
      <c r="AE4" s="386" t="s">
        <v>2</v>
      </c>
    </row>
    <row r="5" spans="1:35" s="31" customFormat="1" ht="15.75" customHeight="1" x14ac:dyDescent="0.25">
      <c r="A5" s="387"/>
      <c r="B5" s="392"/>
      <c r="C5" s="392"/>
      <c r="D5" s="386"/>
      <c r="E5" s="385"/>
      <c r="F5" s="385"/>
      <c r="G5" s="386"/>
      <c r="H5" s="385"/>
      <c r="I5" s="392"/>
      <c r="J5" s="386"/>
      <c r="K5" s="384"/>
      <c r="L5" s="384"/>
      <c r="M5" s="384"/>
      <c r="N5" s="385"/>
      <c r="O5" s="385"/>
      <c r="P5" s="386"/>
      <c r="Q5" s="385"/>
      <c r="R5" s="385"/>
      <c r="S5" s="386"/>
      <c r="T5" s="385"/>
      <c r="U5" s="385"/>
      <c r="V5" s="386"/>
      <c r="W5" s="392"/>
      <c r="X5" s="385"/>
      <c r="Y5" s="386"/>
      <c r="Z5" s="385"/>
      <c r="AA5" s="385"/>
      <c r="AB5" s="386"/>
      <c r="AC5" s="385"/>
      <c r="AD5" s="385"/>
      <c r="AE5" s="386"/>
    </row>
    <row r="6" spans="1:35" s="47" customFormat="1" ht="11.25" customHeight="1" x14ac:dyDescent="0.2">
      <c r="A6" s="45" t="s">
        <v>3</v>
      </c>
      <c r="B6" s="75">
        <v>1</v>
      </c>
      <c r="C6" s="75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5">
        <v>8</v>
      </c>
      <c r="J6" s="46">
        <v>9</v>
      </c>
      <c r="K6" s="116"/>
      <c r="L6" s="116"/>
      <c r="M6" s="116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5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25">
      <c r="A7" s="229" t="s">
        <v>32</v>
      </c>
      <c r="B7" s="239">
        <f t="shared" ref="B7:R7" si="0">SUM(B8:B14)</f>
        <v>46232</v>
      </c>
      <c r="C7" s="239">
        <f t="shared" si="0"/>
        <v>29975</v>
      </c>
      <c r="D7" s="33">
        <f>C7*100/B7</f>
        <v>64.836044298321511</v>
      </c>
      <c r="E7" s="239">
        <f t="shared" si="0"/>
        <v>38581</v>
      </c>
      <c r="F7" s="239">
        <f t="shared" si="0"/>
        <v>21394</v>
      </c>
      <c r="G7" s="33">
        <f>F7*100/E7</f>
        <v>55.452165573728003</v>
      </c>
      <c r="H7" s="239">
        <f t="shared" si="0"/>
        <v>13824</v>
      </c>
      <c r="I7" s="239">
        <f t="shared" si="0"/>
        <v>12768</v>
      </c>
      <c r="J7" s="33">
        <f>I7*100/H7</f>
        <v>92.361111111111114</v>
      </c>
      <c r="K7" s="117">
        <f t="shared" si="0"/>
        <v>11155</v>
      </c>
      <c r="L7" s="117">
        <f t="shared" si="0"/>
        <v>8885</v>
      </c>
      <c r="M7" s="118"/>
      <c r="N7" s="239">
        <f t="shared" si="0"/>
        <v>2703</v>
      </c>
      <c r="O7" s="239">
        <f t="shared" si="0"/>
        <v>2127</v>
      </c>
      <c r="P7" s="33">
        <f>O7*100/N7</f>
        <v>78.690344062153159</v>
      </c>
      <c r="Q7" s="239">
        <f t="shared" si="0"/>
        <v>252</v>
      </c>
      <c r="R7" s="239">
        <f t="shared" si="0"/>
        <v>482</v>
      </c>
      <c r="S7" s="33">
        <f>R7*100/Q7</f>
        <v>191.26984126984127</v>
      </c>
      <c r="T7" s="32">
        <f>SUM(T8:T14)</f>
        <v>31994</v>
      </c>
      <c r="U7" s="32">
        <f t="shared" ref="U7:AD7" si="1">SUM(U8:U14)</f>
        <v>18290</v>
      </c>
      <c r="V7" s="33">
        <f>U7*100/T7</f>
        <v>57.166968806651248</v>
      </c>
      <c r="W7" s="239">
        <f t="shared" si="1"/>
        <v>9494</v>
      </c>
      <c r="X7" s="239">
        <f t="shared" si="1"/>
        <v>6988</v>
      </c>
      <c r="Y7" s="33">
        <f>X7*100/W7</f>
        <v>73.604381714767214</v>
      </c>
      <c r="Z7" s="239">
        <f t="shared" si="1"/>
        <v>7723</v>
      </c>
      <c r="AA7" s="239">
        <f t="shared" si="1"/>
        <v>3404</v>
      </c>
      <c r="AB7" s="33">
        <f>AA7*100/Z7</f>
        <v>44.076136216496181</v>
      </c>
      <c r="AC7" s="239">
        <f t="shared" si="1"/>
        <v>6820</v>
      </c>
      <c r="AD7" s="239">
        <f t="shared" si="1"/>
        <v>2209</v>
      </c>
      <c r="AE7" s="33">
        <f>AD7*100/AC7</f>
        <v>32.390029325513197</v>
      </c>
      <c r="AF7" s="34"/>
      <c r="AI7" s="39"/>
    </row>
    <row r="8" spans="1:35" s="39" customFormat="1" ht="54" customHeight="1" x14ac:dyDescent="0.25">
      <c r="A8" s="142" t="s">
        <v>97</v>
      </c>
      <c r="B8" s="240">
        <v>5126</v>
      </c>
      <c r="C8" s="240">
        <v>4451</v>
      </c>
      <c r="D8" s="37">
        <f t="shared" ref="D8:D14" si="2">C8*100/B8</f>
        <v>86.831837690206783</v>
      </c>
      <c r="E8" s="241">
        <v>4434</v>
      </c>
      <c r="F8" s="241">
        <v>2978</v>
      </c>
      <c r="G8" s="37">
        <f t="shared" ref="G8:G14" si="3">F8*100/E8</f>
        <v>67.162832656743348</v>
      </c>
      <c r="H8" s="241">
        <v>2067</v>
      </c>
      <c r="I8" s="240">
        <v>2596</v>
      </c>
      <c r="J8" s="37">
        <f t="shared" ref="J8:J14" si="4">I8*100/H8</f>
        <v>125.59264634736333</v>
      </c>
      <c r="K8" s="123">
        <v>1712</v>
      </c>
      <c r="L8" s="123">
        <v>1596</v>
      </c>
      <c r="M8" s="119"/>
      <c r="N8" s="241">
        <v>183</v>
      </c>
      <c r="O8" s="241">
        <v>286</v>
      </c>
      <c r="P8" s="37">
        <f t="shared" ref="P8:P14" si="5">O8*100/N8</f>
        <v>156.28415300546447</v>
      </c>
      <c r="Q8" s="241">
        <v>83</v>
      </c>
      <c r="R8" s="241">
        <v>76</v>
      </c>
      <c r="S8" s="37">
        <f t="shared" ref="S8:S14" si="6">R8*100/Q8</f>
        <v>91.566265060240966</v>
      </c>
      <c r="T8" s="241">
        <v>4001</v>
      </c>
      <c r="U8" s="242">
        <v>2676</v>
      </c>
      <c r="V8" s="37">
        <f t="shared" ref="V8:V14" si="7">U8*100/T8</f>
        <v>66.883279180204951</v>
      </c>
      <c r="W8" s="242">
        <v>806</v>
      </c>
      <c r="X8" s="242">
        <v>849</v>
      </c>
      <c r="Y8" s="37">
        <f t="shared" ref="Y8:Y14" si="8">X8*100/W8</f>
        <v>105.33498759305211</v>
      </c>
      <c r="Z8" s="242">
        <v>664</v>
      </c>
      <c r="AA8" s="242">
        <v>428</v>
      </c>
      <c r="AB8" s="37">
        <f t="shared" ref="AB8:AB14" si="9">AA8*100/Z8</f>
        <v>64.4578313253012</v>
      </c>
      <c r="AC8" s="242">
        <v>563</v>
      </c>
      <c r="AD8" s="242">
        <v>230</v>
      </c>
      <c r="AE8" s="37">
        <f t="shared" ref="AE8:AE14" si="10">AD8*100/AC8</f>
        <v>40.852575488454704</v>
      </c>
      <c r="AF8" s="34"/>
      <c r="AG8" s="38"/>
    </row>
    <row r="9" spans="1:35" s="40" customFormat="1" ht="54" customHeight="1" x14ac:dyDescent="0.25">
      <c r="A9" s="143" t="s">
        <v>98</v>
      </c>
      <c r="B9" s="240">
        <v>3970</v>
      </c>
      <c r="C9" s="240">
        <v>2913</v>
      </c>
      <c r="D9" s="37">
        <f t="shared" si="2"/>
        <v>73.375314861460964</v>
      </c>
      <c r="E9" s="241">
        <v>3159</v>
      </c>
      <c r="F9" s="241">
        <v>2043</v>
      </c>
      <c r="G9" s="37">
        <f t="shared" si="3"/>
        <v>64.672364672364679</v>
      </c>
      <c r="H9" s="241">
        <v>1369</v>
      </c>
      <c r="I9" s="240">
        <v>1294</v>
      </c>
      <c r="J9" s="37">
        <f t="shared" si="4"/>
        <v>94.521548575602623</v>
      </c>
      <c r="K9" s="123">
        <v>948</v>
      </c>
      <c r="L9" s="123">
        <v>874</v>
      </c>
      <c r="M9" s="119"/>
      <c r="N9" s="241">
        <v>340</v>
      </c>
      <c r="O9" s="241">
        <v>283</v>
      </c>
      <c r="P9" s="37">
        <f t="shared" si="5"/>
        <v>83.235294117647058</v>
      </c>
      <c r="Q9" s="241">
        <v>12</v>
      </c>
      <c r="R9" s="241">
        <v>27</v>
      </c>
      <c r="S9" s="37">
        <f t="shared" si="6"/>
        <v>225</v>
      </c>
      <c r="T9" s="241">
        <v>2768</v>
      </c>
      <c r="U9" s="242">
        <v>1812</v>
      </c>
      <c r="V9" s="37">
        <f t="shared" si="7"/>
        <v>65.462427745664741</v>
      </c>
      <c r="W9" s="242">
        <v>922</v>
      </c>
      <c r="X9" s="242">
        <v>827</v>
      </c>
      <c r="Y9" s="37">
        <f t="shared" si="8"/>
        <v>89.696312364425168</v>
      </c>
      <c r="Z9" s="242">
        <v>750</v>
      </c>
      <c r="AA9" s="242">
        <v>375</v>
      </c>
      <c r="AB9" s="37">
        <f t="shared" si="9"/>
        <v>50</v>
      </c>
      <c r="AC9" s="242">
        <v>687</v>
      </c>
      <c r="AD9" s="242">
        <v>235</v>
      </c>
      <c r="AE9" s="37">
        <f t="shared" si="10"/>
        <v>34.206695778748184</v>
      </c>
      <c r="AF9" s="34"/>
      <c r="AG9" s="38"/>
    </row>
    <row r="10" spans="1:35" s="39" customFormat="1" ht="54" customHeight="1" x14ac:dyDescent="0.25">
      <c r="A10" s="143" t="s">
        <v>99</v>
      </c>
      <c r="B10" s="240">
        <v>17418</v>
      </c>
      <c r="C10" s="240">
        <v>9024</v>
      </c>
      <c r="D10" s="37">
        <f t="shared" si="2"/>
        <v>51.808473992421632</v>
      </c>
      <c r="E10" s="241">
        <v>14406</v>
      </c>
      <c r="F10" s="241">
        <v>6529</v>
      </c>
      <c r="G10" s="37">
        <f t="shared" si="3"/>
        <v>45.321393863667915</v>
      </c>
      <c r="H10" s="241">
        <v>3878</v>
      </c>
      <c r="I10" s="240">
        <v>2528</v>
      </c>
      <c r="J10" s="37">
        <f t="shared" si="4"/>
        <v>65.188241361526565</v>
      </c>
      <c r="K10" s="123">
        <v>3393</v>
      </c>
      <c r="L10" s="123">
        <v>2026</v>
      </c>
      <c r="M10" s="119"/>
      <c r="N10" s="241">
        <v>1170</v>
      </c>
      <c r="O10" s="241">
        <v>710</v>
      </c>
      <c r="P10" s="37">
        <f t="shared" si="5"/>
        <v>60.683760683760681</v>
      </c>
      <c r="Q10" s="241">
        <v>79</v>
      </c>
      <c r="R10" s="241">
        <v>207</v>
      </c>
      <c r="S10" s="37">
        <f t="shared" si="6"/>
        <v>262.02531645569621</v>
      </c>
      <c r="T10" s="241">
        <v>10873</v>
      </c>
      <c r="U10" s="242">
        <v>5541</v>
      </c>
      <c r="V10" s="37">
        <f t="shared" si="7"/>
        <v>50.961096293571231</v>
      </c>
      <c r="W10" s="242">
        <v>3566</v>
      </c>
      <c r="X10" s="242">
        <v>2071</v>
      </c>
      <c r="Y10" s="37">
        <f t="shared" si="8"/>
        <v>58.07627593942793</v>
      </c>
      <c r="Z10" s="242">
        <v>2811</v>
      </c>
      <c r="AA10" s="242">
        <v>1085</v>
      </c>
      <c r="AB10" s="37">
        <f t="shared" si="9"/>
        <v>38.598363571682675</v>
      </c>
      <c r="AC10" s="242">
        <v>2480</v>
      </c>
      <c r="AD10" s="242">
        <v>808</v>
      </c>
      <c r="AE10" s="37">
        <f t="shared" si="10"/>
        <v>32.58064516129032</v>
      </c>
      <c r="AF10" s="34"/>
      <c r="AG10" s="38"/>
    </row>
    <row r="11" spans="1:35" s="39" customFormat="1" ht="54" customHeight="1" x14ac:dyDescent="0.25">
      <c r="A11" s="143" t="s">
        <v>100</v>
      </c>
      <c r="B11" s="240">
        <v>5463</v>
      </c>
      <c r="C11" s="240">
        <v>3703</v>
      </c>
      <c r="D11" s="37">
        <f t="shared" si="2"/>
        <v>67.783269265971072</v>
      </c>
      <c r="E11" s="241">
        <v>4813</v>
      </c>
      <c r="F11" s="241">
        <v>2762</v>
      </c>
      <c r="G11" s="37">
        <f t="shared" si="3"/>
        <v>57.386245584874295</v>
      </c>
      <c r="H11" s="241">
        <v>1425</v>
      </c>
      <c r="I11" s="240">
        <v>1577</v>
      </c>
      <c r="J11" s="37">
        <f t="shared" si="4"/>
        <v>110.66666666666667</v>
      </c>
      <c r="K11" s="123">
        <v>1066</v>
      </c>
      <c r="L11" s="123">
        <v>1070</v>
      </c>
      <c r="M11" s="119"/>
      <c r="N11" s="241">
        <v>236</v>
      </c>
      <c r="O11" s="241">
        <v>284</v>
      </c>
      <c r="P11" s="37">
        <f t="shared" si="5"/>
        <v>120.33898305084746</v>
      </c>
      <c r="Q11" s="241">
        <v>3</v>
      </c>
      <c r="R11" s="241">
        <v>72</v>
      </c>
      <c r="S11" s="37">
        <f t="shared" si="6"/>
        <v>2400</v>
      </c>
      <c r="T11" s="241">
        <v>4064</v>
      </c>
      <c r="U11" s="242">
        <v>2443</v>
      </c>
      <c r="V11" s="37">
        <f t="shared" si="7"/>
        <v>60.113188976377955</v>
      </c>
      <c r="W11" s="242">
        <v>1429</v>
      </c>
      <c r="X11" s="242">
        <v>885</v>
      </c>
      <c r="Y11" s="37">
        <f t="shared" si="8"/>
        <v>61.93142057382785</v>
      </c>
      <c r="Z11" s="242">
        <v>1279</v>
      </c>
      <c r="AA11" s="242">
        <v>417</v>
      </c>
      <c r="AB11" s="37">
        <f t="shared" si="9"/>
        <v>32.603596559812352</v>
      </c>
      <c r="AC11" s="242">
        <v>1165</v>
      </c>
      <c r="AD11" s="242">
        <v>254</v>
      </c>
      <c r="AE11" s="37">
        <f t="shared" si="10"/>
        <v>21.802575107296136</v>
      </c>
      <c r="AF11" s="34"/>
      <c r="AG11" s="38"/>
    </row>
    <row r="12" spans="1:35" s="39" customFormat="1" ht="54" customHeight="1" x14ac:dyDescent="0.25">
      <c r="A12" s="143" t="s">
        <v>101</v>
      </c>
      <c r="B12" s="240">
        <v>7654</v>
      </c>
      <c r="C12" s="240">
        <v>4866</v>
      </c>
      <c r="D12" s="37">
        <f t="shared" si="2"/>
        <v>63.574601515547428</v>
      </c>
      <c r="E12" s="241">
        <v>6272</v>
      </c>
      <c r="F12" s="241">
        <v>3584</v>
      </c>
      <c r="G12" s="37">
        <f t="shared" si="3"/>
        <v>57.142857142857146</v>
      </c>
      <c r="H12" s="241">
        <v>2558</v>
      </c>
      <c r="I12" s="240">
        <v>2166</v>
      </c>
      <c r="J12" s="37">
        <f t="shared" si="4"/>
        <v>84.675527756059424</v>
      </c>
      <c r="K12" s="123">
        <v>2073</v>
      </c>
      <c r="L12" s="123">
        <v>1527</v>
      </c>
      <c r="M12" s="119"/>
      <c r="N12" s="241">
        <v>301</v>
      </c>
      <c r="O12" s="241">
        <v>235</v>
      </c>
      <c r="P12" s="37">
        <f t="shared" si="5"/>
        <v>78.073089700996675</v>
      </c>
      <c r="Q12" s="241">
        <v>27</v>
      </c>
      <c r="R12" s="241">
        <v>26</v>
      </c>
      <c r="S12" s="37">
        <f t="shared" si="6"/>
        <v>96.296296296296291</v>
      </c>
      <c r="T12" s="241">
        <v>5316</v>
      </c>
      <c r="U12" s="242">
        <v>2812</v>
      </c>
      <c r="V12" s="37">
        <f t="shared" si="7"/>
        <v>52.896914973664408</v>
      </c>
      <c r="W12" s="242">
        <v>1581</v>
      </c>
      <c r="X12" s="242">
        <v>1221</v>
      </c>
      <c r="Y12" s="37">
        <f t="shared" si="8"/>
        <v>77.22960151802657</v>
      </c>
      <c r="Z12" s="242">
        <v>1296</v>
      </c>
      <c r="AA12" s="242">
        <v>602</v>
      </c>
      <c r="AB12" s="37">
        <f t="shared" si="9"/>
        <v>46.450617283950621</v>
      </c>
      <c r="AC12" s="242">
        <v>1117</v>
      </c>
      <c r="AD12" s="242">
        <v>374</v>
      </c>
      <c r="AE12" s="37">
        <f t="shared" si="10"/>
        <v>33.482542524619518</v>
      </c>
      <c r="AF12" s="34"/>
      <c r="AG12" s="38"/>
    </row>
    <row r="13" spans="1:35" s="39" customFormat="1" ht="54" customHeight="1" x14ac:dyDescent="0.25">
      <c r="A13" s="143" t="s">
        <v>102</v>
      </c>
      <c r="B13" s="240">
        <v>4017</v>
      </c>
      <c r="C13" s="240">
        <v>2706</v>
      </c>
      <c r="D13" s="37">
        <f t="shared" si="2"/>
        <v>67.363704256908136</v>
      </c>
      <c r="E13" s="241">
        <v>3213</v>
      </c>
      <c r="F13" s="241">
        <v>1718</v>
      </c>
      <c r="G13" s="37">
        <f t="shared" si="3"/>
        <v>53.470276999688764</v>
      </c>
      <c r="H13" s="241">
        <v>1612</v>
      </c>
      <c r="I13" s="240">
        <v>1409</v>
      </c>
      <c r="J13" s="37">
        <f t="shared" si="4"/>
        <v>87.406947890818856</v>
      </c>
      <c r="K13" s="123">
        <v>1213</v>
      </c>
      <c r="L13" s="123">
        <v>895</v>
      </c>
      <c r="M13" s="119"/>
      <c r="N13" s="241">
        <v>158</v>
      </c>
      <c r="O13" s="241">
        <v>90</v>
      </c>
      <c r="P13" s="37">
        <f t="shared" si="5"/>
        <v>56.962025316455694</v>
      </c>
      <c r="Q13" s="241">
        <v>3</v>
      </c>
      <c r="R13" s="241">
        <v>54</v>
      </c>
      <c r="S13" s="37">
        <f t="shared" si="6"/>
        <v>1800</v>
      </c>
      <c r="T13" s="241">
        <v>2891</v>
      </c>
      <c r="U13" s="242">
        <v>1468</v>
      </c>
      <c r="V13" s="37">
        <f t="shared" si="7"/>
        <v>50.778277412659982</v>
      </c>
      <c r="W13" s="242">
        <v>635</v>
      </c>
      <c r="X13" s="242">
        <v>595</v>
      </c>
      <c r="Y13" s="37">
        <f t="shared" si="8"/>
        <v>93.7007874015748</v>
      </c>
      <c r="Z13" s="242">
        <v>426</v>
      </c>
      <c r="AA13" s="242">
        <v>182</v>
      </c>
      <c r="AB13" s="37">
        <f t="shared" si="9"/>
        <v>42.72300469483568</v>
      </c>
      <c r="AC13" s="242">
        <v>368</v>
      </c>
      <c r="AD13" s="242">
        <v>125</v>
      </c>
      <c r="AE13" s="37">
        <f t="shared" si="10"/>
        <v>33.967391304347828</v>
      </c>
      <c r="AF13" s="34"/>
      <c r="AG13" s="38"/>
    </row>
    <row r="14" spans="1:35" s="39" customFormat="1" ht="54" customHeight="1" thickBot="1" x14ac:dyDescent="0.3">
      <c r="A14" s="144" t="s">
        <v>103</v>
      </c>
      <c r="B14" s="240">
        <v>2584</v>
      </c>
      <c r="C14" s="240">
        <v>2312</v>
      </c>
      <c r="D14" s="37">
        <f t="shared" si="2"/>
        <v>89.473684210526315</v>
      </c>
      <c r="E14" s="241">
        <v>2284</v>
      </c>
      <c r="F14" s="241">
        <v>1780</v>
      </c>
      <c r="G14" s="37">
        <f t="shared" si="3"/>
        <v>77.933450087565674</v>
      </c>
      <c r="H14" s="241">
        <v>915</v>
      </c>
      <c r="I14" s="240">
        <v>1198</v>
      </c>
      <c r="J14" s="37">
        <f t="shared" si="4"/>
        <v>130.92896174863387</v>
      </c>
      <c r="K14" s="123">
        <v>750</v>
      </c>
      <c r="L14" s="123">
        <v>897</v>
      </c>
      <c r="M14" s="119"/>
      <c r="N14" s="241">
        <v>315</v>
      </c>
      <c r="O14" s="241">
        <v>239</v>
      </c>
      <c r="P14" s="37">
        <f t="shared" si="5"/>
        <v>75.873015873015873</v>
      </c>
      <c r="Q14" s="241">
        <v>45</v>
      </c>
      <c r="R14" s="241">
        <v>20</v>
      </c>
      <c r="S14" s="37">
        <f t="shared" si="6"/>
        <v>44.444444444444443</v>
      </c>
      <c r="T14" s="241">
        <v>2081</v>
      </c>
      <c r="U14" s="242">
        <v>1538</v>
      </c>
      <c r="V14" s="37">
        <f t="shared" si="7"/>
        <v>73.906775588659301</v>
      </c>
      <c r="W14" s="242">
        <v>555</v>
      </c>
      <c r="X14" s="242">
        <v>540</v>
      </c>
      <c r="Y14" s="37">
        <f t="shared" si="8"/>
        <v>97.297297297297291</v>
      </c>
      <c r="Z14" s="242">
        <v>497</v>
      </c>
      <c r="AA14" s="242">
        <v>315</v>
      </c>
      <c r="AB14" s="37">
        <f t="shared" si="9"/>
        <v>63.380281690140848</v>
      </c>
      <c r="AC14" s="242">
        <v>440</v>
      </c>
      <c r="AD14" s="242">
        <v>183</v>
      </c>
      <c r="AE14" s="37">
        <f t="shared" si="10"/>
        <v>41.590909090909093</v>
      </c>
      <c r="AF14" s="34"/>
      <c r="AG14" s="38"/>
    </row>
    <row r="15" spans="1:35" x14ac:dyDescent="0.2">
      <c r="A15" s="42"/>
      <c r="B15" s="42"/>
      <c r="C15" s="76"/>
      <c r="D15" s="42"/>
      <c r="E15" s="42"/>
      <c r="F15" s="42"/>
      <c r="G15" s="42"/>
      <c r="H15" s="42"/>
      <c r="I15" s="76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D2" sqref="D2:E2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250" t="s">
        <v>66</v>
      </c>
      <c r="B1" s="250"/>
      <c r="C1" s="250"/>
      <c r="D1" s="250"/>
      <c r="E1" s="250"/>
    </row>
    <row r="2" spans="1:11" s="3" customFormat="1" ht="23.25" customHeight="1" x14ac:dyDescent="0.25">
      <c r="A2" s="255" t="s">
        <v>0</v>
      </c>
      <c r="B2" s="285" t="s">
        <v>112</v>
      </c>
      <c r="C2" s="285" t="s">
        <v>113</v>
      </c>
      <c r="D2" s="294" t="s">
        <v>1</v>
      </c>
      <c r="E2" s="295"/>
    </row>
    <row r="3" spans="1:11" s="3" customFormat="1" ht="42" customHeight="1" x14ac:dyDescent="0.25">
      <c r="A3" s="256"/>
      <c r="B3" s="286"/>
      <c r="C3" s="286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4">
        <f>'4(неповносправні-ЦЗ)'!B7</f>
        <v>3811</v>
      </c>
      <c r="C5" s="64">
        <f>'4(неповносправні-ЦЗ)'!C7</f>
        <v>2267</v>
      </c>
      <c r="D5" s="9">
        <f t="shared" ref="D5" si="0">C5*100/B5</f>
        <v>59.485699291524533</v>
      </c>
      <c r="E5" s="65">
        <f t="shared" ref="E5" si="1">C5-B5</f>
        <v>-1544</v>
      </c>
      <c r="K5" s="11"/>
    </row>
    <row r="6" spans="1:11" s="3" customFormat="1" ht="26.85" customHeight="1" x14ac:dyDescent="0.25">
      <c r="A6" s="8" t="s">
        <v>26</v>
      </c>
      <c r="B6" s="64">
        <f>'4(неповносправні-ЦЗ)'!E7</f>
        <v>3599</v>
      </c>
      <c r="C6" s="64">
        <f>'4(неповносправні-ЦЗ)'!F7</f>
        <v>2039</v>
      </c>
      <c r="D6" s="9">
        <f t="shared" ref="D6:D10" si="2">C6*100/B6</f>
        <v>56.654626285079189</v>
      </c>
      <c r="E6" s="65">
        <f t="shared" ref="E6:E10" si="3">C6-B6</f>
        <v>-1560</v>
      </c>
      <c r="K6" s="11"/>
    </row>
    <row r="7" spans="1:11" s="3" customFormat="1" ht="47.1" customHeight="1" x14ac:dyDescent="0.25">
      <c r="A7" s="12" t="s">
        <v>27</v>
      </c>
      <c r="B7" s="64">
        <f>'4(неповносправні-ЦЗ)'!H7</f>
        <v>551</v>
      </c>
      <c r="C7" s="64">
        <f>'4(неповносправні-ЦЗ)'!I7</f>
        <v>601</v>
      </c>
      <c r="D7" s="9">
        <f t="shared" si="2"/>
        <v>109.07441016333938</v>
      </c>
      <c r="E7" s="65">
        <f t="shared" si="3"/>
        <v>50</v>
      </c>
      <c r="K7" s="11"/>
    </row>
    <row r="8" spans="1:11" s="3" customFormat="1" ht="27.6" customHeight="1" x14ac:dyDescent="0.25">
      <c r="A8" s="13" t="s">
        <v>28</v>
      </c>
      <c r="B8" s="64">
        <f>'4(неповносправні-ЦЗ)'!K7</f>
        <v>234</v>
      </c>
      <c r="C8" s="64">
        <f>'4(неповносправні-ЦЗ)'!L7</f>
        <v>200</v>
      </c>
      <c r="D8" s="9">
        <f t="shared" si="2"/>
        <v>85.470085470085465</v>
      </c>
      <c r="E8" s="65">
        <f t="shared" si="3"/>
        <v>-34</v>
      </c>
      <c r="K8" s="11"/>
    </row>
    <row r="9" spans="1:11" s="3" customFormat="1" ht="46.35" customHeight="1" x14ac:dyDescent="0.25">
      <c r="A9" s="13" t="s">
        <v>19</v>
      </c>
      <c r="B9" s="64">
        <f>'4(неповносправні-ЦЗ)'!N7</f>
        <v>27</v>
      </c>
      <c r="C9" s="64">
        <f>'4(неповносправні-ЦЗ)'!O7</f>
        <v>99</v>
      </c>
      <c r="D9" s="9" t="str">
        <f>'4(неповносправні-ЦЗ)'!P7</f>
        <v>+3,7р.</v>
      </c>
      <c r="E9" s="65">
        <f t="shared" si="3"/>
        <v>72</v>
      </c>
      <c r="K9" s="11"/>
    </row>
    <row r="10" spans="1:11" s="3" customFormat="1" ht="46.35" customHeight="1" x14ac:dyDescent="0.25">
      <c r="A10" s="13" t="s">
        <v>29</v>
      </c>
      <c r="B10" s="64">
        <f>'4(неповносправні-ЦЗ)'!Q7</f>
        <v>3029</v>
      </c>
      <c r="C10" s="64">
        <f>'4(неповносправні-ЦЗ)'!R7</f>
        <v>1745</v>
      </c>
      <c r="D10" s="9">
        <f t="shared" si="2"/>
        <v>57.609772202046884</v>
      </c>
      <c r="E10" s="65">
        <f t="shared" si="3"/>
        <v>-1284</v>
      </c>
      <c r="K10" s="11"/>
    </row>
    <row r="11" spans="1:11" s="3" customFormat="1" ht="12.75" customHeight="1" x14ac:dyDescent="0.25">
      <c r="A11" s="257" t="s">
        <v>4</v>
      </c>
      <c r="B11" s="258"/>
      <c r="C11" s="258"/>
      <c r="D11" s="258"/>
      <c r="E11" s="258"/>
      <c r="K11" s="11"/>
    </row>
    <row r="12" spans="1:11" s="3" customFormat="1" ht="15" customHeight="1" x14ac:dyDescent="0.25">
      <c r="A12" s="259"/>
      <c r="B12" s="260"/>
      <c r="C12" s="260"/>
      <c r="D12" s="260"/>
      <c r="E12" s="260"/>
      <c r="K12" s="11"/>
    </row>
    <row r="13" spans="1:11" s="3" customFormat="1" ht="20.25" customHeight="1" x14ac:dyDescent="0.25">
      <c r="A13" s="255" t="s">
        <v>0</v>
      </c>
      <c r="B13" s="261" t="s">
        <v>114</v>
      </c>
      <c r="C13" s="261" t="s">
        <v>115</v>
      </c>
      <c r="D13" s="294" t="s">
        <v>1</v>
      </c>
      <c r="E13" s="295"/>
      <c r="K13" s="11"/>
    </row>
    <row r="14" spans="1:11" ht="35.85" customHeight="1" x14ac:dyDescent="0.2">
      <c r="A14" s="256"/>
      <c r="B14" s="261"/>
      <c r="C14" s="261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4">
        <f>'4(неповносправні-ЦЗ)'!T7</f>
        <v>1059</v>
      </c>
      <c r="C15" s="64">
        <f>'4(неповносправні-ЦЗ)'!U7</f>
        <v>440</v>
      </c>
      <c r="D15" s="14">
        <f t="shared" ref="D15" si="4">C15*100/B15</f>
        <v>41.548630783758263</v>
      </c>
      <c r="E15" s="65">
        <f t="shared" ref="E15" si="5">C15-B15</f>
        <v>-619</v>
      </c>
      <c r="K15" s="11"/>
    </row>
    <row r="16" spans="1:11" ht="27.75" customHeight="1" x14ac:dyDescent="0.2">
      <c r="A16" s="1" t="s">
        <v>26</v>
      </c>
      <c r="B16" s="64">
        <f>'4(неповносправні-ЦЗ)'!W7</f>
        <v>1000</v>
      </c>
      <c r="C16" s="64">
        <f>'4(неповносправні-ЦЗ)'!X7</f>
        <v>349</v>
      </c>
      <c r="D16" s="14">
        <f t="shared" ref="D16:D17" si="6">C16*100/B16</f>
        <v>34.9</v>
      </c>
      <c r="E16" s="65">
        <f t="shared" ref="E16:E17" si="7">C16-B16</f>
        <v>-651</v>
      </c>
      <c r="K16" s="11"/>
    </row>
    <row r="17" spans="1:11" ht="27.75" customHeight="1" x14ac:dyDescent="0.2">
      <c r="A17" s="1" t="s">
        <v>31</v>
      </c>
      <c r="B17" s="64">
        <f>'4(неповносправні-ЦЗ)'!Z7</f>
        <v>903</v>
      </c>
      <c r="C17" s="64">
        <f>'4(неповносправні-ЦЗ)'!AA7</f>
        <v>231</v>
      </c>
      <c r="D17" s="14">
        <f t="shared" si="6"/>
        <v>25.581395348837209</v>
      </c>
      <c r="E17" s="65">
        <f t="shared" si="7"/>
        <v>-672</v>
      </c>
      <c r="K17" s="11"/>
    </row>
    <row r="18" spans="1:11" ht="64.349999999999994" customHeight="1" x14ac:dyDescent="0.25">
      <c r="A18" s="249"/>
      <c r="B18" s="249"/>
      <c r="C18" s="249"/>
      <c r="D18" s="249"/>
      <c r="E18" s="249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96" zoomScaleNormal="75" zoomScaleSheetLayoutView="96" workbookViewId="0">
      <pane xSplit="1" ySplit="6" topLeftCell="M7" activePane="bottomRight" state="frozen"/>
      <selection activeCell="A4" sqref="A4:A6"/>
      <selection pane="topRight" activeCell="A4" sqref="A4:A6"/>
      <selection pane="bottomLeft" activeCell="A4" sqref="A4:A6"/>
      <selection pane="bottomRight" activeCell="AE10" sqref="AE10"/>
    </sheetView>
  </sheetViews>
  <sheetFormatPr defaultColWidth="9.42578125" defaultRowHeight="14.25" x14ac:dyDescent="0.2"/>
  <cols>
    <col min="1" max="1" width="27.57031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8" width="15.85546875" style="41" customWidth="1"/>
    <col min="19" max="19" width="8.42578125" style="41" customWidth="1"/>
    <col min="20" max="21" width="16.140625" style="41" customWidth="1"/>
    <col min="22" max="22" width="8.42578125" style="41" customWidth="1"/>
    <col min="23" max="24" width="16.42578125" style="41" customWidth="1"/>
    <col min="25" max="25" width="8.42578125" style="41" customWidth="1"/>
    <col min="26" max="27" width="15.5703125" style="41" customWidth="1"/>
    <col min="28" max="28" width="15" style="41" customWidth="1"/>
    <col min="29" max="16384" width="9.42578125" style="41"/>
  </cols>
  <sheetData>
    <row r="1" spans="1:32" s="26" customFormat="1" ht="60" customHeight="1" x14ac:dyDescent="0.25">
      <c r="B1" s="262" t="s">
        <v>117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82" t="s">
        <v>14</v>
      </c>
      <c r="V1" s="282"/>
      <c r="W1" s="282"/>
      <c r="X1" s="282"/>
      <c r="Y1" s="282"/>
      <c r="Z1" s="282"/>
      <c r="AA1" s="282"/>
      <c r="AB1" s="282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0" t="s">
        <v>7</v>
      </c>
      <c r="N2" s="290"/>
      <c r="O2" s="290"/>
      <c r="P2" s="290"/>
      <c r="Q2" s="28"/>
      <c r="R2" s="28"/>
      <c r="S2" s="28"/>
      <c r="T2" s="28"/>
      <c r="U2" s="28"/>
      <c r="V2" s="28"/>
      <c r="X2" s="274"/>
      <c r="Y2" s="274"/>
      <c r="Z2" s="290" t="s">
        <v>7</v>
      </c>
      <c r="AA2" s="290"/>
      <c r="AB2" s="290"/>
      <c r="AC2" s="51"/>
    </row>
    <row r="3" spans="1:32" s="30" customFormat="1" ht="90" customHeight="1" x14ac:dyDescent="0.25">
      <c r="A3" s="291"/>
      <c r="B3" s="279" t="s">
        <v>20</v>
      </c>
      <c r="C3" s="280"/>
      <c r="D3" s="280"/>
      <c r="E3" s="277" t="s">
        <v>21</v>
      </c>
      <c r="F3" s="271"/>
      <c r="G3" s="272"/>
      <c r="H3" s="270" t="s">
        <v>13</v>
      </c>
      <c r="I3" s="271"/>
      <c r="J3" s="278"/>
      <c r="K3" s="277" t="s">
        <v>9</v>
      </c>
      <c r="L3" s="271"/>
      <c r="M3" s="272"/>
      <c r="N3" s="270" t="s">
        <v>10</v>
      </c>
      <c r="O3" s="271"/>
      <c r="P3" s="278"/>
      <c r="Q3" s="279" t="s">
        <v>8</v>
      </c>
      <c r="R3" s="280"/>
      <c r="S3" s="281"/>
      <c r="T3" s="270" t="s">
        <v>15</v>
      </c>
      <c r="U3" s="271"/>
      <c r="V3" s="278"/>
      <c r="W3" s="277" t="s">
        <v>11</v>
      </c>
      <c r="X3" s="271"/>
      <c r="Y3" s="272"/>
      <c r="Z3" s="277" t="s">
        <v>12</v>
      </c>
      <c r="AA3" s="271"/>
      <c r="AB3" s="272"/>
    </row>
    <row r="4" spans="1:32" s="31" customFormat="1" ht="19.5" customHeight="1" x14ac:dyDescent="0.25">
      <c r="A4" s="292"/>
      <c r="B4" s="283" t="s">
        <v>87</v>
      </c>
      <c r="C4" s="266" t="s">
        <v>96</v>
      </c>
      <c r="D4" s="289" t="s">
        <v>2</v>
      </c>
      <c r="E4" s="283" t="s">
        <v>87</v>
      </c>
      <c r="F4" s="266" t="s">
        <v>96</v>
      </c>
      <c r="G4" s="268" t="s">
        <v>2</v>
      </c>
      <c r="H4" s="288" t="s">
        <v>87</v>
      </c>
      <c r="I4" s="266" t="s">
        <v>96</v>
      </c>
      <c r="J4" s="267" t="s">
        <v>2</v>
      </c>
      <c r="K4" s="283" t="s">
        <v>87</v>
      </c>
      <c r="L4" s="266" t="s">
        <v>96</v>
      </c>
      <c r="M4" s="268" t="s">
        <v>2</v>
      </c>
      <c r="N4" s="288" t="s">
        <v>87</v>
      </c>
      <c r="O4" s="266" t="s">
        <v>96</v>
      </c>
      <c r="P4" s="267" t="s">
        <v>2</v>
      </c>
      <c r="Q4" s="283" t="s">
        <v>87</v>
      </c>
      <c r="R4" s="266" t="s">
        <v>96</v>
      </c>
      <c r="S4" s="268" t="s">
        <v>2</v>
      </c>
      <c r="T4" s="288" t="s">
        <v>87</v>
      </c>
      <c r="U4" s="273" t="s">
        <v>96</v>
      </c>
      <c r="V4" s="289" t="s">
        <v>2</v>
      </c>
      <c r="W4" s="269" t="s">
        <v>87</v>
      </c>
      <c r="X4" s="273" t="s">
        <v>96</v>
      </c>
      <c r="Y4" s="268" t="s">
        <v>2</v>
      </c>
      <c r="Z4" s="283" t="s">
        <v>87</v>
      </c>
      <c r="AA4" s="273" t="s">
        <v>96</v>
      </c>
      <c r="AB4" s="268" t="s">
        <v>2</v>
      </c>
    </row>
    <row r="5" spans="1:32" s="31" customFormat="1" ht="15.75" customHeight="1" x14ac:dyDescent="0.25">
      <c r="A5" s="292"/>
      <c r="B5" s="283"/>
      <c r="C5" s="266"/>
      <c r="D5" s="289"/>
      <c r="E5" s="283"/>
      <c r="F5" s="266"/>
      <c r="G5" s="268"/>
      <c r="H5" s="288"/>
      <c r="I5" s="266"/>
      <c r="J5" s="267"/>
      <c r="K5" s="283"/>
      <c r="L5" s="266"/>
      <c r="M5" s="268"/>
      <c r="N5" s="288"/>
      <c r="O5" s="266"/>
      <c r="P5" s="267"/>
      <c r="Q5" s="283"/>
      <c r="R5" s="266"/>
      <c r="S5" s="268"/>
      <c r="T5" s="288"/>
      <c r="U5" s="273"/>
      <c r="V5" s="289"/>
      <c r="W5" s="269"/>
      <c r="X5" s="273"/>
      <c r="Y5" s="268"/>
      <c r="Z5" s="283"/>
      <c r="AA5" s="273"/>
      <c r="AB5" s="268"/>
    </row>
    <row r="6" spans="1:32" s="47" customFormat="1" ht="12.75" thickBot="1" x14ac:dyDescent="0.25">
      <c r="A6" s="121" t="s">
        <v>3</v>
      </c>
      <c r="B6" s="46">
        <v>1</v>
      </c>
      <c r="C6" s="46">
        <v>2</v>
      </c>
      <c r="D6" s="149">
        <v>3</v>
      </c>
      <c r="E6" s="139">
        <v>4</v>
      </c>
      <c r="F6" s="46">
        <v>5</v>
      </c>
      <c r="G6" s="122">
        <v>6</v>
      </c>
      <c r="H6" s="148">
        <v>7</v>
      </c>
      <c r="I6" s="46">
        <v>8</v>
      </c>
      <c r="J6" s="149">
        <v>9</v>
      </c>
      <c r="K6" s="139">
        <v>10</v>
      </c>
      <c r="L6" s="46">
        <v>11</v>
      </c>
      <c r="M6" s="122">
        <v>12</v>
      </c>
      <c r="N6" s="148">
        <v>13</v>
      </c>
      <c r="O6" s="46">
        <v>14</v>
      </c>
      <c r="P6" s="149">
        <v>15</v>
      </c>
      <c r="Q6" s="139">
        <v>16</v>
      </c>
      <c r="R6" s="46">
        <v>17</v>
      </c>
      <c r="S6" s="122">
        <v>18</v>
      </c>
      <c r="T6" s="148">
        <v>19</v>
      </c>
      <c r="U6" s="46">
        <v>20</v>
      </c>
      <c r="V6" s="149">
        <v>21</v>
      </c>
      <c r="W6" s="139">
        <v>22</v>
      </c>
      <c r="X6" s="46">
        <v>23</v>
      </c>
      <c r="Y6" s="122">
        <v>24</v>
      </c>
      <c r="Z6" s="139">
        <v>25</v>
      </c>
      <c r="AA6" s="46">
        <v>26</v>
      </c>
      <c r="AB6" s="122">
        <v>27</v>
      </c>
    </row>
    <row r="7" spans="1:32" s="35" customFormat="1" ht="59.25" customHeight="1" thickBot="1" x14ac:dyDescent="0.3">
      <c r="A7" s="160" t="s">
        <v>32</v>
      </c>
      <c r="B7" s="161">
        <f>SUM(B8:B14)</f>
        <v>3811</v>
      </c>
      <c r="C7" s="162">
        <f>SUM(C8:C14)</f>
        <v>2267</v>
      </c>
      <c r="D7" s="166">
        <f>C7*100/B7</f>
        <v>59.485699291524533</v>
      </c>
      <c r="E7" s="164">
        <f>SUM(E8:E14)</f>
        <v>3599</v>
      </c>
      <c r="F7" s="162">
        <f>SUM(F8:F14)</f>
        <v>2039</v>
      </c>
      <c r="G7" s="163">
        <f>F7*100/E7</f>
        <v>56.654626285079189</v>
      </c>
      <c r="H7" s="165">
        <f>SUM(H8:H14)</f>
        <v>551</v>
      </c>
      <c r="I7" s="162">
        <f>SUM(I8:I14)</f>
        <v>601</v>
      </c>
      <c r="J7" s="166">
        <f>I7*100/H7</f>
        <v>109.07441016333938</v>
      </c>
      <c r="K7" s="164">
        <f>SUM(K8:K14)</f>
        <v>234</v>
      </c>
      <c r="L7" s="162">
        <f>SUM(L8:L14)</f>
        <v>200</v>
      </c>
      <c r="M7" s="163">
        <f>L7*100/K7</f>
        <v>85.470085470085465</v>
      </c>
      <c r="N7" s="165">
        <f>SUM(N8:N14)</f>
        <v>27</v>
      </c>
      <c r="O7" s="162">
        <f>SUM(O8:O14)</f>
        <v>99</v>
      </c>
      <c r="P7" s="393" t="s">
        <v>128</v>
      </c>
      <c r="Q7" s="164">
        <f>SUM(Q8:Q14)</f>
        <v>3029</v>
      </c>
      <c r="R7" s="162">
        <f>SUM(R8:R14)</f>
        <v>1745</v>
      </c>
      <c r="S7" s="163">
        <f>R7*100/Q7</f>
        <v>57.609772202046884</v>
      </c>
      <c r="T7" s="222">
        <f>SUM(T8:T14)</f>
        <v>1059</v>
      </c>
      <c r="U7" s="162">
        <f>SUM(U8:U14)</f>
        <v>440</v>
      </c>
      <c r="V7" s="166">
        <f>U7*100/T7</f>
        <v>41.548630783758263</v>
      </c>
      <c r="W7" s="164">
        <f>SUM(W8:W14)</f>
        <v>1000</v>
      </c>
      <c r="X7" s="162">
        <f>SUM(X8:X14)</f>
        <v>349</v>
      </c>
      <c r="Y7" s="163">
        <f>X7*100/W7</f>
        <v>34.9</v>
      </c>
      <c r="Z7" s="164">
        <f>SUM(Z8:Z14)</f>
        <v>903</v>
      </c>
      <c r="AA7" s="162">
        <f>SUM(AA8:AA14)</f>
        <v>231</v>
      </c>
      <c r="AB7" s="163">
        <f>AA7*100/Z7</f>
        <v>25.581395348837209</v>
      </c>
      <c r="AC7" s="34"/>
      <c r="AF7" s="39"/>
    </row>
    <row r="8" spans="1:32" s="39" customFormat="1" ht="45.75" customHeight="1" x14ac:dyDescent="0.25">
      <c r="A8" s="142" t="s">
        <v>97</v>
      </c>
      <c r="B8" s="167">
        <v>360</v>
      </c>
      <c r="C8" s="157">
        <v>261</v>
      </c>
      <c r="D8" s="168">
        <f t="shared" ref="D8:D14" si="0">C8*100/B8</f>
        <v>72.5</v>
      </c>
      <c r="E8" s="169">
        <v>356</v>
      </c>
      <c r="F8" s="157">
        <v>238</v>
      </c>
      <c r="G8" s="168">
        <f t="shared" ref="G8:G14" si="1">F8*100/E8</f>
        <v>66.853932584269657</v>
      </c>
      <c r="H8" s="170">
        <v>84</v>
      </c>
      <c r="I8" s="208">
        <v>101</v>
      </c>
      <c r="J8" s="172">
        <f t="shared" ref="J8:J14" si="2">IF(ISERROR(I8*100/H8),"-",(I8*100/H8))</f>
        <v>120.23809523809524</v>
      </c>
      <c r="K8" s="173">
        <v>13</v>
      </c>
      <c r="L8" s="198">
        <v>26</v>
      </c>
      <c r="M8" s="168">
        <f t="shared" ref="M8:M14" si="3">IF(ISERROR(L8*100/K8),"-",(L8*100/K8))</f>
        <v>200</v>
      </c>
      <c r="N8" s="174">
        <v>8</v>
      </c>
      <c r="O8" s="158">
        <v>6</v>
      </c>
      <c r="P8" s="172">
        <f>IF(ISERROR(O8*100/N8),"-",(O8*100/N8))</f>
        <v>75</v>
      </c>
      <c r="Q8" s="173">
        <v>323</v>
      </c>
      <c r="R8" s="171">
        <v>213</v>
      </c>
      <c r="S8" s="168">
        <f t="shared" ref="S8:S14" si="4">R8*100/Q8</f>
        <v>65.944272445820431</v>
      </c>
      <c r="T8" s="223">
        <v>78</v>
      </c>
      <c r="U8" s="175">
        <v>55</v>
      </c>
      <c r="V8" s="172">
        <f t="shared" ref="V8:V14" si="5">U8*100/T8</f>
        <v>70.512820512820511</v>
      </c>
      <c r="W8" s="169">
        <v>78</v>
      </c>
      <c r="X8" s="159">
        <v>47</v>
      </c>
      <c r="Y8" s="168">
        <f t="shared" ref="Y8:Y14" si="6">X8*100/W8</f>
        <v>60.256410256410255</v>
      </c>
      <c r="Z8" s="173">
        <v>70</v>
      </c>
      <c r="AA8" s="198">
        <v>31</v>
      </c>
      <c r="AB8" s="168">
        <f t="shared" ref="AB8:AB14" si="7">AA8*100/Z8</f>
        <v>44.285714285714285</v>
      </c>
      <c r="AC8" s="34"/>
      <c r="AD8" s="38"/>
    </row>
    <row r="9" spans="1:32" s="40" customFormat="1" ht="45.75" customHeight="1" x14ac:dyDescent="0.25">
      <c r="A9" s="143" t="s">
        <v>98</v>
      </c>
      <c r="B9" s="176">
        <v>439</v>
      </c>
      <c r="C9" s="157">
        <v>233</v>
      </c>
      <c r="D9" s="177">
        <f t="shared" si="0"/>
        <v>53.075170842824605</v>
      </c>
      <c r="E9" s="178">
        <v>419</v>
      </c>
      <c r="F9" s="127">
        <v>220</v>
      </c>
      <c r="G9" s="177">
        <f t="shared" si="1"/>
        <v>52.505966587112169</v>
      </c>
      <c r="H9" s="179">
        <v>55</v>
      </c>
      <c r="I9" s="208">
        <v>66</v>
      </c>
      <c r="J9" s="180">
        <f t="shared" si="2"/>
        <v>120</v>
      </c>
      <c r="K9" s="181">
        <v>33</v>
      </c>
      <c r="L9" s="129">
        <v>27</v>
      </c>
      <c r="M9" s="177">
        <f t="shared" si="3"/>
        <v>81.818181818181813</v>
      </c>
      <c r="N9" s="182">
        <v>0</v>
      </c>
      <c r="O9" s="131">
        <v>3</v>
      </c>
      <c r="P9" s="180" t="str">
        <f t="shared" ref="P7:P14" si="8">IF(ISERROR(O9*100/N9),"-",(O9*100/N9))</f>
        <v>-</v>
      </c>
      <c r="Q9" s="181">
        <v>372</v>
      </c>
      <c r="R9" s="132">
        <v>193</v>
      </c>
      <c r="S9" s="177">
        <f t="shared" si="4"/>
        <v>51.881720430107528</v>
      </c>
      <c r="T9" s="224">
        <v>108</v>
      </c>
      <c r="U9" s="175">
        <v>54</v>
      </c>
      <c r="V9" s="180">
        <f t="shared" si="5"/>
        <v>50</v>
      </c>
      <c r="W9" s="178">
        <v>104</v>
      </c>
      <c r="X9" s="131">
        <v>49</v>
      </c>
      <c r="Y9" s="177">
        <f t="shared" si="6"/>
        <v>47.115384615384613</v>
      </c>
      <c r="Z9" s="181">
        <v>94</v>
      </c>
      <c r="AA9" s="129">
        <v>31</v>
      </c>
      <c r="AB9" s="177">
        <f t="shared" si="7"/>
        <v>32.978723404255319</v>
      </c>
      <c r="AC9" s="34"/>
      <c r="AD9" s="38"/>
    </row>
    <row r="10" spans="1:32" s="39" customFormat="1" ht="45.75" customHeight="1" x14ac:dyDescent="0.25">
      <c r="A10" s="143" t="s">
        <v>99</v>
      </c>
      <c r="B10" s="176">
        <v>1375</v>
      </c>
      <c r="C10" s="157">
        <v>855</v>
      </c>
      <c r="D10" s="177">
        <f t="shared" si="0"/>
        <v>62.18181818181818</v>
      </c>
      <c r="E10" s="178">
        <v>1252</v>
      </c>
      <c r="F10" s="128">
        <v>730</v>
      </c>
      <c r="G10" s="177">
        <f t="shared" si="1"/>
        <v>58.306709265175719</v>
      </c>
      <c r="H10" s="179">
        <v>165</v>
      </c>
      <c r="I10" s="208">
        <v>166</v>
      </c>
      <c r="J10" s="180">
        <f t="shared" si="2"/>
        <v>100.60606060606061</v>
      </c>
      <c r="K10" s="181">
        <v>88</v>
      </c>
      <c r="L10" s="129">
        <v>59</v>
      </c>
      <c r="M10" s="177">
        <f t="shared" si="3"/>
        <v>67.045454545454547</v>
      </c>
      <c r="N10" s="182">
        <v>14</v>
      </c>
      <c r="O10" s="130">
        <v>72</v>
      </c>
      <c r="P10" s="245" t="s">
        <v>129</v>
      </c>
      <c r="Q10" s="181">
        <v>982</v>
      </c>
      <c r="R10" s="132">
        <v>649</v>
      </c>
      <c r="S10" s="177">
        <f t="shared" si="4"/>
        <v>66.089613034623213</v>
      </c>
      <c r="T10" s="224">
        <v>406</v>
      </c>
      <c r="U10" s="175">
        <v>164</v>
      </c>
      <c r="V10" s="180">
        <f t="shared" si="5"/>
        <v>40.39408866995074</v>
      </c>
      <c r="W10" s="178">
        <v>368</v>
      </c>
      <c r="X10" s="131">
        <v>119</v>
      </c>
      <c r="Y10" s="177">
        <f t="shared" si="6"/>
        <v>32.336956521739133</v>
      </c>
      <c r="Z10" s="181">
        <v>323</v>
      </c>
      <c r="AA10" s="129">
        <v>88</v>
      </c>
      <c r="AB10" s="177">
        <f t="shared" si="7"/>
        <v>27.244582043343652</v>
      </c>
      <c r="AC10" s="34"/>
      <c r="AD10" s="38"/>
    </row>
    <row r="11" spans="1:32" s="39" customFormat="1" ht="45.75" customHeight="1" x14ac:dyDescent="0.25">
      <c r="A11" s="143" t="s">
        <v>100</v>
      </c>
      <c r="B11" s="176">
        <v>542</v>
      </c>
      <c r="C11" s="157">
        <v>256</v>
      </c>
      <c r="D11" s="177">
        <f t="shared" si="0"/>
        <v>47.232472324723247</v>
      </c>
      <c r="E11" s="178">
        <v>525</v>
      </c>
      <c r="F11" s="128">
        <v>240</v>
      </c>
      <c r="G11" s="177">
        <f t="shared" si="1"/>
        <v>45.714285714285715</v>
      </c>
      <c r="H11" s="179">
        <v>51</v>
      </c>
      <c r="I11" s="208">
        <v>71</v>
      </c>
      <c r="J11" s="180">
        <f t="shared" si="2"/>
        <v>139.21568627450981</v>
      </c>
      <c r="K11" s="181">
        <v>37</v>
      </c>
      <c r="L11" s="129">
        <v>38</v>
      </c>
      <c r="M11" s="177">
        <f t="shared" si="3"/>
        <v>102.70270270270271</v>
      </c>
      <c r="N11" s="182">
        <v>0</v>
      </c>
      <c r="O11" s="130">
        <v>6</v>
      </c>
      <c r="P11" s="180" t="str">
        <f t="shared" si="8"/>
        <v>-</v>
      </c>
      <c r="Q11" s="181">
        <v>434</v>
      </c>
      <c r="R11" s="132">
        <v>208</v>
      </c>
      <c r="S11" s="177">
        <f t="shared" si="4"/>
        <v>47.926267281105993</v>
      </c>
      <c r="T11" s="224">
        <v>177</v>
      </c>
      <c r="U11" s="175">
        <v>39</v>
      </c>
      <c r="V11" s="180">
        <f t="shared" si="5"/>
        <v>22.033898305084747</v>
      </c>
      <c r="W11" s="178">
        <v>175</v>
      </c>
      <c r="X11" s="131">
        <v>32</v>
      </c>
      <c r="Y11" s="177">
        <f t="shared" si="6"/>
        <v>18.285714285714285</v>
      </c>
      <c r="Z11" s="181">
        <v>168</v>
      </c>
      <c r="AA11" s="129">
        <v>21</v>
      </c>
      <c r="AB11" s="177">
        <f t="shared" si="7"/>
        <v>12.5</v>
      </c>
      <c r="AC11" s="34"/>
      <c r="AD11" s="38"/>
    </row>
    <row r="12" spans="1:32" s="39" customFormat="1" ht="45.75" customHeight="1" x14ac:dyDescent="0.25">
      <c r="A12" s="143" t="s">
        <v>101</v>
      </c>
      <c r="B12" s="176">
        <v>503</v>
      </c>
      <c r="C12" s="157">
        <v>326</v>
      </c>
      <c r="D12" s="177">
        <f t="shared" si="0"/>
        <v>64.811133200795226</v>
      </c>
      <c r="E12" s="178">
        <v>475</v>
      </c>
      <c r="F12" s="128">
        <v>309</v>
      </c>
      <c r="G12" s="177">
        <f t="shared" si="1"/>
        <v>65.05263157894737</v>
      </c>
      <c r="H12" s="179">
        <v>89</v>
      </c>
      <c r="I12" s="208">
        <v>100</v>
      </c>
      <c r="J12" s="180">
        <f t="shared" si="2"/>
        <v>112.35955056179775</v>
      </c>
      <c r="K12" s="181">
        <v>26</v>
      </c>
      <c r="L12" s="129">
        <v>25</v>
      </c>
      <c r="M12" s="177">
        <f t="shared" si="3"/>
        <v>96.15384615384616</v>
      </c>
      <c r="N12" s="182">
        <v>1</v>
      </c>
      <c r="O12" s="130">
        <v>1</v>
      </c>
      <c r="P12" s="180">
        <f t="shared" si="8"/>
        <v>100</v>
      </c>
      <c r="Q12" s="181">
        <v>411</v>
      </c>
      <c r="R12" s="132">
        <v>239</v>
      </c>
      <c r="S12" s="177">
        <f t="shared" si="4"/>
        <v>58.150851581508519</v>
      </c>
      <c r="T12" s="224">
        <v>151</v>
      </c>
      <c r="U12" s="175">
        <v>69</v>
      </c>
      <c r="V12" s="180">
        <f t="shared" si="5"/>
        <v>45.695364238410598</v>
      </c>
      <c r="W12" s="178">
        <v>143</v>
      </c>
      <c r="X12" s="131">
        <v>61</v>
      </c>
      <c r="Y12" s="177">
        <f t="shared" si="6"/>
        <v>42.65734265734266</v>
      </c>
      <c r="Z12" s="181">
        <v>124</v>
      </c>
      <c r="AA12" s="129">
        <v>36</v>
      </c>
      <c r="AB12" s="177">
        <f t="shared" si="7"/>
        <v>29.032258064516128</v>
      </c>
      <c r="AC12" s="34"/>
      <c r="AD12" s="38"/>
    </row>
    <row r="13" spans="1:32" s="39" customFormat="1" ht="45.75" customHeight="1" x14ac:dyDescent="0.25">
      <c r="A13" s="143" t="s">
        <v>102</v>
      </c>
      <c r="B13" s="176">
        <v>383</v>
      </c>
      <c r="C13" s="157">
        <v>198</v>
      </c>
      <c r="D13" s="177">
        <f t="shared" si="0"/>
        <v>51.697127937336816</v>
      </c>
      <c r="E13" s="178">
        <v>368</v>
      </c>
      <c r="F13" s="128">
        <v>175</v>
      </c>
      <c r="G13" s="177">
        <f t="shared" si="1"/>
        <v>47.554347826086953</v>
      </c>
      <c r="H13" s="179">
        <v>68</v>
      </c>
      <c r="I13" s="208">
        <v>66</v>
      </c>
      <c r="J13" s="180">
        <f t="shared" si="2"/>
        <v>97.058823529411768</v>
      </c>
      <c r="K13" s="181">
        <v>14</v>
      </c>
      <c r="L13" s="129">
        <v>8</v>
      </c>
      <c r="M13" s="177">
        <f t="shared" si="3"/>
        <v>57.142857142857146</v>
      </c>
      <c r="N13" s="182">
        <v>0</v>
      </c>
      <c r="O13" s="130">
        <v>10</v>
      </c>
      <c r="P13" s="180" t="str">
        <f t="shared" si="8"/>
        <v>-</v>
      </c>
      <c r="Q13" s="181">
        <v>317</v>
      </c>
      <c r="R13" s="132">
        <v>144</v>
      </c>
      <c r="S13" s="177">
        <f t="shared" si="4"/>
        <v>45.425867507886437</v>
      </c>
      <c r="T13" s="224">
        <v>90</v>
      </c>
      <c r="U13" s="175">
        <v>32</v>
      </c>
      <c r="V13" s="180">
        <f t="shared" si="5"/>
        <v>35.555555555555557</v>
      </c>
      <c r="W13" s="178">
        <v>85</v>
      </c>
      <c r="X13" s="131">
        <v>22</v>
      </c>
      <c r="Y13" s="177">
        <f t="shared" si="6"/>
        <v>25.882352941176471</v>
      </c>
      <c r="Z13" s="181">
        <v>80</v>
      </c>
      <c r="AA13" s="129">
        <v>14</v>
      </c>
      <c r="AB13" s="177">
        <f t="shared" si="7"/>
        <v>17.5</v>
      </c>
      <c r="AC13" s="34"/>
      <c r="AD13" s="38"/>
    </row>
    <row r="14" spans="1:32" s="39" customFormat="1" ht="45.75" customHeight="1" thickBot="1" x14ac:dyDescent="0.3">
      <c r="A14" s="144" t="s">
        <v>103</v>
      </c>
      <c r="B14" s="183">
        <v>209</v>
      </c>
      <c r="C14" s="231">
        <v>138</v>
      </c>
      <c r="D14" s="215">
        <f t="shared" si="0"/>
        <v>66.028708133971293</v>
      </c>
      <c r="E14" s="185">
        <v>204</v>
      </c>
      <c r="F14" s="145">
        <v>127</v>
      </c>
      <c r="G14" s="184">
        <f t="shared" si="1"/>
        <v>62.254901960784316</v>
      </c>
      <c r="H14" s="186">
        <v>39</v>
      </c>
      <c r="I14" s="211">
        <v>31</v>
      </c>
      <c r="J14" s="188">
        <f t="shared" si="2"/>
        <v>79.487179487179489</v>
      </c>
      <c r="K14" s="189">
        <v>23</v>
      </c>
      <c r="L14" s="199">
        <v>17</v>
      </c>
      <c r="M14" s="184">
        <f t="shared" si="3"/>
        <v>73.913043478260875</v>
      </c>
      <c r="N14" s="190">
        <v>4</v>
      </c>
      <c r="O14" s="146">
        <v>1</v>
      </c>
      <c r="P14" s="188">
        <f t="shared" si="8"/>
        <v>25</v>
      </c>
      <c r="Q14" s="189">
        <v>190</v>
      </c>
      <c r="R14" s="187">
        <v>99</v>
      </c>
      <c r="S14" s="184">
        <f t="shared" si="4"/>
        <v>52.10526315789474</v>
      </c>
      <c r="T14" s="225">
        <v>49</v>
      </c>
      <c r="U14" s="216">
        <v>27</v>
      </c>
      <c r="V14" s="188">
        <f t="shared" si="5"/>
        <v>55.102040816326529</v>
      </c>
      <c r="W14" s="185">
        <v>47</v>
      </c>
      <c r="X14" s="200">
        <v>19</v>
      </c>
      <c r="Y14" s="184">
        <f t="shared" si="6"/>
        <v>40.425531914893618</v>
      </c>
      <c r="Z14" s="189">
        <v>44</v>
      </c>
      <c r="AA14" s="199">
        <v>10</v>
      </c>
      <c r="AB14" s="184">
        <f t="shared" si="7"/>
        <v>22.727272727272727</v>
      </c>
      <c r="AC14" s="34"/>
      <c r="AD14" s="38"/>
    </row>
    <row r="15" spans="1:32" ht="66.75" customHeight="1" x14ac:dyDescent="0.25">
      <c r="A15" s="42"/>
      <c r="B15" s="42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K4:K5"/>
    <mergeCell ref="L4:L5"/>
    <mergeCell ref="M4:M5"/>
    <mergeCell ref="M2:P2"/>
    <mergeCell ref="B1:P1"/>
    <mergeCell ref="B3:D3"/>
    <mergeCell ref="X2:Y2"/>
    <mergeCell ref="N3:P3"/>
    <mergeCell ref="Q3:S3"/>
    <mergeCell ref="T3:V3"/>
    <mergeCell ref="W3:Y3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activeCell="D2" sqref="D2:E2"/>
    </sheetView>
  </sheetViews>
  <sheetFormatPr defaultColWidth="8" defaultRowHeight="12.75" x14ac:dyDescent="0.2"/>
  <cols>
    <col min="1" max="1" width="58" style="2" customWidth="1"/>
    <col min="2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50" t="s">
        <v>94</v>
      </c>
      <c r="B1" s="250"/>
      <c r="C1" s="250"/>
      <c r="D1" s="250"/>
      <c r="E1" s="250"/>
    </row>
    <row r="2" spans="1:9" s="3" customFormat="1" ht="23.25" customHeight="1" x14ac:dyDescent="0.25">
      <c r="A2" s="255" t="s">
        <v>0</v>
      </c>
      <c r="B2" s="251" t="s">
        <v>112</v>
      </c>
      <c r="C2" s="251" t="s">
        <v>113</v>
      </c>
      <c r="D2" s="294" t="s">
        <v>1</v>
      </c>
      <c r="E2" s="295"/>
    </row>
    <row r="3" spans="1:9" s="3" customFormat="1" ht="30" x14ac:dyDescent="0.25">
      <c r="A3" s="256"/>
      <c r="B3" s="252"/>
      <c r="C3" s="252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88</v>
      </c>
      <c r="B5" s="68">
        <f>'6-(УБД-ЦЗ)'!B7</f>
        <v>673</v>
      </c>
      <c r="C5" s="68">
        <f>'6-(УБД-ЦЗ)'!C7</f>
        <v>381</v>
      </c>
      <c r="D5" s="18">
        <f t="shared" ref="D5" si="0">C5*100/B5</f>
        <v>56.612184249628527</v>
      </c>
      <c r="E5" s="65">
        <f t="shared" ref="E5" si="1">C5-B5</f>
        <v>-292</v>
      </c>
      <c r="I5" s="11"/>
    </row>
    <row r="6" spans="1:9" s="3" customFormat="1" ht="20.25" x14ac:dyDescent="0.25">
      <c r="A6" s="8" t="s">
        <v>26</v>
      </c>
      <c r="B6" s="69">
        <f>'6-(УБД-ЦЗ)'!E7</f>
        <v>633</v>
      </c>
      <c r="C6" s="69">
        <f>'6-(УБД-ЦЗ)'!F7</f>
        <v>351</v>
      </c>
      <c r="D6" s="18">
        <f t="shared" ref="D6:D10" si="2">C6*100/B6</f>
        <v>55.450236966824647</v>
      </c>
      <c r="E6" s="65">
        <f t="shared" ref="E6:E10" si="3">C6-B6</f>
        <v>-282</v>
      </c>
      <c r="I6" s="11"/>
    </row>
    <row r="7" spans="1:9" s="3" customFormat="1" ht="40.5" customHeight="1" x14ac:dyDescent="0.25">
      <c r="A7" s="12" t="s">
        <v>27</v>
      </c>
      <c r="B7" s="69">
        <f>'6-(УБД-ЦЗ)'!H7</f>
        <v>133</v>
      </c>
      <c r="C7" s="69">
        <f>'6-(УБД-ЦЗ)'!I7</f>
        <v>45</v>
      </c>
      <c r="D7" s="18">
        <f t="shared" si="2"/>
        <v>33.834586466165412</v>
      </c>
      <c r="E7" s="65">
        <f t="shared" si="3"/>
        <v>-88</v>
      </c>
      <c r="I7" s="11"/>
    </row>
    <row r="8" spans="1:9" s="3" customFormat="1" ht="20.25" x14ac:dyDescent="0.25">
      <c r="A8" s="13" t="s">
        <v>28</v>
      </c>
      <c r="B8" s="69">
        <f>'6-(УБД-ЦЗ)'!K7</f>
        <v>16</v>
      </c>
      <c r="C8" s="69">
        <f>'6-(УБД-ЦЗ)'!L7</f>
        <v>12</v>
      </c>
      <c r="D8" s="18">
        <f t="shared" si="2"/>
        <v>75</v>
      </c>
      <c r="E8" s="65">
        <f t="shared" si="3"/>
        <v>-4</v>
      </c>
      <c r="I8" s="11"/>
    </row>
    <row r="9" spans="1:9" s="3" customFormat="1" ht="37.5" customHeight="1" x14ac:dyDescent="0.25">
      <c r="A9" s="13" t="s">
        <v>19</v>
      </c>
      <c r="B9" s="69">
        <f>'6-(УБД-ЦЗ)'!N7</f>
        <v>1</v>
      </c>
      <c r="C9" s="69">
        <f>'6-(УБД-ЦЗ)'!O7</f>
        <v>0</v>
      </c>
      <c r="D9" s="18" t="s">
        <v>104</v>
      </c>
      <c r="E9" s="65">
        <f t="shared" si="3"/>
        <v>-1</v>
      </c>
      <c r="I9" s="11"/>
    </row>
    <row r="10" spans="1:9" s="3" customFormat="1" ht="38.25" customHeight="1" x14ac:dyDescent="0.25">
      <c r="A10" s="13" t="s">
        <v>29</v>
      </c>
      <c r="B10" s="64">
        <f>'6-(УБД-ЦЗ)'!Q7</f>
        <v>448</v>
      </c>
      <c r="C10" s="64">
        <f>'6-(УБД-ЦЗ)'!R7</f>
        <v>329</v>
      </c>
      <c r="D10" s="9">
        <f t="shared" si="2"/>
        <v>73.4375</v>
      </c>
      <c r="E10" s="65">
        <f t="shared" si="3"/>
        <v>-119</v>
      </c>
      <c r="I10" s="11"/>
    </row>
    <row r="11" spans="1:9" s="3" customFormat="1" ht="12.75" customHeight="1" x14ac:dyDescent="0.25">
      <c r="A11" s="257" t="s">
        <v>4</v>
      </c>
      <c r="B11" s="258"/>
      <c r="C11" s="258"/>
      <c r="D11" s="258"/>
      <c r="E11" s="258"/>
      <c r="I11" s="11"/>
    </row>
    <row r="12" spans="1:9" s="3" customFormat="1" ht="18" customHeight="1" x14ac:dyDescent="0.25">
      <c r="A12" s="259"/>
      <c r="B12" s="260"/>
      <c r="C12" s="260"/>
      <c r="D12" s="260"/>
      <c r="E12" s="260"/>
      <c r="I12" s="11"/>
    </row>
    <row r="13" spans="1:9" s="3" customFormat="1" ht="20.25" customHeight="1" x14ac:dyDescent="0.25">
      <c r="A13" s="255" t="s">
        <v>0</v>
      </c>
      <c r="B13" s="261" t="s">
        <v>114</v>
      </c>
      <c r="C13" s="261" t="s">
        <v>115</v>
      </c>
      <c r="D13" s="294" t="s">
        <v>1</v>
      </c>
      <c r="E13" s="295"/>
      <c r="I13" s="11"/>
    </row>
    <row r="14" spans="1:9" ht="33" customHeight="1" x14ac:dyDescent="0.2">
      <c r="A14" s="256"/>
      <c r="B14" s="261"/>
      <c r="C14" s="261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6">
        <f>'6-(УБД-ЦЗ)'!T7</f>
        <v>68</v>
      </c>
      <c r="C15" s="66">
        <f>'6-(УБД-ЦЗ)'!U7</f>
        <v>146</v>
      </c>
      <c r="D15" s="20">
        <f t="shared" ref="D15" si="4">C15*100/B15</f>
        <v>214.70588235294119</v>
      </c>
      <c r="E15" s="65">
        <f t="shared" ref="E15" si="5">C15-B15</f>
        <v>78</v>
      </c>
      <c r="I15" s="11"/>
    </row>
    <row r="16" spans="1:9" ht="27.75" customHeight="1" x14ac:dyDescent="0.2">
      <c r="A16" s="1" t="s">
        <v>26</v>
      </c>
      <c r="B16" s="67">
        <f>'6-(УБД-ЦЗ)'!W7</f>
        <v>54</v>
      </c>
      <c r="C16" s="67">
        <f>'6-(УБД-ЦЗ)'!X7</f>
        <v>126</v>
      </c>
      <c r="D16" s="20">
        <f t="shared" ref="D16:D17" si="6">C16*100/B16</f>
        <v>233.33333333333334</v>
      </c>
      <c r="E16" s="65">
        <f t="shared" ref="E16:E17" si="7">C16-B16</f>
        <v>72</v>
      </c>
      <c r="I16" s="11"/>
    </row>
    <row r="17" spans="1:9" ht="27.75" customHeight="1" x14ac:dyDescent="0.2">
      <c r="A17" s="1" t="s">
        <v>31</v>
      </c>
      <c r="B17" s="67">
        <f>'6-(УБД-ЦЗ)'!Z7</f>
        <v>48</v>
      </c>
      <c r="C17" s="67">
        <f>'6-(УБД-ЦЗ)'!AA7</f>
        <v>102</v>
      </c>
      <c r="D17" s="20">
        <f t="shared" si="6"/>
        <v>212.5</v>
      </c>
      <c r="E17" s="65">
        <f t="shared" si="7"/>
        <v>54</v>
      </c>
      <c r="I17" s="11"/>
    </row>
    <row r="18" spans="1:9" ht="56.25" customHeight="1" x14ac:dyDescent="0.2">
      <c r="A18" s="296" t="s">
        <v>106</v>
      </c>
      <c r="B18" s="296"/>
      <c r="C18" s="296"/>
      <c r="D18" s="296"/>
      <c r="E18" s="296"/>
      <c r="I18" s="11"/>
    </row>
    <row r="19" spans="1:9" ht="69" customHeight="1" x14ac:dyDescent="0.25">
      <c r="A19" s="293"/>
      <c r="B19" s="293"/>
      <c r="C19" s="293"/>
      <c r="D19" s="293"/>
      <c r="E19" s="293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78" zoomScaleNormal="75" zoomScaleSheetLayoutView="78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AF14" sqref="AE14:AF14"/>
    </sheetView>
  </sheetViews>
  <sheetFormatPr defaultColWidth="9.42578125" defaultRowHeight="14.25" x14ac:dyDescent="0.2"/>
  <cols>
    <col min="1" max="1" width="27.1406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42578125" style="41" customWidth="1"/>
    <col min="17" max="18" width="14.5703125" style="41" customWidth="1"/>
    <col min="19" max="19" width="11.42578125" style="41" customWidth="1"/>
    <col min="20" max="21" width="16.5703125" style="41" customWidth="1"/>
    <col min="22" max="22" width="8.425781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42578125" style="41"/>
    <col min="32" max="32" width="9.5703125" style="41" customWidth="1"/>
    <col min="33" max="16384" width="9.42578125" style="41"/>
  </cols>
  <sheetData>
    <row r="1" spans="1:32" s="26" customFormat="1" ht="60" customHeight="1" x14ac:dyDescent="0.25">
      <c r="B1" s="262" t="s">
        <v>118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82" t="s">
        <v>14</v>
      </c>
      <c r="V1" s="282"/>
      <c r="W1" s="282"/>
      <c r="X1" s="282"/>
      <c r="Y1" s="282"/>
      <c r="Z1" s="282"/>
      <c r="AA1" s="282"/>
      <c r="AB1" s="282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0" t="s">
        <v>7</v>
      </c>
      <c r="N2" s="120"/>
      <c r="O2" s="28"/>
      <c r="P2" s="28"/>
      <c r="Q2" s="28"/>
      <c r="R2" s="28"/>
      <c r="S2" s="28"/>
      <c r="T2" s="28"/>
      <c r="U2" s="28"/>
      <c r="V2" s="28"/>
      <c r="X2" s="274"/>
      <c r="Y2" s="274"/>
      <c r="Z2" s="264" t="s">
        <v>7</v>
      </c>
      <c r="AA2" s="264"/>
      <c r="AB2" s="264"/>
      <c r="AC2" s="51"/>
    </row>
    <row r="3" spans="1:32" s="30" customFormat="1" ht="102" customHeight="1" x14ac:dyDescent="0.25">
      <c r="A3" s="291"/>
      <c r="B3" s="279" t="s">
        <v>20</v>
      </c>
      <c r="C3" s="280"/>
      <c r="D3" s="280"/>
      <c r="E3" s="277" t="s">
        <v>21</v>
      </c>
      <c r="F3" s="271"/>
      <c r="G3" s="272"/>
      <c r="H3" s="270" t="s">
        <v>108</v>
      </c>
      <c r="I3" s="271"/>
      <c r="J3" s="278"/>
      <c r="K3" s="277" t="s">
        <v>9</v>
      </c>
      <c r="L3" s="271"/>
      <c r="M3" s="272"/>
      <c r="N3" s="277" t="s">
        <v>10</v>
      </c>
      <c r="O3" s="271"/>
      <c r="P3" s="272"/>
      <c r="Q3" s="279" t="s">
        <v>8</v>
      </c>
      <c r="R3" s="280"/>
      <c r="S3" s="281"/>
      <c r="T3" s="277" t="s">
        <v>15</v>
      </c>
      <c r="U3" s="271"/>
      <c r="V3" s="272"/>
      <c r="W3" s="277" t="s">
        <v>11</v>
      </c>
      <c r="X3" s="271"/>
      <c r="Y3" s="272"/>
      <c r="Z3" s="270" t="s">
        <v>12</v>
      </c>
      <c r="AA3" s="271"/>
      <c r="AB3" s="272"/>
    </row>
    <row r="4" spans="1:32" s="31" customFormat="1" ht="19.5" customHeight="1" x14ac:dyDescent="0.25">
      <c r="A4" s="292"/>
      <c r="B4" s="283" t="s">
        <v>87</v>
      </c>
      <c r="C4" s="273" t="s">
        <v>96</v>
      </c>
      <c r="D4" s="289" t="s">
        <v>2</v>
      </c>
      <c r="E4" s="283" t="s">
        <v>87</v>
      </c>
      <c r="F4" s="273" t="s">
        <v>96</v>
      </c>
      <c r="G4" s="297" t="s">
        <v>2</v>
      </c>
      <c r="H4" s="288" t="s">
        <v>87</v>
      </c>
      <c r="I4" s="273" t="s">
        <v>96</v>
      </c>
      <c r="J4" s="289" t="s">
        <v>2</v>
      </c>
      <c r="K4" s="283" t="s">
        <v>87</v>
      </c>
      <c r="L4" s="273" t="s">
        <v>96</v>
      </c>
      <c r="M4" s="297" t="s">
        <v>2</v>
      </c>
      <c r="N4" s="283" t="s">
        <v>87</v>
      </c>
      <c r="O4" s="273" t="s">
        <v>96</v>
      </c>
      <c r="P4" s="297" t="s">
        <v>2</v>
      </c>
      <c r="Q4" s="283" t="s">
        <v>87</v>
      </c>
      <c r="R4" s="273" t="s">
        <v>96</v>
      </c>
      <c r="S4" s="297" t="s">
        <v>2</v>
      </c>
      <c r="T4" s="283" t="s">
        <v>87</v>
      </c>
      <c r="U4" s="273" t="s">
        <v>96</v>
      </c>
      <c r="V4" s="297" t="s">
        <v>2</v>
      </c>
      <c r="W4" s="283" t="s">
        <v>87</v>
      </c>
      <c r="X4" s="273" t="s">
        <v>96</v>
      </c>
      <c r="Y4" s="297" t="s">
        <v>2</v>
      </c>
      <c r="Z4" s="288" t="s">
        <v>87</v>
      </c>
      <c r="AA4" s="273" t="s">
        <v>96</v>
      </c>
      <c r="AB4" s="297" t="s">
        <v>2</v>
      </c>
    </row>
    <row r="5" spans="1:32" s="31" customFormat="1" ht="15.75" customHeight="1" x14ac:dyDescent="0.25">
      <c r="A5" s="292"/>
      <c r="B5" s="283"/>
      <c r="C5" s="273"/>
      <c r="D5" s="289"/>
      <c r="E5" s="283"/>
      <c r="F5" s="273"/>
      <c r="G5" s="297"/>
      <c r="H5" s="288"/>
      <c r="I5" s="273"/>
      <c r="J5" s="289"/>
      <c r="K5" s="283"/>
      <c r="L5" s="273"/>
      <c r="M5" s="297"/>
      <c r="N5" s="283"/>
      <c r="O5" s="273"/>
      <c r="P5" s="297"/>
      <c r="Q5" s="283"/>
      <c r="R5" s="273"/>
      <c r="S5" s="297"/>
      <c r="T5" s="283"/>
      <c r="U5" s="273"/>
      <c r="V5" s="297"/>
      <c r="W5" s="283"/>
      <c r="X5" s="273"/>
      <c r="Y5" s="297"/>
      <c r="Z5" s="288"/>
      <c r="AA5" s="273"/>
      <c r="AB5" s="297"/>
    </row>
    <row r="6" spans="1:32" s="47" customFormat="1" ht="11.25" customHeight="1" thickBot="1" x14ac:dyDescent="0.25">
      <c r="A6" s="121" t="s">
        <v>3</v>
      </c>
      <c r="B6" s="46">
        <v>1</v>
      </c>
      <c r="C6" s="46">
        <v>2</v>
      </c>
      <c r="D6" s="149">
        <v>3</v>
      </c>
      <c r="E6" s="139">
        <v>4</v>
      </c>
      <c r="F6" s="46">
        <v>5</v>
      </c>
      <c r="G6" s="122">
        <v>6</v>
      </c>
      <c r="H6" s="148">
        <v>7</v>
      </c>
      <c r="I6" s="46">
        <v>8</v>
      </c>
      <c r="J6" s="149">
        <v>9</v>
      </c>
      <c r="K6" s="139">
        <v>10</v>
      </c>
      <c r="L6" s="46">
        <v>11</v>
      </c>
      <c r="M6" s="122">
        <v>12</v>
      </c>
      <c r="N6" s="139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39">
        <v>19</v>
      </c>
      <c r="U6" s="46">
        <v>20</v>
      </c>
      <c r="V6" s="122">
        <v>21</v>
      </c>
      <c r="W6" s="139">
        <v>22</v>
      </c>
      <c r="X6" s="46">
        <v>23</v>
      </c>
      <c r="Y6" s="122">
        <v>24</v>
      </c>
      <c r="Z6" s="148">
        <v>25</v>
      </c>
      <c r="AA6" s="46">
        <v>26</v>
      </c>
      <c r="AB6" s="122">
        <v>27</v>
      </c>
    </row>
    <row r="7" spans="1:32" s="35" customFormat="1" ht="60.75" customHeight="1" thickBot="1" x14ac:dyDescent="0.3">
      <c r="A7" s="160" t="s">
        <v>32</v>
      </c>
      <c r="B7" s="161">
        <f>SUM(B8:B14)</f>
        <v>673</v>
      </c>
      <c r="C7" s="162">
        <f>SUM(C8:C14)</f>
        <v>381</v>
      </c>
      <c r="D7" s="232">
        <f t="shared" ref="D7:D14" si="0">IF(ISERROR(C7*100/B7),"-",(C7*100/B7))</f>
        <v>56.612184249628527</v>
      </c>
      <c r="E7" s="165">
        <f>SUM(E8:E14)</f>
        <v>633</v>
      </c>
      <c r="F7" s="162">
        <f>SUM(F8:F14)</f>
        <v>351</v>
      </c>
      <c r="G7" s="232">
        <f t="shared" ref="G7:G14" si="1">IF(ISERROR(F7*100/E7),"-",(F7*100/E7))</f>
        <v>55.450236966824647</v>
      </c>
      <c r="H7" s="164">
        <f>SUM(H8:H14)</f>
        <v>133</v>
      </c>
      <c r="I7" s="162">
        <f>SUM(I8:I14)</f>
        <v>45</v>
      </c>
      <c r="J7" s="232">
        <f t="shared" ref="J7:J14" si="2">IF(ISERROR(I7*100/H7),"-",(I7*100/H7))</f>
        <v>33.834586466165412</v>
      </c>
      <c r="K7" s="165">
        <f>SUM(K8:K14)</f>
        <v>16</v>
      </c>
      <c r="L7" s="162">
        <f>SUM(L8:L14)</f>
        <v>12</v>
      </c>
      <c r="M7" s="232">
        <f t="shared" ref="M7:M14" si="3">IF(ISERROR(L7*100/K7),"-",(L7*100/K7))</f>
        <v>75</v>
      </c>
      <c r="N7" s="164">
        <f>SUM(N8:N14)</f>
        <v>1</v>
      </c>
      <c r="O7" s="162">
        <f>SUM(O8:O14)</f>
        <v>0</v>
      </c>
      <c r="P7" s="163">
        <f t="shared" ref="P7:P14" si="4">IF(ISERROR(O7*100/N7),"-",(O7*100/N7))</f>
        <v>0</v>
      </c>
      <c r="Q7" s="164">
        <f>SUM(Q8:Q14)</f>
        <v>448</v>
      </c>
      <c r="R7" s="162">
        <f>SUM(R8:R14)</f>
        <v>329</v>
      </c>
      <c r="S7" s="232">
        <f t="shared" ref="S7:S14" si="5">IF(ISERROR(R7*100/Q7),"-",(R7*100/Q7))</f>
        <v>73.4375</v>
      </c>
      <c r="T7" s="161">
        <f>SUM(T8:T14)</f>
        <v>68</v>
      </c>
      <c r="U7" s="162">
        <f>SUM(U8:U14)</f>
        <v>146</v>
      </c>
      <c r="V7" s="232">
        <f t="shared" ref="V7:V14" si="6">IF(ISERROR(U7*100/T7),"-",(U7*100/T7))</f>
        <v>214.70588235294119</v>
      </c>
      <c r="W7" s="164">
        <f>SUM(W8:W14)</f>
        <v>54</v>
      </c>
      <c r="X7" s="162">
        <f>SUM(X8:X14)</f>
        <v>126</v>
      </c>
      <c r="Y7" s="232">
        <f t="shared" ref="Y7:Y14" si="7">IF(ISERROR(X7*100/W7),"-",(X7*100/W7))</f>
        <v>233.33333333333334</v>
      </c>
      <c r="Z7" s="161">
        <f>SUM(Z8:Z14)</f>
        <v>48</v>
      </c>
      <c r="AA7" s="162">
        <f>SUM(AA8:AA14)</f>
        <v>102</v>
      </c>
      <c r="AB7" s="232">
        <f t="shared" ref="AB7:AB14" si="8">IF(ISERROR(AA7*100/Z7),"-",(AA7*100/Z7))</f>
        <v>212.5</v>
      </c>
      <c r="AC7" s="34"/>
      <c r="AF7" s="39"/>
    </row>
    <row r="8" spans="1:32" s="39" customFormat="1" ht="48" customHeight="1" x14ac:dyDescent="0.25">
      <c r="A8" s="142" t="s">
        <v>97</v>
      </c>
      <c r="B8" s="167">
        <v>43</v>
      </c>
      <c r="C8" s="157">
        <v>40</v>
      </c>
      <c r="D8" s="233">
        <f t="shared" si="0"/>
        <v>93.023255813953483</v>
      </c>
      <c r="E8" s="174">
        <v>43</v>
      </c>
      <c r="F8" s="157">
        <v>38</v>
      </c>
      <c r="G8" s="233">
        <f t="shared" si="1"/>
        <v>88.372093023255815</v>
      </c>
      <c r="H8" s="173">
        <v>13</v>
      </c>
      <c r="I8" s="171">
        <v>7</v>
      </c>
      <c r="J8" s="233">
        <f t="shared" si="2"/>
        <v>53.846153846153847</v>
      </c>
      <c r="K8" s="170">
        <v>0</v>
      </c>
      <c r="L8" s="198">
        <v>3</v>
      </c>
      <c r="M8" s="234" t="str">
        <f t="shared" si="3"/>
        <v>-</v>
      </c>
      <c r="N8" s="169">
        <v>1</v>
      </c>
      <c r="O8" s="158">
        <v>0</v>
      </c>
      <c r="P8" s="168">
        <f t="shared" si="4"/>
        <v>0</v>
      </c>
      <c r="Q8" s="173">
        <v>37</v>
      </c>
      <c r="R8" s="171">
        <v>37</v>
      </c>
      <c r="S8" s="233">
        <f t="shared" si="5"/>
        <v>100</v>
      </c>
      <c r="T8" s="226">
        <v>3</v>
      </c>
      <c r="U8" s="175">
        <v>13</v>
      </c>
      <c r="V8" s="244" t="s">
        <v>131</v>
      </c>
      <c r="W8" s="169">
        <v>3</v>
      </c>
      <c r="X8" s="159">
        <v>11</v>
      </c>
      <c r="Y8" s="244" t="s">
        <v>128</v>
      </c>
      <c r="Z8" s="226">
        <v>2</v>
      </c>
      <c r="AA8" s="198">
        <v>7</v>
      </c>
      <c r="AB8" s="244" t="s">
        <v>134</v>
      </c>
      <c r="AC8" s="34"/>
      <c r="AD8" s="38"/>
    </row>
    <row r="9" spans="1:32" s="40" customFormat="1" ht="48" customHeight="1" x14ac:dyDescent="0.25">
      <c r="A9" s="143" t="s">
        <v>98</v>
      </c>
      <c r="B9" s="176">
        <v>109</v>
      </c>
      <c r="C9" s="157">
        <v>49</v>
      </c>
      <c r="D9" s="234">
        <f t="shared" si="0"/>
        <v>44.954128440366972</v>
      </c>
      <c r="E9" s="182">
        <v>103</v>
      </c>
      <c r="F9" s="127">
        <v>47</v>
      </c>
      <c r="G9" s="234">
        <f t="shared" si="1"/>
        <v>45.631067961165051</v>
      </c>
      <c r="H9" s="181">
        <v>37</v>
      </c>
      <c r="I9" s="132">
        <v>6</v>
      </c>
      <c r="J9" s="234">
        <f t="shared" si="2"/>
        <v>16.216216216216218</v>
      </c>
      <c r="K9" s="179">
        <v>3</v>
      </c>
      <c r="L9" s="129">
        <v>1</v>
      </c>
      <c r="M9" s="234">
        <f t="shared" si="3"/>
        <v>33.333333333333336</v>
      </c>
      <c r="N9" s="178">
        <v>0</v>
      </c>
      <c r="O9" s="131">
        <v>0</v>
      </c>
      <c r="P9" s="177" t="str">
        <f t="shared" si="4"/>
        <v>-</v>
      </c>
      <c r="Q9" s="181">
        <v>83</v>
      </c>
      <c r="R9" s="132">
        <v>45</v>
      </c>
      <c r="S9" s="234">
        <f t="shared" si="5"/>
        <v>54.216867469879517</v>
      </c>
      <c r="T9" s="227">
        <v>16</v>
      </c>
      <c r="U9" s="175">
        <v>15</v>
      </c>
      <c r="V9" s="234">
        <f t="shared" si="6"/>
        <v>93.75</v>
      </c>
      <c r="W9" s="178">
        <v>10</v>
      </c>
      <c r="X9" s="131">
        <v>13</v>
      </c>
      <c r="Y9" s="234">
        <f t="shared" si="7"/>
        <v>130</v>
      </c>
      <c r="Z9" s="227">
        <v>10</v>
      </c>
      <c r="AA9" s="129">
        <v>11</v>
      </c>
      <c r="AB9" s="234">
        <f t="shared" si="8"/>
        <v>110</v>
      </c>
      <c r="AC9" s="34"/>
      <c r="AD9" s="38"/>
    </row>
    <row r="10" spans="1:32" s="39" customFormat="1" ht="48" customHeight="1" x14ac:dyDescent="0.25">
      <c r="A10" s="143" t="s">
        <v>99</v>
      </c>
      <c r="B10" s="176">
        <v>268</v>
      </c>
      <c r="C10" s="157">
        <v>101</v>
      </c>
      <c r="D10" s="234">
        <f t="shared" si="0"/>
        <v>37.686567164179102</v>
      </c>
      <c r="E10" s="182">
        <v>250</v>
      </c>
      <c r="F10" s="128">
        <v>93</v>
      </c>
      <c r="G10" s="234">
        <f t="shared" si="1"/>
        <v>37.200000000000003</v>
      </c>
      <c r="H10" s="181">
        <v>47</v>
      </c>
      <c r="I10" s="132">
        <v>6</v>
      </c>
      <c r="J10" s="234">
        <f t="shared" si="2"/>
        <v>12.76595744680851</v>
      </c>
      <c r="K10" s="179">
        <v>9</v>
      </c>
      <c r="L10" s="129">
        <v>3</v>
      </c>
      <c r="M10" s="234">
        <f t="shared" si="3"/>
        <v>33.333333333333336</v>
      </c>
      <c r="N10" s="178">
        <v>0</v>
      </c>
      <c r="O10" s="130">
        <v>0</v>
      </c>
      <c r="P10" s="177" t="str">
        <f t="shared" si="4"/>
        <v>-</v>
      </c>
      <c r="Q10" s="181">
        <v>148</v>
      </c>
      <c r="R10" s="132">
        <v>87</v>
      </c>
      <c r="S10" s="234">
        <f t="shared" si="5"/>
        <v>58.783783783783782</v>
      </c>
      <c r="T10" s="227">
        <v>22</v>
      </c>
      <c r="U10" s="175">
        <v>42</v>
      </c>
      <c r="V10" s="234">
        <f t="shared" si="6"/>
        <v>190.90909090909091</v>
      </c>
      <c r="W10" s="178">
        <v>18</v>
      </c>
      <c r="X10" s="131">
        <v>40</v>
      </c>
      <c r="Y10" s="234">
        <f t="shared" si="7"/>
        <v>222.22222222222223</v>
      </c>
      <c r="Z10" s="227">
        <v>16</v>
      </c>
      <c r="AA10" s="129">
        <v>36</v>
      </c>
      <c r="AB10" s="234">
        <f t="shared" si="8"/>
        <v>225</v>
      </c>
      <c r="AC10" s="34"/>
      <c r="AD10" s="38"/>
    </row>
    <row r="11" spans="1:32" s="39" customFormat="1" ht="48" customHeight="1" x14ac:dyDescent="0.25">
      <c r="A11" s="143" t="s">
        <v>100</v>
      </c>
      <c r="B11" s="176">
        <v>59</v>
      </c>
      <c r="C11" s="157">
        <v>44</v>
      </c>
      <c r="D11" s="234">
        <f t="shared" si="0"/>
        <v>74.576271186440678</v>
      </c>
      <c r="E11" s="182">
        <v>58</v>
      </c>
      <c r="F11" s="128">
        <v>44</v>
      </c>
      <c r="G11" s="234">
        <f t="shared" si="1"/>
        <v>75.862068965517238</v>
      </c>
      <c r="H11" s="181">
        <v>7</v>
      </c>
      <c r="I11" s="132">
        <v>6</v>
      </c>
      <c r="J11" s="234">
        <f t="shared" si="2"/>
        <v>85.714285714285708</v>
      </c>
      <c r="K11" s="179">
        <v>2</v>
      </c>
      <c r="L11" s="129">
        <v>2</v>
      </c>
      <c r="M11" s="234">
        <f t="shared" si="3"/>
        <v>100</v>
      </c>
      <c r="N11" s="178">
        <v>0</v>
      </c>
      <c r="O11" s="130">
        <v>0</v>
      </c>
      <c r="P11" s="177" t="str">
        <f t="shared" si="4"/>
        <v>-</v>
      </c>
      <c r="Q11" s="181">
        <v>36</v>
      </c>
      <c r="R11" s="132">
        <v>42</v>
      </c>
      <c r="S11" s="234">
        <f t="shared" si="5"/>
        <v>116.66666666666667</v>
      </c>
      <c r="T11" s="227">
        <v>6</v>
      </c>
      <c r="U11" s="175">
        <v>15</v>
      </c>
      <c r="V11" s="234">
        <f t="shared" si="6"/>
        <v>250</v>
      </c>
      <c r="W11" s="178">
        <v>5</v>
      </c>
      <c r="X11" s="131">
        <v>15</v>
      </c>
      <c r="Y11" s="237" t="s">
        <v>130</v>
      </c>
      <c r="Z11" s="227">
        <v>5</v>
      </c>
      <c r="AA11" s="129">
        <v>14</v>
      </c>
      <c r="AB11" s="237" t="s">
        <v>135</v>
      </c>
      <c r="AC11" s="34"/>
      <c r="AD11" s="38"/>
    </row>
    <row r="12" spans="1:32" s="39" customFormat="1" ht="48" customHeight="1" x14ac:dyDescent="0.25">
      <c r="A12" s="143" t="s">
        <v>101</v>
      </c>
      <c r="B12" s="176">
        <v>75</v>
      </c>
      <c r="C12" s="157">
        <v>43</v>
      </c>
      <c r="D12" s="234">
        <f t="shared" si="0"/>
        <v>57.333333333333336</v>
      </c>
      <c r="E12" s="182">
        <v>73</v>
      </c>
      <c r="F12" s="128">
        <v>42</v>
      </c>
      <c r="G12" s="234">
        <f t="shared" si="1"/>
        <v>57.534246575342465</v>
      </c>
      <c r="H12" s="181">
        <v>18</v>
      </c>
      <c r="I12" s="132">
        <v>7</v>
      </c>
      <c r="J12" s="234">
        <f t="shared" si="2"/>
        <v>38.888888888888886</v>
      </c>
      <c r="K12" s="179">
        <v>0</v>
      </c>
      <c r="L12" s="129">
        <v>2</v>
      </c>
      <c r="M12" s="234" t="str">
        <f t="shared" si="3"/>
        <v>-</v>
      </c>
      <c r="N12" s="178">
        <v>0</v>
      </c>
      <c r="O12" s="130">
        <v>0</v>
      </c>
      <c r="P12" s="177" t="str">
        <f t="shared" si="4"/>
        <v>-</v>
      </c>
      <c r="Q12" s="181">
        <v>55</v>
      </c>
      <c r="R12" s="132">
        <v>37</v>
      </c>
      <c r="S12" s="234">
        <f t="shared" si="5"/>
        <v>67.272727272727266</v>
      </c>
      <c r="T12" s="227">
        <v>10</v>
      </c>
      <c r="U12" s="175">
        <v>20</v>
      </c>
      <c r="V12" s="234">
        <f t="shared" si="6"/>
        <v>200</v>
      </c>
      <c r="W12" s="178">
        <v>9</v>
      </c>
      <c r="X12" s="131">
        <v>19</v>
      </c>
      <c r="Y12" s="234">
        <f t="shared" si="7"/>
        <v>211.11111111111111</v>
      </c>
      <c r="Z12" s="227">
        <v>8</v>
      </c>
      <c r="AA12" s="129">
        <v>13</v>
      </c>
      <c r="AB12" s="237">
        <f t="shared" si="8"/>
        <v>162.5</v>
      </c>
      <c r="AC12" s="34"/>
      <c r="AD12" s="38"/>
    </row>
    <row r="13" spans="1:32" s="39" customFormat="1" ht="48" customHeight="1" x14ac:dyDescent="0.25">
      <c r="A13" s="143" t="s">
        <v>102</v>
      </c>
      <c r="B13" s="176">
        <v>49</v>
      </c>
      <c r="C13" s="157">
        <v>32</v>
      </c>
      <c r="D13" s="234">
        <f t="shared" si="0"/>
        <v>65.306122448979593</v>
      </c>
      <c r="E13" s="182">
        <v>44</v>
      </c>
      <c r="F13" s="128">
        <v>22</v>
      </c>
      <c r="G13" s="234">
        <f t="shared" si="1"/>
        <v>50</v>
      </c>
      <c r="H13" s="181">
        <v>8</v>
      </c>
      <c r="I13" s="132">
        <v>4</v>
      </c>
      <c r="J13" s="234">
        <f t="shared" si="2"/>
        <v>50</v>
      </c>
      <c r="K13" s="179">
        <v>1</v>
      </c>
      <c r="L13" s="129">
        <v>0</v>
      </c>
      <c r="M13" s="236">
        <f t="shared" si="3"/>
        <v>0</v>
      </c>
      <c r="N13" s="178">
        <v>0</v>
      </c>
      <c r="O13" s="130">
        <v>0</v>
      </c>
      <c r="P13" s="177" t="str">
        <f t="shared" si="4"/>
        <v>-</v>
      </c>
      <c r="Q13" s="181">
        <v>29</v>
      </c>
      <c r="R13" s="132">
        <v>20</v>
      </c>
      <c r="S13" s="234">
        <f t="shared" si="5"/>
        <v>68.965517241379317</v>
      </c>
      <c r="T13" s="227">
        <v>2</v>
      </c>
      <c r="U13" s="175">
        <v>15</v>
      </c>
      <c r="V13" s="237" t="s">
        <v>132</v>
      </c>
      <c r="W13" s="178">
        <v>1</v>
      </c>
      <c r="X13" s="131">
        <v>7</v>
      </c>
      <c r="Y13" s="237" t="s">
        <v>133</v>
      </c>
      <c r="Z13" s="227">
        <v>1</v>
      </c>
      <c r="AA13" s="129">
        <v>7</v>
      </c>
      <c r="AB13" s="237" t="s">
        <v>133</v>
      </c>
      <c r="AC13" s="34"/>
      <c r="AD13" s="38"/>
    </row>
    <row r="14" spans="1:32" s="39" customFormat="1" ht="48" customHeight="1" thickBot="1" x14ac:dyDescent="0.3">
      <c r="A14" s="144" t="s">
        <v>103</v>
      </c>
      <c r="B14" s="183">
        <v>70</v>
      </c>
      <c r="C14" s="231">
        <v>72</v>
      </c>
      <c r="D14" s="235">
        <f t="shared" si="0"/>
        <v>102.85714285714286</v>
      </c>
      <c r="E14" s="190">
        <v>62</v>
      </c>
      <c r="F14" s="145">
        <v>65</v>
      </c>
      <c r="G14" s="235">
        <f t="shared" si="1"/>
        <v>104.83870967741936</v>
      </c>
      <c r="H14" s="189">
        <v>3</v>
      </c>
      <c r="I14" s="187">
        <v>9</v>
      </c>
      <c r="J14" s="246" t="s">
        <v>130</v>
      </c>
      <c r="K14" s="186">
        <v>1</v>
      </c>
      <c r="L14" s="199">
        <v>1</v>
      </c>
      <c r="M14" s="235">
        <f t="shared" si="3"/>
        <v>100</v>
      </c>
      <c r="N14" s="185">
        <v>0</v>
      </c>
      <c r="O14" s="146">
        <v>0</v>
      </c>
      <c r="P14" s="184" t="str">
        <f t="shared" si="4"/>
        <v>-</v>
      </c>
      <c r="Q14" s="189">
        <v>60</v>
      </c>
      <c r="R14" s="187">
        <v>61</v>
      </c>
      <c r="S14" s="235">
        <f t="shared" si="5"/>
        <v>101.66666666666667</v>
      </c>
      <c r="T14" s="228">
        <v>9</v>
      </c>
      <c r="U14" s="216">
        <v>26</v>
      </c>
      <c r="V14" s="246" t="s">
        <v>126</v>
      </c>
      <c r="W14" s="185">
        <v>8</v>
      </c>
      <c r="X14" s="200">
        <v>21</v>
      </c>
      <c r="Y14" s="246" t="s">
        <v>111</v>
      </c>
      <c r="Z14" s="228">
        <v>6</v>
      </c>
      <c r="AA14" s="199">
        <v>14</v>
      </c>
      <c r="AB14" s="235">
        <f t="shared" si="8"/>
        <v>233.33333333333334</v>
      </c>
      <c r="AC14" s="34"/>
      <c r="AD14" s="38"/>
    </row>
    <row r="15" spans="1:32" s="39" customFormat="1" ht="28.5" customHeight="1" x14ac:dyDescent="0.25">
      <c r="A15" s="134"/>
      <c r="B15" s="298" t="s">
        <v>105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135"/>
      <c r="R15" s="138"/>
      <c r="S15" s="137"/>
      <c r="T15" s="135"/>
      <c r="U15" s="138"/>
      <c r="V15" s="137"/>
      <c r="W15" s="135"/>
      <c r="X15" s="138"/>
      <c r="Y15" s="137"/>
      <c r="Z15" s="135"/>
      <c r="AA15" s="138"/>
      <c r="AB15" s="137"/>
      <c r="AC15" s="34"/>
      <c r="AD15" s="38"/>
    </row>
    <row r="16" spans="1:32" ht="47.45" customHeight="1" x14ac:dyDescent="0.25">
      <c r="A16" s="42"/>
      <c r="B16" s="42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B15:P15"/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B4:AB5"/>
    <mergeCell ref="T4:T5"/>
    <mergeCell ref="U4:U5"/>
    <mergeCell ref="V4:V5"/>
    <mergeCell ref="W4:W5"/>
    <mergeCell ref="X4:X5"/>
    <mergeCell ref="Y4:Y5"/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70" zoomScaleNormal="70" zoomScaleSheetLayoutView="70" workbookViewId="0">
      <selection activeCell="D3" sqref="D3:E3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9" ht="52.5" customHeight="1" x14ac:dyDescent="0.2">
      <c r="A1" s="250" t="s">
        <v>61</v>
      </c>
      <c r="B1" s="250"/>
      <c r="C1" s="250"/>
      <c r="D1" s="250"/>
      <c r="E1" s="250"/>
    </row>
    <row r="2" spans="1:9" ht="29.25" customHeight="1" x14ac:dyDescent="0.2">
      <c r="A2" s="299"/>
      <c r="B2" s="299"/>
      <c r="C2" s="299"/>
      <c r="D2" s="299"/>
      <c r="E2" s="299"/>
    </row>
    <row r="3" spans="1:9" s="3" customFormat="1" ht="23.25" customHeight="1" x14ac:dyDescent="0.25">
      <c r="A3" s="255" t="s">
        <v>0</v>
      </c>
      <c r="B3" s="251" t="s">
        <v>112</v>
      </c>
      <c r="C3" s="251" t="s">
        <v>113</v>
      </c>
      <c r="D3" s="294" t="s">
        <v>1</v>
      </c>
      <c r="E3" s="295"/>
    </row>
    <row r="4" spans="1:9" s="3" customFormat="1" ht="30" x14ac:dyDescent="0.25">
      <c r="A4" s="256"/>
      <c r="B4" s="252"/>
      <c r="C4" s="252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0">
        <f>'8-ВПО-ЦЗ'!B7</f>
        <v>4140</v>
      </c>
      <c r="C6" s="70">
        <f>'8-ВПО-ЦЗ'!C7</f>
        <v>2356</v>
      </c>
      <c r="D6" s="126">
        <f>'8-ВПО-ЦЗ'!D7</f>
        <v>56.908212560386474</v>
      </c>
      <c r="E6" s="65">
        <f t="shared" ref="E6" si="0">C6-B6</f>
        <v>-1784</v>
      </c>
      <c r="I6" s="11"/>
    </row>
    <row r="7" spans="1:9" s="3" customFormat="1" ht="19.350000000000001" customHeight="1" x14ac:dyDescent="0.25">
      <c r="A7" s="8" t="s">
        <v>26</v>
      </c>
      <c r="B7" s="70">
        <f>'8-ВПО-ЦЗ'!E7</f>
        <v>3040</v>
      </c>
      <c r="C7" s="70">
        <f>'8-ВПО-ЦЗ'!F7</f>
        <v>1691</v>
      </c>
      <c r="D7" s="126">
        <f>'8-ВПО-ЦЗ'!G7</f>
        <v>55.625</v>
      </c>
      <c r="E7" s="65">
        <f t="shared" ref="E7:E11" si="1">C7-B7</f>
        <v>-1349</v>
      </c>
      <c r="I7" s="11"/>
    </row>
    <row r="8" spans="1:9" s="3" customFormat="1" ht="41.85" customHeight="1" x14ac:dyDescent="0.25">
      <c r="A8" s="12" t="s">
        <v>27</v>
      </c>
      <c r="B8" s="70">
        <f>'8-ВПО-ЦЗ'!H7</f>
        <v>973</v>
      </c>
      <c r="C8" s="70">
        <f>'8-ВПО-ЦЗ'!I7</f>
        <v>683</v>
      </c>
      <c r="D8" s="126">
        <f>'8-ВПО-ЦЗ'!J7</f>
        <v>70.195272353545732</v>
      </c>
      <c r="E8" s="65">
        <f t="shared" si="1"/>
        <v>-290</v>
      </c>
      <c r="I8" s="11"/>
    </row>
    <row r="9" spans="1:9" s="3" customFormat="1" ht="19.350000000000001" customHeight="1" x14ac:dyDescent="0.25">
      <c r="A9" s="8" t="s">
        <v>28</v>
      </c>
      <c r="B9" s="70">
        <f>'8-ВПО-ЦЗ'!K7</f>
        <v>80</v>
      </c>
      <c r="C9" s="70">
        <f>'8-ВПО-ЦЗ'!L7</f>
        <v>94</v>
      </c>
      <c r="D9" s="126">
        <f>'8-ВПО-ЦЗ'!M7</f>
        <v>117.5</v>
      </c>
      <c r="E9" s="65">
        <f t="shared" si="1"/>
        <v>14</v>
      </c>
      <c r="I9" s="11"/>
    </row>
    <row r="10" spans="1:9" s="3" customFormat="1" ht="48.75" customHeight="1" x14ac:dyDescent="0.25">
      <c r="A10" s="13" t="s">
        <v>19</v>
      </c>
      <c r="B10" s="70">
        <f>'8-ВПО-ЦЗ'!N7</f>
        <v>4</v>
      </c>
      <c r="C10" s="70">
        <f>'8-ВПО-ЦЗ'!O7</f>
        <v>16</v>
      </c>
      <c r="D10" s="126" t="str">
        <f>'8-ВПО-ЦЗ'!P7</f>
        <v>+4р.</v>
      </c>
      <c r="E10" s="65">
        <f t="shared" si="1"/>
        <v>12</v>
      </c>
      <c r="I10" s="11"/>
    </row>
    <row r="11" spans="1:9" s="3" customFormat="1" ht="44.85" customHeight="1" x14ac:dyDescent="0.25">
      <c r="A11" s="13" t="s">
        <v>29</v>
      </c>
      <c r="B11" s="71">
        <f>'8-ВПО-ЦЗ'!Q7</f>
        <v>2928</v>
      </c>
      <c r="C11" s="71">
        <f>'8-ВПО-ЦЗ'!R7</f>
        <v>1382</v>
      </c>
      <c r="D11" s="126">
        <f>'8-ВПО-ЦЗ'!S7</f>
        <v>47.199453551912569</v>
      </c>
      <c r="E11" s="65">
        <f t="shared" si="1"/>
        <v>-1546</v>
      </c>
      <c r="I11" s="11"/>
    </row>
    <row r="12" spans="1:9" s="3" customFormat="1" ht="12.75" customHeight="1" x14ac:dyDescent="0.25">
      <c r="A12" s="257" t="s">
        <v>4</v>
      </c>
      <c r="B12" s="258"/>
      <c r="C12" s="258"/>
      <c r="D12" s="258"/>
      <c r="E12" s="258"/>
      <c r="I12" s="11"/>
    </row>
    <row r="13" spans="1:9" s="3" customFormat="1" ht="18" customHeight="1" x14ac:dyDescent="0.25">
      <c r="A13" s="259"/>
      <c r="B13" s="260"/>
      <c r="C13" s="260"/>
      <c r="D13" s="260"/>
      <c r="E13" s="260"/>
      <c r="I13" s="11"/>
    </row>
    <row r="14" spans="1:9" s="3" customFormat="1" ht="20.25" customHeight="1" x14ac:dyDescent="0.25">
      <c r="A14" s="255" t="s">
        <v>0</v>
      </c>
      <c r="B14" s="261" t="s">
        <v>114</v>
      </c>
      <c r="C14" s="261" t="s">
        <v>115</v>
      </c>
      <c r="D14" s="294" t="s">
        <v>1</v>
      </c>
      <c r="E14" s="295"/>
      <c r="I14" s="11"/>
    </row>
    <row r="15" spans="1:9" ht="32.1" customHeight="1" x14ac:dyDescent="0.2">
      <c r="A15" s="256"/>
      <c r="B15" s="261"/>
      <c r="C15" s="261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1">
        <f>'8-ВПО-ЦЗ'!T7</f>
        <v>981</v>
      </c>
      <c r="C16" s="71">
        <f>'8-ВПО-ЦЗ'!U7</f>
        <v>476</v>
      </c>
      <c r="D16" s="126">
        <f>'8-ВПО-ЦЗ'!V7</f>
        <v>48.52191641182467</v>
      </c>
      <c r="E16" s="65">
        <f t="shared" ref="E16" si="2">C16-B16</f>
        <v>-505</v>
      </c>
      <c r="I16" s="11"/>
    </row>
    <row r="17" spans="1:9" ht="27.75" customHeight="1" x14ac:dyDescent="0.2">
      <c r="A17" s="1" t="s">
        <v>26</v>
      </c>
      <c r="B17" s="71">
        <f>'8-ВПО-ЦЗ'!W7</f>
        <v>758</v>
      </c>
      <c r="C17" s="71">
        <f>'8-ВПО-ЦЗ'!X7</f>
        <v>198</v>
      </c>
      <c r="D17" s="126">
        <f>'8-ВПО-ЦЗ'!Y7</f>
        <v>26.121372031662268</v>
      </c>
      <c r="E17" s="65">
        <f t="shared" ref="E17:E18" si="3">C17-B17</f>
        <v>-560</v>
      </c>
      <c r="I17" s="11"/>
    </row>
    <row r="18" spans="1:9" ht="27.75" customHeight="1" x14ac:dyDescent="0.2">
      <c r="A18" s="1" t="s">
        <v>31</v>
      </c>
      <c r="B18" s="71">
        <f>'8-ВПО-ЦЗ'!Z7</f>
        <v>680</v>
      </c>
      <c r="C18" s="71">
        <f>'8-ВПО-ЦЗ'!AA7</f>
        <v>116</v>
      </c>
      <c r="D18" s="126">
        <f>'8-ВПО-ЦЗ'!AB7</f>
        <v>17.058823529411764</v>
      </c>
      <c r="E18" s="65">
        <f t="shared" si="3"/>
        <v>-564</v>
      </c>
      <c r="I18" s="11"/>
    </row>
    <row r="19" spans="1:9" ht="72" customHeight="1" x14ac:dyDescent="0.25">
      <c r="A19" s="249"/>
      <c r="B19" s="249"/>
      <c r="C19" s="249"/>
      <c r="D19" s="249"/>
      <c r="E19" s="249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zoomScale="68" zoomScaleNormal="68" zoomScaleSheetLayoutView="87" workbookViewId="0">
      <selection activeCell="P7" sqref="P7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10" style="41" customWidth="1"/>
    <col min="5" max="6" width="12.140625" style="41" customWidth="1"/>
    <col min="7" max="7" width="9.42578125" style="41" customWidth="1"/>
    <col min="8" max="8" width="11.570312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42578125" style="41" customWidth="1"/>
    <col min="17" max="18" width="15.5703125" style="41" customWidth="1"/>
    <col min="19" max="19" width="9.5703125" style="41" customWidth="1"/>
    <col min="20" max="21" width="16.570312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5703125" style="41" customWidth="1"/>
    <col min="28" max="28" width="11.140625" style="41" customWidth="1"/>
    <col min="29" max="16384" width="9.42578125" style="41"/>
  </cols>
  <sheetData>
    <row r="1" spans="1:32" s="26" customFormat="1" ht="60.75" customHeight="1" x14ac:dyDescent="0.25">
      <c r="B1" s="262" t="s">
        <v>119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5"/>
      <c r="R1" s="25"/>
      <c r="S1" s="25"/>
      <c r="T1" s="25"/>
      <c r="U1" s="282" t="s">
        <v>14</v>
      </c>
      <c r="V1" s="282"/>
      <c r="W1" s="282"/>
      <c r="X1" s="282"/>
      <c r="Y1" s="282"/>
      <c r="Z1" s="282"/>
      <c r="AA1" s="282"/>
      <c r="AB1" s="282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0" t="s">
        <v>7</v>
      </c>
      <c r="N2" s="300"/>
      <c r="O2" s="300"/>
      <c r="P2" s="300"/>
      <c r="Q2" s="28"/>
      <c r="R2" s="28"/>
      <c r="S2" s="28"/>
      <c r="T2" s="28"/>
      <c r="U2" s="28"/>
      <c r="V2" s="28"/>
      <c r="X2" s="301"/>
      <c r="Y2" s="301"/>
      <c r="Z2" s="300" t="s">
        <v>7</v>
      </c>
      <c r="AA2" s="300"/>
      <c r="AB2" s="300"/>
      <c r="AC2" s="51"/>
    </row>
    <row r="3" spans="1:32" s="221" customFormat="1" ht="95.25" customHeight="1" x14ac:dyDescent="0.25">
      <c r="A3" s="302"/>
      <c r="B3" s="279" t="s">
        <v>80</v>
      </c>
      <c r="C3" s="280"/>
      <c r="D3" s="281"/>
      <c r="E3" s="270" t="s">
        <v>21</v>
      </c>
      <c r="F3" s="271"/>
      <c r="G3" s="278"/>
      <c r="H3" s="277" t="s">
        <v>13</v>
      </c>
      <c r="I3" s="271"/>
      <c r="J3" s="272"/>
      <c r="K3" s="277" t="s">
        <v>9</v>
      </c>
      <c r="L3" s="271"/>
      <c r="M3" s="272"/>
      <c r="N3" s="277" t="s">
        <v>10</v>
      </c>
      <c r="O3" s="271"/>
      <c r="P3" s="272"/>
      <c r="Q3" s="279" t="s">
        <v>8</v>
      </c>
      <c r="R3" s="280"/>
      <c r="S3" s="281"/>
      <c r="T3" s="277" t="s">
        <v>15</v>
      </c>
      <c r="U3" s="271"/>
      <c r="V3" s="272"/>
      <c r="W3" s="277" t="s">
        <v>95</v>
      </c>
      <c r="X3" s="271"/>
      <c r="Y3" s="272"/>
      <c r="Z3" s="277" t="s">
        <v>12</v>
      </c>
      <c r="AA3" s="271"/>
      <c r="AB3" s="272"/>
    </row>
    <row r="4" spans="1:32" s="31" customFormat="1" ht="19.5" customHeight="1" x14ac:dyDescent="0.25">
      <c r="A4" s="303"/>
      <c r="B4" s="283" t="s">
        <v>87</v>
      </c>
      <c r="C4" s="266" t="s">
        <v>96</v>
      </c>
      <c r="D4" s="297" t="s">
        <v>2</v>
      </c>
      <c r="E4" s="288" t="s">
        <v>87</v>
      </c>
      <c r="F4" s="266" t="s">
        <v>96</v>
      </c>
      <c r="G4" s="267" t="s">
        <v>2</v>
      </c>
      <c r="H4" s="283" t="s">
        <v>87</v>
      </c>
      <c r="I4" s="266" t="s">
        <v>96</v>
      </c>
      <c r="J4" s="268" t="s">
        <v>2</v>
      </c>
      <c r="K4" s="283" t="s">
        <v>87</v>
      </c>
      <c r="L4" s="266" t="s">
        <v>96</v>
      </c>
      <c r="M4" s="268" t="s">
        <v>2</v>
      </c>
      <c r="N4" s="283" t="s">
        <v>87</v>
      </c>
      <c r="O4" s="266" t="s">
        <v>96</v>
      </c>
      <c r="P4" s="268" t="s">
        <v>2</v>
      </c>
      <c r="Q4" s="283" t="s">
        <v>87</v>
      </c>
      <c r="R4" s="266" t="s">
        <v>96</v>
      </c>
      <c r="S4" s="268" t="s">
        <v>2</v>
      </c>
      <c r="T4" s="283" t="s">
        <v>87</v>
      </c>
      <c r="U4" s="266" t="s">
        <v>96</v>
      </c>
      <c r="V4" s="297" t="s">
        <v>2</v>
      </c>
      <c r="W4" s="269" t="s">
        <v>87</v>
      </c>
      <c r="X4" s="273" t="s">
        <v>96</v>
      </c>
      <c r="Y4" s="268" t="s">
        <v>2</v>
      </c>
      <c r="Z4" s="283" t="s">
        <v>87</v>
      </c>
      <c r="AA4" s="266" t="s">
        <v>96</v>
      </c>
      <c r="AB4" s="268" t="s">
        <v>2</v>
      </c>
    </row>
    <row r="5" spans="1:32" s="31" customFormat="1" ht="15.75" customHeight="1" x14ac:dyDescent="0.25">
      <c r="A5" s="303"/>
      <c r="B5" s="283"/>
      <c r="C5" s="266"/>
      <c r="D5" s="297"/>
      <c r="E5" s="288"/>
      <c r="F5" s="266"/>
      <c r="G5" s="267"/>
      <c r="H5" s="283"/>
      <c r="I5" s="266"/>
      <c r="J5" s="268"/>
      <c r="K5" s="283"/>
      <c r="L5" s="266"/>
      <c r="M5" s="268"/>
      <c r="N5" s="283"/>
      <c r="O5" s="266"/>
      <c r="P5" s="268"/>
      <c r="Q5" s="283"/>
      <c r="R5" s="266"/>
      <c r="S5" s="268"/>
      <c r="T5" s="283"/>
      <c r="U5" s="266"/>
      <c r="V5" s="297"/>
      <c r="W5" s="269"/>
      <c r="X5" s="273"/>
      <c r="Y5" s="268"/>
      <c r="Z5" s="283"/>
      <c r="AA5" s="266"/>
      <c r="AB5" s="268"/>
    </row>
    <row r="6" spans="1:32" s="47" customFormat="1" ht="12.75" thickBot="1" x14ac:dyDescent="0.25">
      <c r="A6" s="192" t="s">
        <v>3</v>
      </c>
      <c r="B6" s="139">
        <v>1</v>
      </c>
      <c r="C6" s="46">
        <v>2</v>
      </c>
      <c r="D6" s="122">
        <v>3</v>
      </c>
      <c r="E6" s="148">
        <v>4</v>
      </c>
      <c r="F6" s="46">
        <v>5</v>
      </c>
      <c r="G6" s="149">
        <v>6</v>
      </c>
      <c r="H6" s="139">
        <v>7</v>
      </c>
      <c r="I6" s="46">
        <v>8</v>
      </c>
      <c r="J6" s="122">
        <v>9</v>
      </c>
      <c r="K6" s="139">
        <v>10</v>
      </c>
      <c r="L6" s="46">
        <v>11</v>
      </c>
      <c r="M6" s="122">
        <v>12</v>
      </c>
      <c r="N6" s="139">
        <v>13</v>
      </c>
      <c r="O6" s="46">
        <v>14</v>
      </c>
      <c r="P6" s="122">
        <v>15</v>
      </c>
      <c r="Q6" s="139">
        <v>16</v>
      </c>
      <c r="R6" s="46">
        <v>17</v>
      </c>
      <c r="S6" s="122">
        <v>18</v>
      </c>
      <c r="T6" s="139">
        <v>19</v>
      </c>
      <c r="U6" s="46">
        <v>20</v>
      </c>
      <c r="V6" s="122">
        <v>21</v>
      </c>
      <c r="W6" s="139">
        <v>22</v>
      </c>
      <c r="X6" s="46">
        <v>23</v>
      </c>
      <c r="Y6" s="122">
        <v>24</v>
      </c>
      <c r="Z6" s="139">
        <v>25</v>
      </c>
      <c r="AA6" s="46">
        <v>26</v>
      </c>
      <c r="AB6" s="122">
        <v>27</v>
      </c>
    </row>
    <row r="7" spans="1:32" s="35" customFormat="1" ht="48.75" customHeight="1" thickBot="1" x14ac:dyDescent="0.3">
      <c r="A7" s="193" t="s">
        <v>32</v>
      </c>
      <c r="B7" s="161">
        <f>SUM(B8:B14)</f>
        <v>4140</v>
      </c>
      <c r="C7" s="162">
        <f>SUM(C8:C14)</f>
        <v>2356</v>
      </c>
      <c r="D7" s="232">
        <f t="shared" ref="D7:D14" si="0">IF(ISERROR(C7*100/B7),"-",(C7*100/B7))</f>
        <v>56.908212560386474</v>
      </c>
      <c r="E7" s="165">
        <f>SUM(E8:E14)</f>
        <v>3040</v>
      </c>
      <c r="F7" s="162">
        <f>SUM(F8:F14)</f>
        <v>1691</v>
      </c>
      <c r="G7" s="232">
        <f t="shared" ref="G7:G10" si="1">IF(ISERROR(F7*100/E7),"-",(F7*100/E7))</f>
        <v>55.625</v>
      </c>
      <c r="H7" s="164">
        <f>SUM(H8:H14)</f>
        <v>973</v>
      </c>
      <c r="I7" s="162">
        <f>SUM(I8:I14)</f>
        <v>683</v>
      </c>
      <c r="J7" s="232">
        <f t="shared" ref="J7:J14" si="2">IF(ISERROR(I7*100/H7),"-",(I7*100/H7))</f>
        <v>70.195272353545732</v>
      </c>
      <c r="K7" s="164">
        <f>SUM(K8:K14)</f>
        <v>80</v>
      </c>
      <c r="L7" s="162">
        <f>SUM(L8:L14)</f>
        <v>94</v>
      </c>
      <c r="M7" s="238">
        <f t="shared" ref="M7:M14" si="3">IF(ISERROR(L7*100/K7),"-",(L7*100/K7))</f>
        <v>117.5</v>
      </c>
      <c r="N7" s="164">
        <f>SUM(N8:N14)</f>
        <v>4</v>
      </c>
      <c r="O7" s="162">
        <f>SUM(O8:O14)</f>
        <v>16</v>
      </c>
      <c r="P7" s="217" t="s">
        <v>109</v>
      </c>
      <c r="Q7" s="164">
        <f>SUM(Q8:Q14)</f>
        <v>2928</v>
      </c>
      <c r="R7" s="162">
        <f>SUM(R8:R14)</f>
        <v>1382</v>
      </c>
      <c r="S7" s="232">
        <f t="shared" ref="S7:S14" si="4">IF(ISERROR(R7*100/Q7),"-",(R7*100/Q7))</f>
        <v>47.199453551912569</v>
      </c>
      <c r="T7" s="161">
        <f>SUM(T8:T14)</f>
        <v>981</v>
      </c>
      <c r="U7" s="162">
        <f>SUM(U8:U14)</f>
        <v>476</v>
      </c>
      <c r="V7" s="232">
        <f t="shared" ref="V7:V14" si="5">IF(ISERROR(U7*100/T7),"-",(U7*100/T7))</f>
        <v>48.52191641182467</v>
      </c>
      <c r="W7" s="164">
        <f>SUM(W8:W14)</f>
        <v>758</v>
      </c>
      <c r="X7" s="162">
        <f>SUM(X8:X14)</f>
        <v>198</v>
      </c>
      <c r="Y7" s="232">
        <f t="shared" ref="Y7:Y14" si="6">IF(ISERROR(X7*100/W7),"-",(X7*100/W7))</f>
        <v>26.121372031662268</v>
      </c>
      <c r="Z7" s="161">
        <f>SUM(Z8:Z14)</f>
        <v>680</v>
      </c>
      <c r="AA7" s="162">
        <f>SUM(AA8:AA14)</f>
        <v>116</v>
      </c>
      <c r="AB7" s="232">
        <f t="shared" ref="AB7:AB14" si="7">IF(ISERROR(AA7*100/Z7),"-",(AA7*100/Z7))</f>
        <v>17.058823529411764</v>
      </c>
      <c r="AC7" s="34"/>
      <c r="AF7" s="39"/>
    </row>
    <row r="8" spans="1:32" s="39" customFormat="1" ht="48.75" customHeight="1" x14ac:dyDescent="0.25">
      <c r="A8" s="194" t="s">
        <v>97</v>
      </c>
      <c r="B8" s="167">
        <v>553</v>
      </c>
      <c r="C8" s="157">
        <v>403</v>
      </c>
      <c r="D8" s="233">
        <f t="shared" si="0"/>
        <v>72.875226039783001</v>
      </c>
      <c r="E8" s="174">
        <v>460</v>
      </c>
      <c r="F8" s="157">
        <v>293</v>
      </c>
      <c r="G8" s="234">
        <f t="shared" si="1"/>
        <v>63.695652173913047</v>
      </c>
      <c r="H8" s="173">
        <v>172</v>
      </c>
      <c r="I8" s="171">
        <v>146</v>
      </c>
      <c r="J8" s="234">
        <f t="shared" si="2"/>
        <v>84.883720930232556</v>
      </c>
      <c r="K8" s="173">
        <v>4</v>
      </c>
      <c r="L8" s="198">
        <v>18</v>
      </c>
      <c r="M8" s="237">
        <f t="shared" si="3"/>
        <v>450</v>
      </c>
      <c r="N8" s="169">
        <v>0</v>
      </c>
      <c r="O8" s="158">
        <v>6</v>
      </c>
      <c r="P8" s="168" t="str">
        <f t="shared" ref="P7:P14" si="8">IF(ISERROR(O8*100/N8),"-",(O8*100/N8))</f>
        <v>-</v>
      </c>
      <c r="Q8" s="173">
        <v>459</v>
      </c>
      <c r="R8" s="171">
        <v>239</v>
      </c>
      <c r="S8" s="233">
        <f t="shared" si="4"/>
        <v>52.069716775599126</v>
      </c>
      <c r="T8" s="226">
        <v>111</v>
      </c>
      <c r="U8" s="175">
        <v>71</v>
      </c>
      <c r="V8" s="233">
        <f t="shared" si="5"/>
        <v>63.963963963963963</v>
      </c>
      <c r="W8" s="169">
        <v>95</v>
      </c>
      <c r="X8" s="159">
        <v>37</v>
      </c>
      <c r="Y8" s="233">
        <f t="shared" si="6"/>
        <v>38.94736842105263</v>
      </c>
      <c r="Z8" s="226">
        <v>87</v>
      </c>
      <c r="AA8" s="198">
        <v>23</v>
      </c>
      <c r="AB8" s="233">
        <f t="shared" si="7"/>
        <v>26.436781609195403</v>
      </c>
      <c r="AC8" s="34"/>
      <c r="AD8" s="38"/>
    </row>
    <row r="9" spans="1:32" s="40" customFormat="1" ht="48.75" customHeight="1" x14ac:dyDescent="0.25">
      <c r="A9" s="195" t="s">
        <v>98</v>
      </c>
      <c r="B9" s="176">
        <v>279</v>
      </c>
      <c r="C9" s="127">
        <v>142</v>
      </c>
      <c r="D9" s="234">
        <f t="shared" si="0"/>
        <v>50.896057347670251</v>
      </c>
      <c r="E9" s="182">
        <v>192</v>
      </c>
      <c r="F9" s="127">
        <v>118</v>
      </c>
      <c r="G9" s="234">
        <f t="shared" si="1"/>
        <v>61.458333333333336</v>
      </c>
      <c r="H9" s="181">
        <v>94</v>
      </c>
      <c r="I9" s="132">
        <v>55</v>
      </c>
      <c r="J9" s="234">
        <f t="shared" si="2"/>
        <v>58.51063829787234</v>
      </c>
      <c r="K9" s="181">
        <v>11</v>
      </c>
      <c r="L9" s="129">
        <v>7</v>
      </c>
      <c r="M9" s="234">
        <f t="shared" si="3"/>
        <v>63.636363636363633</v>
      </c>
      <c r="N9" s="178">
        <v>0</v>
      </c>
      <c r="O9" s="131">
        <v>0</v>
      </c>
      <c r="P9" s="177" t="str">
        <f t="shared" si="8"/>
        <v>-</v>
      </c>
      <c r="Q9" s="181">
        <v>191</v>
      </c>
      <c r="R9" s="132">
        <v>99</v>
      </c>
      <c r="S9" s="234">
        <f t="shared" si="4"/>
        <v>51.832460732984295</v>
      </c>
      <c r="T9" s="227">
        <v>67</v>
      </c>
      <c r="U9" s="175">
        <v>28</v>
      </c>
      <c r="V9" s="234">
        <f t="shared" si="5"/>
        <v>41.791044776119406</v>
      </c>
      <c r="W9" s="178">
        <v>57</v>
      </c>
      <c r="X9" s="131">
        <v>14</v>
      </c>
      <c r="Y9" s="234">
        <f t="shared" si="6"/>
        <v>24.561403508771932</v>
      </c>
      <c r="Z9" s="227">
        <v>51</v>
      </c>
      <c r="AA9" s="129">
        <v>7</v>
      </c>
      <c r="AB9" s="234">
        <f t="shared" si="7"/>
        <v>13.725490196078431</v>
      </c>
      <c r="AC9" s="34"/>
      <c r="AD9" s="38"/>
    </row>
    <row r="10" spans="1:32" s="39" customFormat="1" ht="48.75" customHeight="1" x14ac:dyDescent="0.25">
      <c r="A10" s="195" t="s">
        <v>99</v>
      </c>
      <c r="B10" s="176">
        <v>1852</v>
      </c>
      <c r="C10" s="128">
        <v>1002</v>
      </c>
      <c r="D10" s="234">
        <f t="shared" si="0"/>
        <v>54.103671706263498</v>
      </c>
      <c r="E10" s="182">
        <v>1290</v>
      </c>
      <c r="F10" s="128">
        <v>676</v>
      </c>
      <c r="G10" s="234">
        <f t="shared" si="1"/>
        <v>52.403100775193799</v>
      </c>
      <c r="H10" s="181">
        <v>322</v>
      </c>
      <c r="I10" s="132">
        <v>199</v>
      </c>
      <c r="J10" s="234">
        <f t="shared" si="2"/>
        <v>61.801242236024848</v>
      </c>
      <c r="K10" s="181">
        <v>43</v>
      </c>
      <c r="L10" s="129">
        <v>52</v>
      </c>
      <c r="M10" s="234">
        <f t="shared" si="3"/>
        <v>120.93023255813954</v>
      </c>
      <c r="N10" s="178">
        <v>3</v>
      </c>
      <c r="O10" s="130">
        <v>1</v>
      </c>
      <c r="P10" s="177">
        <f t="shared" si="8"/>
        <v>33.333333333333336</v>
      </c>
      <c r="Q10" s="181">
        <v>1207</v>
      </c>
      <c r="R10" s="132">
        <v>582</v>
      </c>
      <c r="S10" s="234">
        <f t="shared" si="4"/>
        <v>48.218724109362057</v>
      </c>
      <c r="T10" s="227">
        <v>450</v>
      </c>
      <c r="U10" s="175">
        <v>210</v>
      </c>
      <c r="V10" s="234">
        <f t="shared" si="5"/>
        <v>46.666666666666664</v>
      </c>
      <c r="W10" s="178">
        <v>301</v>
      </c>
      <c r="X10" s="131">
        <v>73</v>
      </c>
      <c r="Y10" s="234">
        <f t="shared" si="6"/>
        <v>24.252491694352159</v>
      </c>
      <c r="Z10" s="227">
        <v>267</v>
      </c>
      <c r="AA10" s="129">
        <v>47</v>
      </c>
      <c r="AB10" s="234">
        <f t="shared" si="7"/>
        <v>17.602996254681649</v>
      </c>
      <c r="AC10" s="34"/>
      <c r="AD10" s="38"/>
    </row>
    <row r="11" spans="1:32" s="39" customFormat="1" ht="48.75" customHeight="1" x14ac:dyDescent="0.25">
      <c r="A11" s="195" t="s">
        <v>100</v>
      </c>
      <c r="B11" s="176">
        <v>315</v>
      </c>
      <c r="C11" s="128">
        <v>158</v>
      </c>
      <c r="D11" s="234">
        <f t="shared" si="0"/>
        <v>50.158730158730158</v>
      </c>
      <c r="E11" s="182">
        <v>277</v>
      </c>
      <c r="F11" s="128">
        <v>142</v>
      </c>
      <c r="G11" s="234">
        <f t="shared" ref="G11:G14" si="9">IF(ISERROR(F11*100/E11),"-",(F11*100/E11))</f>
        <v>51.263537906137181</v>
      </c>
      <c r="H11" s="181">
        <v>47</v>
      </c>
      <c r="I11" s="132">
        <v>24</v>
      </c>
      <c r="J11" s="234">
        <f t="shared" ref="J11" si="10">IF(ISERROR(I11*100/H11),"-",(I11*100/H11))</f>
        <v>51.063829787234042</v>
      </c>
      <c r="K11" s="181">
        <v>1</v>
      </c>
      <c r="L11" s="129">
        <v>3</v>
      </c>
      <c r="M11" s="237" t="s">
        <v>130</v>
      </c>
      <c r="N11" s="178">
        <v>0</v>
      </c>
      <c r="O11" s="130">
        <v>0</v>
      </c>
      <c r="P11" s="177" t="str">
        <f t="shared" si="8"/>
        <v>-</v>
      </c>
      <c r="Q11" s="181">
        <v>268</v>
      </c>
      <c r="R11" s="132">
        <v>115</v>
      </c>
      <c r="S11" s="234">
        <f t="shared" si="4"/>
        <v>42.910447761194028</v>
      </c>
      <c r="T11" s="227">
        <v>113</v>
      </c>
      <c r="U11" s="175">
        <v>27</v>
      </c>
      <c r="V11" s="234">
        <f t="shared" si="5"/>
        <v>23.893805309734514</v>
      </c>
      <c r="W11" s="178">
        <v>109</v>
      </c>
      <c r="X11" s="131">
        <v>19</v>
      </c>
      <c r="Y11" s="234">
        <f t="shared" si="6"/>
        <v>17.431192660550458</v>
      </c>
      <c r="Z11" s="227">
        <v>101</v>
      </c>
      <c r="AA11" s="129">
        <v>14</v>
      </c>
      <c r="AB11" s="234">
        <f t="shared" si="7"/>
        <v>13.861386138613861</v>
      </c>
      <c r="AC11" s="34"/>
      <c r="AD11" s="38"/>
    </row>
    <row r="12" spans="1:32" s="39" customFormat="1" ht="48.75" customHeight="1" x14ac:dyDescent="0.25">
      <c r="A12" s="195" t="s">
        <v>101</v>
      </c>
      <c r="B12" s="176">
        <v>576</v>
      </c>
      <c r="C12" s="128">
        <v>334</v>
      </c>
      <c r="D12" s="234">
        <f t="shared" si="0"/>
        <v>57.986111111111114</v>
      </c>
      <c r="E12" s="182">
        <v>420</v>
      </c>
      <c r="F12" s="128">
        <v>263</v>
      </c>
      <c r="G12" s="234">
        <f t="shared" si="9"/>
        <v>62.61904761904762</v>
      </c>
      <c r="H12" s="181">
        <v>154</v>
      </c>
      <c r="I12" s="132">
        <v>117</v>
      </c>
      <c r="J12" s="234">
        <f t="shared" si="2"/>
        <v>75.974025974025977</v>
      </c>
      <c r="K12" s="181">
        <v>6</v>
      </c>
      <c r="L12" s="129">
        <v>4</v>
      </c>
      <c r="M12" s="234">
        <f t="shared" si="3"/>
        <v>66.666666666666671</v>
      </c>
      <c r="N12" s="178">
        <v>1</v>
      </c>
      <c r="O12" s="130">
        <v>3</v>
      </c>
      <c r="P12" s="237" t="s">
        <v>130</v>
      </c>
      <c r="Q12" s="181">
        <v>405</v>
      </c>
      <c r="R12" s="132">
        <v>185</v>
      </c>
      <c r="S12" s="234">
        <f t="shared" si="4"/>
        <v>45.679012345679013</v>
      </c>
      <c r="T12" s="227">
        <v>127</v>
      </c>
      <c r="U12" s="175">
        <v>74</v>
      </c>
      <c r="V12" s="234">
        <f t="shared" si="5"/>
        <v>58.267716535433074</v>
      </c>
      <c r="W12" s="178">
        <v>116</v>
      </c>
      <c r="X12" s="131">
        <v>33</v>
      </c>
      <c r="Y12" s="234">
        <f t="shared" si="6"/>
        <v>28.448275862068964</v>
      </c>
      <c r="Z12" s="227">
        <v>106</v>
      </c>
      <c r="AA12" s="129">
        <v>17</v>
      </c>
      <c r="AB12" s="234">
        <f t="shared" si="7"/>
        <v>16.037735849056602</v>
      </c>
      <c r="AC12" s="34"/>
      <c r="AD12" s="38"/>
    </row>
    <row r="13" spans="1:32" s="39" customFormat="1" ht="48.75" customHeight="1" x14ac:dyDescent="0.25">
      <c r="A13" s="195" t="s">
        <v>102</v>
      </c>
      <c r="B13" s="176">
        <v>391</v>
      </c>
      <c r="C13" s="128">
        <v>211</v>
      </c>
      <c r="D13" s="234">
        <f t="shared" si="0"/>
        <v>53.964194373401533</v>
      </c>
      <c r="E13" s="182">
        <v>249</v>
      </c>
      <c r="F13" s="128">
        <v>120</v>
      </c>
      <c r="G13" s="234">
        <f t="shared" si="9"/>
        <v>48.192771084337352</v>
      </c>
      <c r="H13" s="181">
        <v>141</v>
      </c>
      <c r="I13" s="132">
        <v>95</v>
      </c>
      <c r="J13" s="234">
        <f t="shared" si="2"/>
        <v>67.37588652482269</v>
      </c>
      <c r="K13" s="181">
        <v>3</v>
      </c>
      <c r="L13" s="129">
        <v>3</v>
      </c>
      <c r="M13" s="234">
        <f t="shared" si="3"/>
        <v>100</v>
      </c>
      <c r="N13" s="178">
        <v>0</v>
      </c>
      <c r="O13" s="130">
        <v>6</v>
      </c>
      <c r="P13" s="177" t="str">
        <f t="shared" si="8"/>
        <v>-</v>
      </c>
      <c r="Q13" s="181">
        <v>246</v>
      </c>
      <c r="R13" s="132">
        <v>105</v>
      </c>
      <c r="S13" s="234">
        <f t="shared" si="4"/>
        <v>42.68292682926829</v>
      </c>
      <c r="T13" s="227">
        <v>63</v>
      </c>
      <c r="U13" s="175">
        <v>52</v>
      </c>
      <c r="V13" s="234">
        <f t="shared" si="5"/>
        <v>82.539682539682545</v>
      </c>
      <c r="W13" s="178">
        <v>34</v>
      </c>
      <c r="X13" s="131">
        <v>17</v>
      </c>
      <c r="Y13" s="234">
        <f t="shared" si="6"/>
        <v>50</v>
      </c>
      <c r="Z13" s="227">
        <v>26</v>
      </c>
      <c r="AA13" s="129">
        <v>5</v>
      </c>
      <c r="AB13" s="234">
        <f t="shared" si="7"/>
        <v>19.23076923076923</v>
      </c>
      <c r="AC13" s="34"/>
      <c r="AD13" s="38"/>
    </row>
    <row r="14" spans="1:32" s="39" customFormat="1" ht="48.75" customHeight="1" thickBot="1" x14ac:dyDescent="0.3">
      <c r="A14" s="196" t="s">
        <v>103</v>
      </c>
      <c r="B14" s="183">
        <v>174</v>
      </c>
      <c r="C14" s="145">
        <v>106</v>
      </c>
      <c r="D14" s="235">
        <f t="shared" si="0"/>
        <v>60.919540229885058</v>
      </c>
      <c r="E14" s="190">
        <v>152</v>
      </c>
      <c r="F14" s="145">
        <v>79</v>
      </c>
      <c r="G14" s="235">
        <f t="shared" si="9"/>
        <v>51.973684210526315</v>
      </c>
      <c r="H14" s="189">
        <v>43</v>
      </c>
      <c r="I14" s="187">
        <v>47</v>
      </c>
      <c r="J14" s="235">
        <f t="shared" si="2"/>
        <v>109.30232558139535</v>
      </c>
      <c r="K14" s="189">
        <v>12</v>
      </c>
      <c r="L14" s="199">
        <v>7</v>
      </c>
      <c r="M14" s="235">
        <f t="shared" si="3"/>
        <v>58.333333333333336</v>
      </c>
      <c r="N14" s="185">
        <v>0</v>
      </c>
      <c r="O14" s="146">
        <v>0</v>
      </c>
      <c r="P14" s="184" t="str">
        <f t="shared" si="8"/>
        <v>-</v>
      </c>
      <c r="Q14" s="189">
        <v>152</v>
      </c>
      <c r="R14" s="187">
        <v>57</v>
      </c>
      <c r="S14" s="235">
        <f t="shared" si="4"/>
        <v>37.5</v>
      </c>
      <c r="T14" s="228">
        <v>50</v>
      </c>
      <c r="U14" s="216">
        <v>14</v>
      </c>
      <c r="V14" s="235">
        <f t="shared" si="5"/>
        <v>28</v>
      </c>
      <c r="W14" s="185">
        <v>46</v>
      </c>
      <c r="X14" s="200">
        <v>5</v>
      </c>
      <c r="Y14" s="235">
        <f t="shared" si="6"/>
        <v>10.869565217391305</v>
      </c>
      <c r="Z14" s="228">
        <v>42</v>
      </c>
      <c r="AA14" s="199">
        <v>3</v>
      </c>
      <c r="AB14" s="235">
        <f t="shared" si="7"/>
        <v>7.1428571428571432</v>
      </c>
      <c r="AC14" s="34"/>
      <c r="AD14" s="38"/>
    </row>
    <row r="15" spans="1:32" ht="67.5" customHeight="1" x14ac:dyDescent="0.25">
      <c r="A15" s="42"/>
      <c r="B15" s="4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70" zoomScaleNormal="70" zoomScaleSheetLayoutView="70" workbookViewId="0">
      <selection activeCell="R9" sqref="R9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50" t="s">
        <v>62</v>
      </c>
      <c r="B1" s="250"/>
      <c r="C1" s="250"/>
      <c r="D1" s="250"/>
      <c r="E1" s="250"/>
    </row>
    <row r="2" spans="1:11" ht="23.25" customHeight="1" x14ac:dyDescent="0.2">
      <c r="A2" s="250" t="s">
        <v>22</v>
      </c>
      <c r="B2" s="250"/>
      <c r="C2" s="250"/>
      <c r="D2" s="250"/>
      <c r="E2" s="250"/>
    </row>
    <row r="3" spans="1:11" ht="6" customHeight="1" x14ac:dyDescent="0.2">
      <c r="A3" s="24"/>
    </row>
    <row r="4" spans="1:11" s="3" customFormat="1" ht="23.25" customHeight="1" x14ac:dyDescent="0.25">
      <c r="A4" s="304"/>
      <c r="B4" s="251" t="s">
        <v>112</v>
      </c>
      <c r="C4" s="251" t="s">
        <v>113</v>
      </c>
      <c r="D4" s="294" t="s">
        <v>1</v>
      </c>
      <c r="E4" s="295"/>
    </row>
    <row r="5" spans="1:11" s="3" customFormat="1" ht="32.25" customHeight="1" x14ac:dyDescent="0.25">
      <c r="A5" s="304"/>
      <c r="B5" s="252"/>
      <c r="C5" s="252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2">
        <f>'10-молодь-ЦЗ'!B7</f>
        <v>14993</v>
      </c>
      <c r="C7" s="72">
        <f>'10-молодь-ЦЗ'!C7</f>
        <v>8948</v>
      </c>
      <c r="D7" s="9">
        <f t="shared" ref="D7" si="0">C7*100/B7</f>
        <v>59.681184552791301</v>
      </c>
      <c r="E7" s="78">
        <f t="shared" ref="E7" si="1">C7-B7</f>
        <v>-6045</v>
      </c>
      <c r="K7" s="11"/>
    </row>
    <row r="8" spans="1:11" s="3" customFormat="1" ht="20.85" customHeight="1" x14ac:dyDescent="0.25">
      <c r="A8" s="8" t="s">
        <v>26</v>
      </c>
      <c r="B8" s="72">
        <f>'10-молодь-ЦЗ'!E7</f>
        <v>12314</v>
      </c>
      <c r="C8" s="72">
        <f>'10-молодь-ЦЗ'!F7</f>
        <v>6755</v>
      </c>
      <c r="D8" s="9">
        <f t="shared" ref="D8:D12" si="2">C8*100/B8</f>
        <v>54.856261166152343</v>
      </c>
      <c r="E8" s="78">
        <f t="shared" ref="E8:E12" si="3">C8-B8</f>
        <v>-5559</v>
      </c>
      <c r="K8" s="11"/>
    </row>
    <row r="9" spans="1:11" s="3" customFormat="1" ht="37.5" x14ac:dyDescent="0.25">
      <c r="A9" s="12" t="s">
        <v>27</v>
      </c>
      <c r="B9" s="72">
        <f>'10-молодь-ЦЗ'!H7</f>
        <v>4110</v>
      </c>
      <c r="C9" s="72">
        <f>'10-молодь-ЦЗ'!I7</f>
        <v>3933</v>
      </c>
      <c r="D9" s="9">
        <f t="shared" si="2"/>
        <v>95.693430656934311</v>
      </c>
      <c r="E9" s="78">
        <f t="shared" si="3"/>
        <v>-177</v>
      </c>
      <c r="K9" s="11"/>
    </row>
    <row r="10" spans="1:11" s="3" customFormat="1" ht="21.6" customHeight="1" x14ac:dyDescent="0.25">
      <c r="A10" s="13" t="s">
        <v>28</v>
      </c>
      <c r="B10" s="72">
        <f>'10-молодь-ЦЗ'!K7</f>
        <v>613</v>
      </c>
      <c r="C10" s="72">
        <f>'10-молодь-ЦЗ'!L7</f>
        <v>609</v>
      </c>
      <c r="D10" s="10">
        <f t="shared" si="2"/>
        <v>99.347471451876018</v>
      </c>
      <c r="E10" s="78">
        <f t="shared" si="3"/>
        <v>-4</v>
      </c>
      <c r="K10" s="11"/>
    </row>
    <row r="11" spans="1:11" s="3" customFormat="1" ht="45.75" customHeight="1" x14ac:dyDescent="0.25">
      <c r="A11" s="13" t="s">
        <v>19</v>
      </c>
      <c r="B11" s="72">
        <f>'10-молодь-ЦЗ'!N7</f>
        <v>39</v>
      </c>
      <c r="C11" s="72">
        <f>'10-молодь-ЦЗ'!O7</f>
        <v>62</v>
      </c>
      <c r="D11" s="10">
        <f t="shared" si="2"/>
        <v>158.97435897435898</v>
      </c>
      <c r="E11" s="78">
        <f t="shared" si="3"/>
        <v>23</v>
      </c>
      <c r="K11" s="11"/>
    </row>
    <row r="12" spans="1:11" s="3" customFormat="1" ht="55.5" customHeight="1" x14ac:dyDescent="0.25">
      <c r="A12" s="13" t="s">
        <v>29</v>
      </c>
      <c r="B12" s="72">
        <f>'10-молодь-ЦЗ'!Q7</f>
        <v>9952</v>
      </c>
      <c r="C12" s="72">
        <f>'10-молодь-ЦЗ'!R7</f>
        <v>5833</v>
      </c>
      <c r="D12" s="10">
        <f t="shared" si="2"/>
        <v>58.611334405144696</v>
      </c>
      <c r="E12" s="78">
        <f t="shared" si="3"/>
        <v>-4119</v>
      </c>
      <c r="K12" s="11"/>
    </row>
    <row r="13" spans="1:11" s="3" customFormat="1" ht="12.75" customHeight="1" x14ac:dyDescent="0.25">
      <c r="A13" s="257" t="s">
        <v>4</v>
      </c>
      <c r="B13" s="258"/>
      <c r="C13" s="258"/>
      <c r="D13" s="258"/>
      <c r="E13" s="258"/>
      <c r="K13" s="11"/>
    </row>
    <row r="14" spans="1:11" s="3" customFormat="1" ht="15" customHeight="1" x14ac:dyDescent="0.25">
      <c r="A14" s="259"/>
      <c r="B14" s="260"/>
      <c r="C14" s="260"/>
      <c r="D14" s="260"/>
      <c r="E14" s="260"/>
      <c r="K14" s="11"/>
    </row>
    <row r="15" spans="1:11" s="3" customFormat="1" ht="20.25" customHeight="1" x14ac:dyDescent="0.25">
      <c r="A15" s="255" t="s">
        <v>0</v>
      </c>
      <c r="B15" s="261" t="s">
        <v>114</v>
      </c>
      <c r="C15" s="261" t="s">
        <v>115</v>
      </c>
      <c r="D15" s="294" t="s">
        <v>1</v>
      </c>
      <c r="E15" s="295"/>
      <c r="K15" s="11"/>
    </row>
    <row r="16" spans="1:11" ht="35.85" customHeight="1" x14ac:dyDescent="0.2">
      <c r="A16" s="256"/>
      <c r="B16" s="261"/>
      <c r="C16" s="261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2">
        <f>'10-молодь-ЦЗ'!T7</f>
        <v>2440</v>
      </c>
      <c r="C17" s="72">
        <f>'10-молодь-ЦЗ'!U7</f>
        <v>1849</v>
      </c>
      <c r="D17" s="15">
        <f t="shared" ref="D17" si="4">C17*100/B17</f>
        <v>75.778688524590166</v>
      </c>
      <c r="E17" s="78">
        <f t="shared" ref="E17" si="5">C17-B17</f>
        <v>-591</v>
      </c>
      <c r="K17" s="11"/>
    </row>
    <row r="18" spans="1:11" ht="30.75" customHeight="1" x14ac:dyDescent="0.2">
      <c r="A18" s="1" t="s">
        <v>26</v>
      </c>
      <c r="B18" s="72">
        <f>'10-молодь-ЦЗ'!W7</f>
        <v>1816</v>
      </c>
      <c r="C18" s="72">
        <f>'10-молодь-ЦЗ'!X7</f>
        <v>1018</v>
      </c>
      <c r="D18" s="15">
        <f t="shared" ref="D18:D19" si="6">C18*100/B18</f>
        <v>56.057268722466958</v>
      </c>
      <c r="E18" s="78">
        <f t="shared" ref="E18:E19" si="7">C18-B18</f>
        <v>-798</v>
      </c>
      <c r="K18" s="11"/>
    </row>
    <row r="19" spans="1:11" ht="30.75" customHeight="1" x14ac:dyDescent="0.2">
      <c r="A19" s="1" t="s">
        <v>31</v>
      </c>
      <c r="B19" s="72">
        <f>'10-молодь-ЦЗ'!Z7</f>
        <v>1505</v>
      </c>
      <c r="C19" s="72">
        <f>'10-молодь-ЦЗ'!AA7</f>
        <v>686</v>
      </c>
      <c r="D19" s="15">
        <f t="shared" si="6"/>
        <v>45.581395348837212</v>
      </c>
      <c r="E19" s="78">
        <f t="shared" si="7"/>
        <v>-819</v>
      </c>
      <c r="K19" s="11"/>
    </row>
    <row r="20" spans="1:11" ht="66.599999999999994" customHeight="1" x14ac:dyDescent="0.25">
      <c r="A20" s="249"/>
      <c r="B20" s="249"/>
      <c r="C20" s="249"/>
      <c r="D20" s="249"/>
      <c r="E20" s="249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2023-11-08T09:18:44Z</cp:lastPrinted>
  <dcterms:created xsi:type="dcterms:W3CDTF">2020-12-10T10:35:03Z</dcterms:created>
  <dcterms:modified xsi:type="dcterms:W3CDTF">2023-11-09T13:10:32Z</dcterms:modified>
</cp:coreProperties>
</file>