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77" windowWidth="19426" windowHeight="10909" activeTab="9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'12-жінки-ЦЗ'!$A$1:$AB$35</definedName>
    <definedName name="_xlnm.Print_Area" localSheetId="15">'13-чоловіки-ЦЗ'!$A$1:$AB$35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5" l="1"/>
  <c r="B8" i="57" l="1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K9" i="62" l="1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J11" i="48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B5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AB7" i="57" l="1"/>
  <c r="J7" i="57"/>
  <c r="E11" i="40"/>
  <c r="C12" i="45"/>
  <c r="D12" i="45" s="1"/>
  <c r="D10" i="40"/>
  <c r="I20" i="45"/>
  <c r="E8" i="40"/>
  <c r="F18" i="25"/>
  <c r="H18" i="25" s="1"/>
  <c r="E8" i="45"/>
  <c r="V7" i="57"/>
  <c r="C18" i="45"/>
  <c r="M7" i="57"/>
  <c r="D19" i="40"/>
  <c r="D11" i="40"/>
  <c r="D7" i="40"/>
  <c r="D7" i="55"/>
  <c r="I8" i="2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V7" i="50"/>
  <c r="Y7" i="50"/>
  <c r="C18" i="43"/>
  <c r="AB7" i="50"/>
  <c r="P7" i="39"/>
  <c r="J7" i="39"/>
  <c r="E12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7" i="42"/>
  <c r="D17" i="42" s="1"/>
  <c r="C9" i="42"/>
  <c r="B6" i="24"/>
  <c r="D6" i="24" s="1"/>
  <c r="B8" i="24"/>
  <c r="B10" i="24"/>
  <c r="B16" i="24"/>
  <c r="C17" i="24"/>
  <c r="D17" i="24" s="1"/>
  <c r="C15" i="24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1" i="45"/>
  <c r="E10" i="45"/>
  <c r="D7" i="57"/>
  <c r="I20" i="25"/>
  <c r="H19" i="25"/>
  <c r="H11" i="25"/>
  <c r="H8" i="25"/>
  <c r="D17" i="23"/>
  <c r="E17" i="24"/>
  <c r="E18" i="23"/>
  <c r="D9" i="23"/>
  <c r="D7" i="23"/>
  <c r="E6" i="23"/>
  <c r="D6" i="23"/>
  <c r="D7" i="39"/>
  <c r="D8" i="24" l="1"/>
  <c r="D16" i="24"/>
  <c r="E12" i="45"/>
  <c r="E6" i="43"/>
  <c r="D10" i="24"/>
  <c r="I18" i="25"/>
  <c r="D18" i="43"/>
  <c r="D8" i="43"/>
  <c r="D10" i="23"/>
  <c r="D9" i="43"/>
  <c r="E9" i="42"/>
  <c r="E11" i="43"/>
  <c r="E5" i="24"/>
  <c r="D5" i="24"/>
  <c r="D9" i="42"/>
  <c r="E9" i="24"/>
  <c r="D8" i="42"/>
  <c r="E16" i="24"/>
  <c r="E8" i="24"/>
  <c r="E17" i="42"/>
  <c r="D7" i="42"/>
  <c r="E7" i="24"/>
  <c r="D6" i="42"/>
  <c r="E10" i="24"/>
  <c r="E6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<sst xmlns="http://schemas.openxmlformats.org/spreadsheetml/2006/main" count="1044" uniqueCount="120">
  <si>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</si>
  <si>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</si>
  <si>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</si>
  <si>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</si>
  <si>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</si>
  <si>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</si>
  <si>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</si>
  <si>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</si>
  <si>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</si>
  <si>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</si>
  <si>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</si>
  <si>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</si>
  <si>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</si>
  <si>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</si>
  <si>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</si>
  <si>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</si>
  <si>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</si>
  <si>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</si>
  <si>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</si>
  <si>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</si>
  <si>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</si>
  <si>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</si>
  <si>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</si>
  <si>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</si>
  <si>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</si>
  <si>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</si>
  <si>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</si>
  <si>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</si>
  <si>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</si>
  <si>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</si>
  <si>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</si>
  <si>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</si>
  <si>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</si>
  <si>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</si>
  <si>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</si>
  <si>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</si>
  <si>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</si>
  <si>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</si>
  <si>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</si>
  <si>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</si>
  <si>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</si>
  <si>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</si>
  <si>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</si>
  <si>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</si>
  <si>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</si>
  <si>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</si>
  <si>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</si>
  <si>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</si>
  <si>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</si>
  <si>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</si>
  <si>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</si>
  <si>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</si>
  <si>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</si>
  <si>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</si>
  <si>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</si>
  <si>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</si>
  <si>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</si>
  <si>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</si>
  <si>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</si>
  <si>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</si>
  <si>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</si>
  <si>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</si>
  <si>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</si>
  <si>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</si>
  <si>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</si>
  <si>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</si>
  <si>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</si>
  <si>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</si>
  <si>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</si>
  <si>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</si>
  <si>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</si>
  <si>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</si>
  <si>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-                     вересень 2020 року</t>
  </si>
  <si>
    <t>січень -                вересень 2021 року</t>
  </si>
  <si>
    <t xml:space="preserve">  1 жовтня             2020 р.</t>
  </si>
  <si>
    <t xml:space="preserve">  1 жовтня            2021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</si>
  <si>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вересні 2020 - 2021 рр.</t>
    </r>
  </si>
  <si>
    <t>Надання послуг Львівською обласною службою зайнятості чоловікам
у січні - вересні 2020 - 2021 рр.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</si>
  <si>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</si>
  <si>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</si>
  <si>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</si>
  <si>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</si>
  <si>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</si>
  <si>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</si>
  <si>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</si>
  <si>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</si>
  <si>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</si>
  <si>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</si>
  <si>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</si>
  <si>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</si>
  <si>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</si>
  <si>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</si>
  <si>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</si>
  <si>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</si>
  <si>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</si>
  <si>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</si>
  <si>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</si>
  <si>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січень - листопад 2020 року</t>
  </si>
  <si>
    <t>січень - листопад 2021 року</t>
  </si>
  <si>
    <t xml:space="preserve">  1 грудня             2020 р.</t>
  </si>
  <si>
    <t xml:space="preserve">  1 грудня            2021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</si>
  <si>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листопаді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</si>
  <si>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листопаді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</si>
  <si>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листопаді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</si>
  <si>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листопаді 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</si>
  <si>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листопаді 2020 - 2021 рр.</t>
    </r>
  </si>
  <si>
    <t>у січні-листопаді 2021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</si>
  <si>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січні-листопаді 2021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</si>
  <si>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січні-листопаді 2021 року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</si>
  <si>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листопаді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</si>
  <si>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-листопаді  2020 - 2021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</si>
  <si>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листопаді 2020 - 2021 рр.</t>
    </r>
  </si>
  <si>
    <t>Станом на 01.12.2021: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</si>
  <si>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</si>
  <si>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</si>
  <si>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</si>
  <si>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2021*</t>
  </si>
  <si>
    <r>
      <t xml:space="preserve">* У зв’язку із набранням чинності </t>
    </r>
    <r>
      <rPr>
        <b/>
        <sz val="10"/>
        <rFont val="Times New Roman CYR"/>
        <charset val="204"/>
      </rPr>
      <t>постанови Кабінету Міністрів України від 10.03.2021 № 191</t>
    </r>
    <r>
      <rPr>
        <sz val="10"/>
        <rFont val="Times New Roman CYR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"/>
        <rFont val="Times New Roman CYR"/>
        <charset val="204"/>
      </rPr>
      <t>не можуть бути порівнянні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</si>
  <si>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family val="1"/>
        <charset val="204"/>
      </rPr>
      <t>постанови Кабінету Міністрів України від 10.03.2021 № 191</t>
    </r>
    <r>
      <rPr>
        <sz val="11"/>
        <rFont val="Times New Roman Cyr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family val="1"/>
        <charset val="204"/>
      </rPr>
      <t>не можуть бути порівнянні з відповідними даними минулого року</t>
    </r>
  </si>
  <si>
    <t xml:space="preserve">  1 грудня                           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</si>
</sst>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CC"/>
      <name val="Times New Roman Cyr"/>
      <charset val="204"/>
    </font>
    <font>
      <sz val="11"/>
      <color rgb="FF0000CC"/>
      <name val="Times New Roman"/>
      <family val="1"/>
      <charset val="204"/>
    </font>
    <font>
      <b/>
      <sz val="10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  <xf numFmtId="0" fontId="5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8" fillId="16" borderId="21" applyNumberFormat="0" applyAlignment="0" applyProtection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67" fillId="38" borderId="0" applyNumberFormat="0" applyBorder="0" applyAlignment="0" applyProtection="0"/>
    <xf numFmtId="0" fontId="9" fillId="0" borderId="0"/>
    <xf numFmtId="0" fontId="9" fillId="0" borderId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5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39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164" fontId="23" fillId="0" borderId="4" xfId="1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5" fillId="0" borderId="1" xfId="6" applyNumberFormat="1" applyFont="1" applyFill="1" applyBorder="1" applyAlignment="1" applyProtection="1">
      <protection locked="0"/>
    </xf>
    <xf numFmtId="1" fontId="76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8" fillId="0" borderId="0" xfId="6" applyNumberFormat="1" applyFont="1" applyFill="1" applyProtection="1">
      <protection locked="0"/>
    </xf>
    <xf numFmtId="1" fontId="78" fillId="0" borderId="0" xfId="6" applyNumberFormat="1" applyFont="1" applyFill="1" applyBorder="1" applyAlignment="1" applyProtection="1">
      <protection locked="0"/>
    </xf>
    <xf numFmtId="1" fontId="79" fillId="0" borderId="6" xfId="6" applyNumberFormat="1" applyFont="1" applyFill="1" applyBorder="1" applyAlignment="1" applyProtection="1">
      <alignment horizontal="center"/>
    </xf>
    <xf numFmtId="1" fontId="79" fillId="0" borderId="0" xfId="6" applyNumberFormat="1" applyFont="1" applyFill="1" applyProtection="1">
      <protection locked="0"/>
    </xf>
    <xf numFmtId="0" fontId="80" fillId="0" borderId="6" xfId="6" applyNumberFormat="1" applyFont="1" applyFill="1" applyBorder="1" applyAlignment="1" applyProtection="1">
      <alignment horizontal="center" vertical="center" wrapText="1" shrinkToFit="1"/>
    </xf>
    <xf numFmtId="1" fontId="81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5" fillId="40" borderId="6" xfId="12" applyNumberFormat="1" applyFont="1" applyFill="1" applyBorder="1" applyAlignment="1">
      <alignment horizontal="center" wrapText="1"/>
    </xf>
    <xf numFmtId="3" fontId="25" fillId="40" borderId="6" xfId="12" applyNumberFormat="1" applyFont="1" applyFill="1" applyBorder="1" applyAlignment="1">
      <alignment horizontal="center" vertical="center"/>
    </xf>
    <xf numFmtId="164" fontId="25" fillId="40" borderId="6" xfId="12" applyNumberFormat="1" applyFont="1" applyFill="1" applyBorder="1" applyAlignment="1">
      <alignment horizontal="center" vertical="center"/>
    </xf>
    <xf numFmtId="164" fontId="23" fillId="40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3" fontId="83" fillId="0" borderId="6" xfId="13" applyNumberFormat="1" applyFont="1" applyFill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40" borderId="6" xfId="12" applyNumberFormat="1" applyFont="1" applyFill="1" applyBorder="1" applyAlignment="1">
      <alignment horizontal="center" vertical="center"/>
    </xf>
    <xf numFmtId="3" fontId="83" fillId="2" borderId="5" xfId="18" applyNumberFormat="1" applyFont="1" applyFill="1" applyBorder="1" applyAlignment="1" applyProtection="1">
      <alignment horizontal="center" vertical="center"/>
      <protection locked="0"/>
    </xf>
    <xf numFmtId="3" fontId="83" fillId="2" borderId="12" xfId="18" applyNumberFormat="1" applyFont="1" applyFill="1" applyBorder="1" applyAlignment="1" applyProtection="1">
      <alignment horizontal="center" vertical="center"/>
      <protection locked="0"/>
    </xf>
    <xf numFmtId="3" fontId="23" fillId="0" borderId="2" xfId="12" applyNumberFormat="1" applyFont="1" applyFill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2" fillId="0" borderId="10" xfId="14" applyFont="1" applyFill="1" applyBorder="1" applyAlignment="1">
      <alignment horizontal="left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1" fillId="0" borderId="10" xfId="14" applyFont="1" applyFill="1" applyBorder="1" applyAlignment="1">
      <alignment horizontal="left" wrapText="1"/>
    </xf>
    <xf numFmtId="0" fontId="17" fillId="0" borderId="1" xfId="8" applyFont="1" applyFill="1" applyBorder="1" applyAlignment="1">
      <alignment horizontal="center" vertical="top" wrapText="1"/>
    </xf>
    <xf numFmtId="0" fontId="25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54" fillId="0" borderId="9" xfId="9" applyFont="1" applyFill="1" applyBorder="1" applyAlignment="1">
      <alignment horizontal="center" vertical="center" wrapText="1"/>
    </xf>
    <xf numFmtId="0" fontId="54" fillId="0" borderId="10" xfId="9" applyFont="1" applyFill="1" applyBorder="1" applyAlignment="1">
      <alignment horizontal="center" vertical="center" wrapText="1"/>
    </xf>
    <xf numFmtId="0" fontId="54" fillId="0" borderId="8" xfId="9" applyFont="1" applyFill="1" applyBorder="1" applyAlignment="1">
      <alignment horizontal="center" vertical="center" wrapText="1"/>
    </xf>
    <xf numFmtId="0" fontId="54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top" wrapText="1"/>
    </xf>
    <xf numFmtId="1" fontId="80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2" fillId="0" borderId="0" xfId="6" applyNumberFormat="1" applyFont="1" applyFill="1" applyAlignment="1" applyProtection="1">
      <alignment horizontal="center" vertical="center" wrapText="1"/>
      <protection locked="0"/>
    </xf>
    <xf numFmtId="1" fontId="77" fillId="0" borderId="2" xfId="6" applyNumberFormat="1" applyFont="1" applyFill="1" applyBorder="1" applyAlignment="1" applyProtection="1">
      <alignment horizontal="center"/>
      <protection locked="0"/>
    </xf>
    <xf numFmtId="1" fontId="77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40" borderId="3" xfId="12" applyFont="1" applyFill="1" applyBorder="1" applyAlignment="1">
      <alignment horizontal="center" vertical="center" wrapText="1"/>
    </xf>
    <xf numFmtId="0" fontId="25" fillId="40" borderId="11" xfId="12" applyFont="1" applyFill="1" applyBorder="1" applyAlignment="1">
      <alignment horizontal="center" vertical="center" wrapText="1"/>
    </xf>
    <xf numFmtId="0" fontId="25" fillId="40" borderId="4" xfId="12" applyFont="1" applyFill="1" applyBorder="1" applyAlignment="1">
      <alignment horizontal="center" vertical="center" wrapText="1"/>
    </xf>
    <xf numFmtId="0" fontId="31" fillId="40" borderId="2" xfId="12" applyFont="1" applyFill="1" applyBorder="1" applyAlignment="1">
      <alignment horizontal="center" vertical="center" wrapText="1"/>
    </xf>
    <xf numFmtId="0" fontId="31" fillId="40" borderId="5" xfId="12" applyFont="1" applyFill="1" applyBorder="1" applyAlignment="1">
      <alignment horizontal="center" vertical="center" wrapText="1"/>
    </xf>
  </cellXfs>
  <cellStyles count="115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85" zoomScaleNormal="70" zoomScaleSheetLayoutView="85" workbookViewId="0">
      <selection activeCell="C16" sqref="C16"/>
    </sheetView>
  </sheetViews>
  <sheetFormatPr defaultColWidth="8" defaultRowHeight="13.6" x14ac:dyDescent="0.25"/>
  <cols>
    <col min="1" max="1" width="61.125" style="3" customWidth="1"/>
    <col min="2" max="3" width="24.375" style="52" customWidth="1"/>
    <col min="4" max="5" width="11.625" style="3" customWidth="1"/>
    <col min="6" max="16384" width="8" style="3"/>
  </cols>
  <sheetData>
    <row r="1" spans="1:11" ht="77.95" customHeight="1" x14ac:dyDescent="0.25">
      <c r="A1" s="163" t="s">
        <v>25</v>
      </c>
      <c r="B1" s="163"/>
      <c r="C1" s="163"/>
      <c r="D1" s="163"/>
      <c r="E1" s="163"/>
    </row>
    <row r="2" spans="1:11" ht="17.350000000000001" customHeight="1" x14ac:dyDescent="0.3">
      <c r="A2" s="163"/>
      <c r="B2" s="163"/>
      <c r="C2" s="163"/>
      <c r="D2" s="163"/>
      <c r="E2" s="163"/>
    </row>
    <row r="3" spans="1:11" s="4" customFormat="1" ht="23.3" customHeight="1" x14ac:dyDescent="0.25">
      <c r="A3" s="168" t="s">
        <v>0</v>
      </c>
      <c r="B3" s="164" t="s">
        <v>97</v>
      </c>
      <c r="C3" s="164" t="s">
        <v>98</v>
      </c>
      <c r="D3" s="166" t="s">
        <v>1</v>
      </c>
      <c r="E3" s="167"/>
    </row>
    <row r="4" spans="1:11" s="4" customFormat="1" ht="27.7" customHeight="1" x14ac:dyDescent="0.25">
      <c r="A4" s="169"/>
      <c r="B4" s="165"/>
      <c r="C4" s="165"/>
      <c r="D4" s="5" t="s">
        <v>2</v>
      </c>
      <c r="E4" s="6" t="s">
        <v>26</v>
      </c>
    </row>
    <row r="5" spans="1:11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2.95" customHeight="1" x14ac:dyDescent="0.25">
      <c r="A6" s="10" t="s">
        <v>27</v>
      </c>
      <c r="B6" s="74">
        <f>'2(5%квота-ЦЗ)'!B7</f>
        <v>27408</v>
      </c>
      <c r="C6" s="74">
        <f>'2(5%квота-ЦЗ)'!C7</f>
        <v>26838</v>
      </c>
      <c r="D6" s="16">
        <f>C6*100/B6</f>
        <v>97.920315236427314</v>
      </c>
      <c r="E6" s="98">
        <f>C6-B6</f>
        <v>-570</v>
      </c>
      <c r="K6" s="13"/>
    </row>
    <row r="7" spans="1:11" s="4" customFormat="1" ht="22.95" customHeight="1" x14ac:dyDescent="0.25">
      <c r="A7" s="10" t="s">
        <v>28</v>
      </c>
      <c r="B7" s="74">
        <f>'2(5%квота-ЦЗ)'!E7</f>
        <v>15574</v>
      </c>
      <c r="C7" s="74">
        <f>'2(5%квота-ЦЗ)'!F7</f>
        <v>16446</v>
      </c>
      <c r="D7" s="16">
        <f t="shared" ref="D7:D11" si="0">C7*100/B7</f>
        <v>105.599075382047</v>
      </c>
      <c r="E7" s="90">
        <f t="shared" ref="E7:E11" si="1">C7-B7</f>
        <v>872</v>
      </c>
      <c r="K7" s="13"/>
    </row>
    <row r="8" spans="1:11" s="4" customFormat="1" ht="45" customHeight="1" x14ac:dyDescent="0.25">
      <c r="A8" s="14" t="s">
        <v>29</v>
      </c>
      <c r="B8" s="74">
        <f>'2(5%квота-ЦЗ)'!H7</f>
        <v>2684</v>
      </c>
      <c r="C8" s="74">
        <f>'2(5%квота-ЦЗ)'!I7</f>
        <v>2880</v>
      </c>
      <c r="D8" s="16">
        <f t="shared" si="0"/>
        <v>107.30253353204174</v>
      </c>
      <c r="E8" s="98">
        <f t="shared" si="1"/>
        <v>196</v>
      </c>
      <c r="K8" s="13"/>
    </row>
    <row r="9" spans="1:11" s="4" customFormat="1" ht="22.95" customHeight="1" x14ac:dyDescent="0.25">
      <c r="A9" s="10" t="s">
        <v>30</v>
      </c>
      <c r="B9" s="74">
        <f>'2(5%квота-ЦЗ)'!K7</f>
        <v>1043</v>
      </c>
      <c r="C9" s="74">
        <f>'2(5%квота-ЦЗ)'!L7</f>
        <v>863</v>
      </c>
      <c r="D9" s="16">
        <f t="shared" si="0"/>
        <v>82.742090124640455</v>
      </c>
      <c r="E9" s="90">
        <f t="shared" si="1"/>
        <v>-180</v>
      </c>
      <c r="K9" s="13"/>
    </row>
    <row r="10" spans="1:11" s="4" customFormat="1" ht="45.55" customHeight="1" x14ac:dyDescent="0.25">
      <c r="A10" s="15" t="s">
        <v>20</v>
      </c>
      <c r="B10" s="74">
        <f>'2(5%квота-ЦЗ)'!N7</f>
        <v>225</v>
      </c>
      <c r="C10" s="74">
        <f>'2(5%квота-ЦЗ)'!O7</f>
        <v>177</v>
      </c>
      <c r="D10" s="16">
        <f t="shared" si="0"/>
        <v>78.666666666666671</v>
      </c>
      <c r="E10" s="98">
        <f t="shared" si="1"/>
        <v>-48</v>
      </c>
      <c r="K10" s="13"/>
    </row>
    <row r="11" spans="1:11" s="4" customFormat="1" ht="45.55" customHeight="1" x14ac:dyDescent="0.25">
      <c r="A11" s="15" t="s">
        <v>31</v>
      </c>
      <c r="B11" s="74">
        <f>'2(5%квота-ЦЗ)'!Q7</f>
        <v>13483</v>
      </c>
      <c r="C11" s="74">
        <f>'2(5%квота-ЦЗ)'!R7</f>
        <v>13467</v>
      </c>
      <c r="D11" s="16">
        <f t="shared" si="0"/>
        <v>99.881332047763848</v>
      </c>
      <c r="E11" s="90">
        <f t="shared" si="1"/>
        <v>-16</v>
      </c>
      <c r="K11" s="13"/>
    </row>
    <row r="12" spans="1:11" s="4" customFormat="1" ht="12.75" customHeight="1" x14ac:dyDescent="0.25">
      <c r="A12" s="170" t="s">
        <v>4</v>
      </c>
      <c r="B12" s="171"/>
      <c r="C12" s="171"/>
      <c r="D12" s="171"/>
      <c r="E12" s="171"/>
      <c r="K12" s="13"/>
    </row>
    <row r="13" spans="1:11" s="4" customFormat="1" ht="14.95" customHeight="1" x14ac:dyDescent="0.25">
      <c r="A13" s="172"/>
      <c r="B13" s="173"/>
      <c r="C13" s="173"/>
      <c r="D13" s="173"/>
      <c r="E13" s="173"/>
      <c r="K13" s="13"/>
    </row>
    <row r="14" spans="1:11" s="4" customFormat="1" ht="23.95" customHeight="1" x14ac:dyDescent="0.25">
      <c r="A14" s="168" t="s">
        <v>0</v>
      </c>
      <c r="B14" s="174" t="s">
        <v>99</v>
      </c>
      <c r="C14" s="174" t="s">
        <v>119</v>
      </c>
      <c r="D14" s="166" t="s">
        <v>1</v>
      </c>
      <c r="E14" s="167"/>
      <c r="K14" s="13" t="s">
        <v>69</v>
      </c>
    </row>
    <row r="15" spans="1:11" ht="35.35" customHeight="1" x14ac:dyDescent="0.25">
      <c r="A15" s="169"/>
      <c r="B15" s="174"/>
      <c r="C15" s="174"/>
      <c r="D15" s="5" t="s">
        <v>2</v>
      </c>
      <c r="E15" s="6" t="s">
        <v>26</v>
      </c>
      <c r="K15" s="13"/>
    </row>
    <row r="16" spans="1:11" ht="22.95" customHeight="1" x14ac:dyDescent="0.25">
      <c r="A16" s="10" t="s">
        <v>113</v>
      </c>
      <c r="B16" s="74" t="s">
        <v>114</v>
      </c>
      <c r="C16" s="74">
        <f>'2(5%квота-ЦЗ)'!U7</f>
        <v>3949</v>
      </c>
      <c r="D16" s="16" t="s">
        <v>114</v>
      </c>
      <c r="E16" s="98" t="s">
        <v>114</v>
      </c>
      <c r="K16" s="13"/>
    </row>
    <row r="17" spans="1:11" ht="22.95" customHeight="1" x14ac:dyDescent="0.25">
      <c r="A17" s="1" t="s">
        <v>28</v>
      </c>
      <c r="B17" s="74">
        <f>'2(5%квота-ЦЗ)'!W7</f>
        <v>5785</v>
      </c>
      <c r="C17" s="74">
        <f>'2(5%квота-ЦЗ)'!X7</f>
        <v>3826</v>
      </c>
      <c r="D17" s="16">
        <f t="shared" ref="D17:D18" si="2">C17*100/B17</f>
        <v>66.136560069144338</v>
      </c>
      <c r="E17" s="98">
        <f t="shared" ref="E17:E18" si="3">C17-B17</f>
        <v>-1959</v>
      </c>
      <c r="K17" s="13"/>
    </row>
    <row r="18" spans="1:11" ht="22.95" customHeight="1" x14ac:dyDescent="0.25">
      <c r="A18" s="1" t="s">
        <v>33</v>
      </c>
      <c r="B18" s="74">
        <f>'2(5%квота-ЦЗ)'!Z7</f>
        <v>5211</v>
      </c>
      <c r="C18" s="74">
        <f>'2(5%квота-ЦЗ)'!AA7</f>
        <v>3385</v>
      </c>
      <c r="D18" s="16">
        <f t="shared" si="2"/>
        <v>64.958741124544233</v>
      </c>
      <c r="E18" s="98">
        <f t="shared" si="3"/>
        <v>-1826</v>
      </c>
      <c r="K18" s="13"/>
    </row>
    <row r="19" spans="1:11" ht="50.3" customHeight="1" x14ac:dyDescent="0.25">
      <c r="A19" s="162" t="s">
        <v>115</v>
      </c>
      <c r="B19" s="162"/>
      <c r="C19" s="162"/>
      <c r="D19" s="162"/>
      <c r="E19" s="162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tabSelected="1" view="pageBreakPreview" zoomScale="61" zoomScaleNormal="75" zoomScaleSheetLayoutView="6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L3" sqref="AL3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2.5" style="44" customWidth="1"/>
    <col min="16" max="16" width="8.125" style="44" customWidth="1"/>
    <col min="17" max="18" width="12.75" style="44" customWidth="1"/>
    <col min="19" max="19" width="8.125" style="44" customWidth="1"/>
    <col min="20" max="20" width="10.625" style="44" hidden="1" customWidth="1"/>
    <col min="21" max="21" width="17.875" style="44" customWidth="1"/>
    <col min="22" max="22" width="8.1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45.55" customHeight="1" x14ac:dyDescent="0.35">
      <c r="B1" s="176" t="s">
        <v>105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56.55" customHeight="1" x14ac:dyDescent="0.25">
      <c r="A3" s="178"/>
      <c r="B3" s="195" t="s">
        <v>21</v>
      </c>
      <c r="C3" s="195"/>
      <c r="D3" s="195"/>
      <c r="E3" s="195" t="s">
        <v>22</v>
      </c>
      <c r="F3" s="195"/>
      <c r="G3" s="195"/>
      <c r="H3" s="195" t="s">
        <v>13</v>
      </c>
      <c r="I3" s="195"/>
      <c r="J3" s="195"/>
      <c r="K3" s="195" t="s">
        <v>9</v>
      </c>
      <c r="L3" s="195"/>
      <c r="M3" s="195"/>
      <c r="N3" s="195" t="s">
        <v>10</v>
      </c>
      <c r="O3" s="195"/>
      <c r="P3" s="195"/>
      <c r="Q3" s="196" t="s">
        <v>8</v>
      </c>
      <c r="R3" s="197"/>
      <c r="S3" s="198"/>
      <c r="T3" s="195" t="s">
        <v>16</v>
      </c>
      <c r="U3" s="195"/>
      <c r="V3" s="195"/>
      <c r="W3" s="195" t="s">
        <v>11</v>
      </c>
      <c r="X3" s="195"/>
      <c r="Y3" s="195"/>
      <c r="Z3" s="195" t="s">
        <v>12</v>
      </c>
      <c r="AA3" s="195"/>
      <c r="AB3" s="195"/>
    </row>
    <row r="4" spans="1:32" s="33" customFormat="1" ht="19.55" customHeight="1" x14ac:dyDescent="0.25">
      <c r="A4" s="178"/>
      <c r="B4" s="180" t="s">
        <v>15</v>
      </c>
      <c r="C4" s="180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0" t="s">
        <v>63</v>
      </c>
      <c r="J4" s="181" t="s">
        <v>2</v>
      </c>
      <c r="K4" s="180" t="s">
        <v>15</v>
      </c>
      <c r="L4" s="180" t="s">
        <v>63</v>
      </c>
      <c r="M4" s="181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0" t="s">
        <v>63</v>
      </c>
      <c r="S4" s="181" t="s">
        <v>2</v>
      </c>
      <c r="T4" s="180" t="s">
        <v>15</v>
      </c>
      <c r="U4" s="182" t="s">
        <v>116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0" t="s">
        <v>63</v>
      </c>
      <c r="AB4" s="181" t="s">
        <v>2</v>
      </c>
    </row>
    <row r="5" spans="1:32" s="33" customFormat="1" ht="15.8" customHeight="1" x14ac:dyDescent="0.25">
      <c r="A5" s="178"/>
      <c r="B5" s="180"/>
      <c r="C5" s="180"/>
      <c r="D5" s="181"/>
      <c r="E5" s="180"/>
      <c r="F5" s="180"/>
      <c r="G5" s="181"/>
      <c r="H5" s="180"/>
      <c r="I5" s="180"/>
      <c r="J5" s="181"/>
      <c r="K5" s="180"/>
      <c r="L5" s="180"/>
      <c r="M5" s="181"/>
      <c r="N5" s="180"/>
      <c r="O5" s="180"/>
      <c r="P5" s="181"/>
      <c r="Q5" s="180"/>
      <c r="R5" s="180"/>
      <c r="S5" s="181"/>
      <c r="T5" s="180"/>
      <c r="U5" s="182"/>
      <c r="V5" s="181"/>
      <c r="W5" s="180"/>
      <c r="X5" s="180"/>
      <c r="Y5" s="181"/>
      <c r="Z5" s="180"/>
      <c r="AA5" s="180"/>
      <c r="AB5" s="18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56470</v>
      </c>
      <c r="C7" s="35">
        <f>SUM(C8:C35)</f>
        <v>52649</v>
      </c>
      <c r="D7" s="36">
        <f>C7*100/B7</f>
        <v>93.233575349743234</v>
      </c>
      <c r="E7" s="35">
        <f>SUM(E8:E35)</f>
        <v>24123</v>
      </c>
      <c r="F7" s="35">
        <f>SUM(F8:F35)</f>
        <v>24082</v>
      </c>
      <c r="G7" s="36">
        <f>F7*100/E7</f>
        <v>99.83003772333457</v>
      </c>
      <c r="H7" s="35">
        <f>SUM(H8:H35)</f>
        <v>8762</v>
      </c>
      <c r="I7" s="35">
        <f>SUM(I8:I35)</f>
        <v>8166</v>
      </c>
      <c r="J7" s="36">
        <f>I7*100/H7</f>
        <v>93.197900022825834</v>
      </c>
      <c r="K7" s="35">
        <f>SUM(K8:K35)</f>
        <v>1669</v>
      </c>
      <c r="L7" s="35">
        <f>SUM(L8:L35)</f>
        <v>1393</v>
      </c>
      <c r="M7" s="36">
        <f>L7*100/K7</f>
        <v>83.463151587777105</v>
      </c>
      <c r="N7" s="35">
        <f>SUM(N8:N35)</f>
        <v>273</v>
      </c>
      <c r="O7" s="35">
        <f>SUM(O8:O35)</f>
        <v>142</v>
      </c>
      <c r="P7" s="36">
        <f>IF(ISERROR(O7*100/N7),"-",(O7*100/N7))</f>
        <v>52.014652014652015</v>
      </c>
      <c r="Q7" s="35">
        <f>SUM(Q8:Q35)</f>
        <v>20369</v>
      </c>
      <c r="R7" s="35">
        <f>SUM(R8:R35)</f>
        <v>18288</v>
      </c>
      <c r="S7" s="36">
        <f>R7*100/Q7</f>
        <v>89.78349452599538</v>
      </c>
      <c r="T7" s="35">
        <f>SUM(T8:T35)</f>
        <v>36358</v>
      </c>
      <c r="U7" s="35">
        <f>SUM(U8:U35)</f>
        <v>4839</v>
      </c>
      <c r="V7" s="36">
        <f>U7*100/T7</f>
        <v>13.309312943506244</v>
      </c>
      <c r="W7" s="35">
        <f>SUM(W8:W35)</f>
        <v>9730</v>
      </c>
      <c r="X7" s="35">
        <f>SUM(X8:X35)</f>
        <v>4188</v>
      </c>
      <c r="Y7" s="36">
        <f>X7*100/W7</f>
        <v>43.04213771839671</v>
      </c>
      <c r="Z7" s="35">
        <f>SUM(Z8:Z35)</f>
        <v>8391</v>
      </c>
      <c r="AA7" s="35">
        <f>SUM(AA8:AA35)</f>
        <v>3491</v>
      </c>
      <c r="AB7" s="36">
        <f>AA7*100/Z7</f>
        <v>41.604099630556547</v>
      </c>
      <c r="AC7" s="37"/>
      <c r="AF7" s="42"/>
    </row>
    <row r="8" spans="1:32" s="42" customFormat="1" ht="15.8" customHeight="1" x14ac:dyDescent="0.25">
      <c r="A8" s="61" t="s">
        <v>35</v>
      </c>
      <c r="B8" s="39">
        <v>12442</v>
      </c>
      <c r="C8" s="39">
        <v>12528</v>
      </c>
      <c r="D8" s="40">
        <f t="shared" ref="D8:D35" si="0">C8*100/B8</f>
        <v>100.69120720141456</v>
      </c>
      <c r="E8" s="39">
        <v>6377</v>
      </c>
      <c r="F8" s="39">
        <v>6825</v>
      </c>
      <c r="G8" s="40">
        <f t="shared" ref="G8:G35" si="1">F8*100/E8</f>
        <v>107.02524698133919</v>
      </c>
      <c r="H8" s="39">
        <v>489</v>
      </c>
      <c r="I8" s="39">
        <v>664</v>
      </c>
      <c r="J8" s="36">
        <f t="shared" ref="J8:J35" si="2">I8*100/H8</f>
        <v>135.78732106339467</v>
      </c>
      <c r="K8" s="39">
        <v>222</v>
      </c>
      <c r="L8" s="39">
        <v>320</v>
      </c>
      <c r="M8" s="40">
        <f t="shared" ref="M8:M35" si="3">L8*100/K8</f>
        <v>144.14414414414415</v>
      </c>
      <c r="N8" s="39">
        <v>30</v>
      </c>
      <c r="O8" s="39">
        <v>46</v>
      </c>
      <c r="P8" s="40">
        <f>IF(ISERROR(O8*100/N8),"-",(O8*100/N8))</f>
        <v>153.33333333333334</v>
      </c>
      <c r="Q8" s="39">
        <v>4724</v>
      </c>
      <c r="R8" s="60">
        <v>4176</v>
      </c>
      <c r="S8" s="40">
        <f t="shared" ref="S8:S35" si="4">R8*100/Q8</f>
        <v>88.399661303979684</v>
      </c>
      <c r="T8" s="39">
        <v>8699</v>
      </c>
      <c r="U8" s="60">
        <v>1566</v>
      </c>
      <c r="V8" s="40">
        <f t="shared" ref="V8:V35" si="5">U8*100/T8</f>
        <v>18.002069203356708</v>
      </c>
      <c r="W8" s="39">
        <v>2858</v>
      </c>
      <c r="X8" s="60">
        <v>1459</v>
      </c>
      <c r="Y8" s="40">
        <f t="shared" ref="Y8:Y35" si="6">X8*100/W8</f>
        <v>51.049685094471656</v>
      </c>
      <c r="Z8" s="39">
        <v>2500</v>
      </c>
      <c r="AA8" s="60">
        <v>1255</v>
      </c>
      <c r="AB8" s="40">
        <f t="shared" ref="AB8:AB35" si="7">AA8*100/Z8</f>
        <v>50.2</v>
      </c>
      <c r="AC8" s="92"/>
      <c r="AD8" s="41"/>
    </row>
    <row r="9" spans="1:32" s="43" customFormat="1" ht="15.8" customHeight="1" x14ac:dyDescent="0.25">
      <c r="A9" s="61" t="s">
        <v>36</v>
      </c>
      <c r="B9" s="39">
        <v>2187</v>
      </c>
      <c r="C9" s="39">
        <v>2013</v>
      </c>
      <c r="D9" s="40">
        <f t="shared" si="0"/>
        <v>92.04389574759945</v>
      </c>
      <c r="E9" s="39">
        <v>1038</v>
      </c>
      <c r="F9" s="39">
        <v>1006</v>
      </c>
      <c r="G9" s="40">
        <f t="shared" si="1"/>
        <v>96.917148362235068</v>
      </c>
      <c r="H9" s="39">
        <v>410</v>
      </c>
      <c r="I9" s="39">
        <v>296</v>
      </c>
      <c r="J9" s="36">
        <f t="shared" si="2"/>
        <v>72.195121951219505</v>
      </c>
      <c r="K9" s="39">
        <v>46</v>
      </c>
      <c r="L9" s="39">
        <v>33</v>
      </c>
      <c r="M9" s="40">
        <f t="shared" si="3"/>
        <v>71.739130434782609</v>
      </c>
      <c r="N9" s="39">
        <v>2</v>
      </c>
      <c r="O9" s="39">
        <v>4</v>
      </c>
      <c r="P9" s="91">
        <f t="shared" ref="P9:P35" si="8">IF(ISERROR(O9*100/N9),"-",(O9*100/N9))</f>
        <v>200</v>
      </c>
      <c r="Q9" s="39">
        <v>850</v>
      </c>
      <c r="R9" s="60">
        <v>791</v>
      </c>
      <c r="S9" s="40">
        <f t="shared" si="4"/>
        <v>93.058823529411768</v>
      </c>
      <c r="T9" s="39">
        <v>1428</v>
      </c>
      <c r="U9" s="60">
        <v>162</v>
      </c>
      <c r="V9" s="40">
        <f t="shared" si="5"/>
        <v>11.344537815126051</v>
      </c>
      <c r="W9" s="39">
        <v>436</v>
      </c>
      <c r="X9" s="60">
        <v>133</v>
      </c>
      <c r="Y9" s="40">
        <f t="shared" si="6"/>
        <v>30.504587155963304</v>
      </c>
      <c r="Z9" s="39">
        <v>338</v>
      </c>
      <c r="AA9" s="60">
        <v>90</v>
      </c>
      <c r="AB9" s="40">
        <f t="shared" si="7"/>
        <v>26.627218934911241</v>
      </c>
      <c r="AC9" s="92"/>
      <c r="AD9" s="41"/>
    </row>
    <row r="10" spans="1:32" s="42" customFormat="1" ht="15.8" customHeight="1" x14ac:dyDescent="0.25">
      <c r="A10" s="61" t="s">
        <v>37</v>
      </c>
      <c r="B10" s="39">
        <v>250</v>
      </c>
      <c r="C10" s="39">
        <v>201</v>
      </c>
      <c r="D10" s="40">
        <f t="shared" si="0"/>
        <v>80.400000000000006</v>
      </c>
      <c r="E10" s="39">
        <v>179</v>
      </c>
      <c r="F10" s="39">
        <v>144</v>
      </c>
      <c r="G10" s="40">
        <f t="shared" si="1"/>
        <v>80.44692737430168</v>
      </c>
      <c r="H10" s="39">
        <v>49</v>
      </c>
      <c r="I10" s="39">
        <v>31</v>
      </c>
      <c r="J10" s="36">
        <f t="shared" si="2"/>
        <v>63.265306122448976</v>
      </c>
      <c r="K10" s="39">
        <v>4</v>
      </c>
      <c r="L10" s="39">
        <v>7</v>
      </c>
      <c r="M10" s="40">
        <f t="shared" si="3"/>
        <v>175</v>
      </c>
      <c r="N10" s="39">
        <v>2</v>
      </c>
      <c r="O10" s="39">
        <v>9</v>
      </c>
      <c r="P10" s="91">
        <f t="shared" si="8"/>
        <v>450</v>
      </c>
      <c r="Q10" s="39">
        <v>176</v>
      </c>
      <c r="R10" s="60">
        <v>120</v>
      </c>
      <c r="S10" s="40">
        <f t="shared" si="4"/>
        <v>68.181818181818187</v>
      </c>
      <c r="T10" s="39">
        <v>125</v>
      </c>
      <c r="U10" s="60">
        <v>23</v>
      </c>
      <c r="V10" s="40">
        <f t="shared" si="5"/>
        <v>18.399999999999999</v>
      </c>
      <c r="W10" s="39">
        <v>82</v>
      </c>
      <c r="X10" s="60">
        <v>22</v>
      </c>
      <c r="Y10" s="40">
        <f t="shared" si="6"/>
        <v>26.829268292682926</v>
      </c>
      <c r="Z10" s="39">
        <v>70</v>
      </c>
      <c r="AA10" s="60">
        <v>16</v>
      </c>
      <c r="AB10" s="40">
        <f t="shared" si="7"/>
        <v>22.857142857142858</v>
      </c>
      <c r="AC10" s="92"/>
      <c r="AD10" s="41"/>
    </row>
    <row r="11" spans="1:32" s="42" customFormat="1" ht="15.8" customHeight="1" x14ac:dyDescent="0.25">
      <c r="A11" s="61" t="s">
        <v>38</v>
      </c>
      <c r="B11" s="39">
        <v>1220</v>
      </c>
      <c r="C11" s="39">
        <v>1079</v>
      </c>
      <c r="D11" s="40">
        <f t="shared" si="0"/>
        <v>88.442622950819668</v>
      </c>
      <c r="E11" s="39">
        <v>602</v>
      </c>
      <c r="F11" s="39">
        <v>532</v>
      </c>
      <c r="G11" s="40">
        <f t="shared" si="1"/>
        <v>88.372093023255815</v>
      </c>
      <c r="H11" s="39">
        <v>210</v>
      </c>
      <c r="I11" s="39">
        <v>143</v>
      </c>
      <c r="J11" s="36">
        <f t="shared" si="2"/>
        <v>68.095238095238102</v>
      </c>
      <c r="K11" s="39">
        <v>24</v>
      </c>
      <c r="L11" s="39">
        <v>22</v>
      </c>
      <c r="M11" s="40">
        <f t="shared" si="3"/>
        <v>91.666666666666671</v>
      </c>
      <c r="N11" s="39">
        <v>1</v>
      </c>
      <c r="O11" s="39">
        <v>1</v>
      </c>
      <c r="P11" s="40">
        <f t="shared" si="8"/>
        <v>100</v>
      </c>
      <c r="Q11" s="39">
        <v>577</v>
      </c>
      <c r="R11" s="60">
        <v>466</v>
      </c>
      <c r="S11" s="40">
        <f t="shared" si="4"/>
        <v>80.762564991334486</v>
      </c>
      <c r="T11" s="39">
        <v>711</v>
      </c>
      <c r="U11" s="60">
        <v>112</v>
      </c>
      <c r="V11" s="40">
        <f t="shared" si="5"/>
        <v>15.752461322081576</v>
      </c>
      <c r="W11" s="39">
        <v>216</v>
      </c>
      <c r="X11" s="60">
        <v>96</v>
      </c>
      <c r="Y11" s="40">
        <f t="shared" si="6"/>
        <v>44.444444444444443</v>
      </c>
      <c r="Z11" s="39">
        <v>185</v>
      </c>
      <c r="AA11" s="60">
        <v>72</v>
      </c>
      <c r="AB11" s="40">
        <f t="shared" si="7"/>
        <v>38.918918918918919</v>
      </c>
      <c r="AC11" s="92"/>
      <c r="AD11" s="41"/>
    </row>
    <row r="12" spans="1:32" s="42" customFormat="1" ht="15.8" customHeight="1" x14ac:dyDescent="0.25">
      <c r="A12" s="61" t="s">
        <v>39</v>
      </c>
      <c r="B12" s="39">
        <v>1974</v>
      </c>
      <c r="C12" s="39">
        <v>1892</v>
      </c>
      <c r="D12" s="40">
        <f t="shared" si="0"/>
        <v>95.845997973657546</v>
      </c>
      <c r="E12" s="39">
        <v>690</v>
      </c>
      <c r="F12" s="39">
        <v>677</v>
      </c>
      <c r="G12" s="40">
        <f t="shared" si="1"/>
        <v>98.115942028985501</v>
      </c>
      <c r="H12" s="39">
        <v>324</v>
      </c>
      <c r="I12" s="39">
        <v>274</v>
      </c>
      <c r="J12" s="36">
        <f t="shared" si="2"/>
        <v>84.567901234567898</v>
      </c>
      <c r="K12" s="39">
        <v>119</v>
      </c>
      <c r="L12" s="39">
        <v>58</v>
      </c>
      <c r="M12" s="40">
        <f t="shared" si="3"/>
        <v>48.739495798319325</v>
      </c>
      <c r="N12" s="39">
        <v>37</v>
      </c>
      <c r="O12" s="39">
        <v>6</v>
      </c>
      <c r="P12" s="40">
        <f t="shared" si="8"/>
        <v>16.216216216216218</v>
      </c>
      <c r="Q12" s="39">
        <v>604</v>
      </c>
      <c r="R12" s="60">
        <v>598</v>
      </c>
      <c r="S12" s="40">
        <f t="shared" si="4"/>
        <v>99.006622516556291</v>
      </c>
      <c r="T12" s="39">
        <v>1474</v>
      </c>
      <c r="U12" s="60">
        <v>121</v>
      </c>
      <c r="V12" s="40">
        <f t="shared" si="5"/>
        <v>8.2089552238805972</v>
      </c>
      <c r="W12" s="39">
        <v>276</v>
      </c>
      <c r="X12" s="60">
        <v>104</v>
      </c>
      <c r="Y12" s="40">
        <f t="shared" si="6"/>
        <v>37.681159420289852</v>
      </c>
      <c r="Z12" s="39">
        <v>225</v>
      </c>
      <c r="AA12" s="60">
        <v>77</v>
      </c>
      <c r="AB12" s="40">
        <f t="shared" si="7"/>
        <v>34.222222222222221</v>
      </c>
      <c r="AC12" s="92"/>
      <c r="AD12" s="41"/>
    </row>
    <row r="13" spans="1:32" s="42" customFormat="1" ht="15.8" customHeight="1" x14ac:dyDescent="0.25">
      <c r="A13" s="61" t="s">
        <v>40</v>
      </c>
      <c r="B13" s="39">
        <v>919</v>
      </c>
      <c r="C13" s="39">
        <v>751</v>
      </c>
      <c r="D13" s="40">
        <f t="shared" si="0"/>
        <v>81.719260065288353</v>
      </c>
      <c r="E13" s="39">
        <v>503</v>
      </c>
      <c r="F13" s="39">
        <v>417</v>
      </c>
      <c r="G13" s="40">
        <f t="shared" si="1"/>
        <v>82.902584493041743</v>
      </c>
      <c r="H13" s="39">
        <v>200</v>
      </c>
      <c r="I13" s="39">
        <v>149</v>
      </c>
      <c r="J13" s="36">
        <f t="shared" si="2"/>
        <v>74.5</v>
      </c>
      <c r="K13" s="39">
        <v>30</v>
      </c>
      <c r="L13" s="39">
        <v>23</v>
      </c>
      <c r="M13" s="40">
        <f t="shared" si="3"/>
        <v>76.666666666666671</v>
      </c>
      <c r="N13" s="39">
        <v>1</v>
      </c>
      <c r="O13" s="39">
        <v>0</v>
      </c>
      <c r="P13" s="91">
        <f t="shared" si="8"/>
        <v>0</v>
      </c>
      <c r="Q13" s="39">
        <v>436</v>
      </c>
      <c r="R13" s="60">
        <v>362</v>
      </c>
      <c r="S13" s="40">
        <f t="shared" si="4"/>
        <v>83.027522935779814</v>
      </c>
      <c r="T13" s="39">
        <v>515</v>
      </c>
      <c r="U13" s="60">
        <v>68</v>
      </c>
      <c r="V13" s="40">
        <f t="shared" si="5"/>
        <v>13.203883495145631</v>
      </c>
      <c r="W13" s="39">
        <v>192</v>
      </c>
      <c r="X13" s="60">
        <v>65</v>
      </c>
      <c r="Y13" s="40">
        <f t="shared" si="6"/>
        <v>33.854166666666664</v>
      </c>
      <c r="Z13" s="39">
        <v>158</v>
      </c>
      <c r="AA13" s="60">
        <v>55</v>
      </c>
      <c r="AB13" s="40">
        <f t="shared" si="7"/>
        <v>34.810126582278478</v>
      </c>
      <c r="AC13" s="92"/>
      <c r="AD13" s="41"/>
    </row>
    <row r="14" spans="1:32" s="42" customFormat="1" ht="15.8" customHeight="1" x14ac:dyDescent="0.25">
      <c r="A14" s="61" t="s">
        <v>41</v>
      </c>
      <c r="B14" s="39">
        <v>691</v>
      </c>
      <c r="C14" s="39">
        <v>546</v>
      </c>
      <c r="D14" s="40">
        <f t="shared" si="0"/>
        <v>79.015918958031833</v>
      </c>
      <c r="E14" s="39">
        <v>430</v>
      </c>
      <c r="F14" s="39">
        <v>323</v>
      </c>
      <c r="G14" s="40">
        <f t="shared" si="1"/>
        <v>75.116279069767444</v>
      </c>
      <c r="H14" s="39">
        <v>167</v>
      </c>
      <c r="I14" s="39">
        <v>102</v>
      </c>
      <c r="J14" s="36">
        <f t="shared" si="2"/>
        <v>61.077844311377248</v>
      </c>
      <c r="K14" s="39">
        <v>19</v>
      </c>
      <c r="L14" s="39">
        <v>7</v>
      </c>
      <c r="M14" s="40">
        <f t="shared" si="3"/>
        <v>36.842105263157897</v>
      </c>
      <c r="N14" s="39">
        <v>0</v>
      </c>
      <c r="O14" s="39">
        <v>1</v>
      </c>
      <c r="P14" s="91" t="str">
        <f t="shared" si="8"/>
        <v>-</v>
      </c>
      <c r="Q14" s="39">
        <v>409</v>
      </c>
      <c r="R14" s="60">
        <v>281</v>
      </c>
      <c r="S14" s="40">
        <f t="shared" si="4"/>
        <v>68.704156479217602</v>
      </c>
      <c r="T14" s="39">
        <v>339</v>
      </c>
      <c r="U14" s="60">
        <v>36</v>
      </c>
      <c r="V14" s="40">
        <f t="shared" si="5"/>
        <v>10.619469026548673</v>
      </c>
      <c r="W14" s="39">
        <v>177</v>
      </c>
      <c r="X14" s="60">
        <v>31</v>
      </c>
      <c r="Y14" s="40">
        <f t="shared" si="6"/>
        <v>17.514124293785311</v>
      </c>
      <c r="Z14" s="39">
        <v>143</v>
      </c>
      <c r="AA14" s="60">
        <v>19</v>
      </c>
      <c r="AB14" s="40">
        <f t="shared" si="7"/>
        <v>13.286713286713287</v>
      </c>
      <c r="AC14" s="92"/>
      <c r="AD14" s="41"/>
    </row>
    <row r="15" spans="1:32" s="42" customFormat="1" ht="15.8" customHeight="1" x14ac:dyDescent="0.25">
      <c r="A15" s="61" t="s">
        <v>42</v>
      </c>
      <c r="B15" s="39">
        <v>4318</v>
      </c>
      <c r="C15" s="39">
        <v>3959</v>
      </c>
      <c r="D15" s="40">
        <f t="shared" si="0"/>
        <v>91.685965724872631</v>
      </c>
      <c r="E15" s="39">
        <v>1008</v>
      </c>
      <c r="F15" s="39">
        <v>986</v>
      </c>
      <c r="G15" s="40">
        <f t="shared" si="1"/>
        <v>97.817460317460316</v>
      </c>
      <c r="H15" s="39">
        <v>716</v>
      </c>
      <c r="I15" s="39">
        <v>554</v>
      </c>
      <c r="J15" s="36">
        <f t="shared" si="2"/>
        <v>77.374301675977648</v>
      </c>
      <c r="K15" s="39">
        <v>100</v>
      </c>
      <c r="L15" s="39">
        <v>61</v>
      </c>
      <c r="M15" s="40">
        <f t="shared" si="3"/>
        <v>61</v>
      </c>
      <c r="N15" s="39">
        <v>13</v>
      </c>
      <c r="O15" s="39">
        <v>1</v>
      </c>
      <c r="P15" s="91">
        <f t="shared" si="8"/>
        <v>7.6923076923076925</v>
      </c>
      <c r="Q15" s="39">
        <v>872</v>
      </c>
      <c r="R15" s="60">
        <v>752</v>
      </c>
      <c r="S15" s="40">
        <f t="shared" si="4"/>
        <v>86.238532110091739</v>
      </c>
      <c r="T15" s="39">
        <v>3229</v>
      </c>
      <c r="U15" s="60">
        <v>183</v>
      </c>
      <c r="V15" s="40">
        <f t="shared" si="5"/>
        <v>5.6673892846082374</v>
      </c>
      <c r="W15" s="39">
        <v>362</v>
      </c>
      <c r="X15" s="60">
        <v>167</v>
      </c>
      <c r="Y15" s="40">
        <f t="shared" si="6"/>
        <v>46.132596685082873</v>
      </c>
      <c r="Z15" s="39">
        <v>308</v>
      </c>
      <c r="AA15" s="60">
        <v>128</v>
      </c>
      <c r="AB15" s="40">
        <f t="shared" si="7"/>
        <v>41.558441558441558</v>
      </c>
      <c r="AC15" s="92"/>
      <c r="AD15" s="41"/>
    </row>
    <row r="16" spans="1:32" s="42" customFormat="1" ht="15.8" customHeight="1" x14ac:dyDescent="0.25">
      <c r="A16" s="61" t="s">
        <v>43</v>
      </c>
      <c r="B16" s="39">
        <v>2532</v>
      </c>
      <c r="C16" s="39">
        <v>2235</v>
      </c>
      <c r="D16" s="40">
        <f t="shared" si="0"/>
        <v>88.27014218009478</v>
      </c>
      <c r="E16" s="39">
        <v>1305</v>
      </c>
      <c r="F16" s="39">
        <v>1249</v>
      </c>
      <c r="G16" s="40">
        <f t="shared" si="1"/>
        <v>95.708812260536405</v>
      </c>
      <c r="H16" s="39">
        <v>674</v>
      </c>
      <c r="I16" s="39">
        <v>672</v>
      </c>
      <c r="J16" s="36">
        <f t="shared" si="2"/>
        <v>99.703264094955486</v>
      </c>
      <c r="K16" s="39">
        <v>157</v>
      </c>
      <c r="L16" s="39">
        <v>106</v>
      </c>
      <c r="M16" s="40">
        <f t="shared" si="3"/>
        <v>67.515923566878982</v>
      </c>
      <c r="N16" s="39">
        <v>57</v>
      </c>
      <c r="O16" s="39">
        <v>36</v>
      </c>
      <c r="P16" s="40">
        <f t="shared" si="8"/>
        <v>63.157894736842103</v>
      </c>
      <c r="Q16" s="39">
        <v>1223</v>
      </c>
      <c r="R16" s="60">
        <v>1068</v>
      </c>
      <c r="S16" s="40">
        <f t="shared" si="4"/>
        <v>87.326246933769426</v>
      </c>
      <c r="T16" s="39">
        <v>1190</v>
      </c>
      <c r="U16" s="60">
        <v>159</v>
      </c>
      <c r="V16" s="40">
        <f t="shared" si="5"/>
        <v>13.361344537815127</v>
      </c>
      <c r="W16" s="39">
        <v>409</v>
      </c>
      <c r="X16" s="60">
        <v>133</v>
      </c>
      <c r="Y16" s="40">
        <f t="shared" si="6"/>
        <v>32.518337408312959</v>
      </c>
      <c r="Z16" s="39">
        <v>326</v>
      </c>
      <c r="AA16" s="60">
        <v>101</v>
      </c>
      <c r="AB16" s="40">
        <f t="shared" si="7"/>
        <v>30.981595092024541</v>
      </c>
      <c r="AC16" s="92"/>
      <c r="AD16" s="41"/>
    </row>
    <row r="17" spans="1:30" s="42" customFormat="1" ht="15.8" customHeight="1" x14ac:dyDescent="0.25">
      <c r="A17" s="61" t="s">
        <v>44</v>
      </c>
      <c r="B17" s="39">
        <v>3578</v>
      </c>
      <c r="C17" s="39">
        <v>3455</v>
      </c>
      <c r="D17" s="40">
        <f t="shared" si="0"/>
        <v>96.562325321408608</v>
      </c>
      <c r="E17" s="39">
        <v>1207</v>
      </c>
      <c r="F17" s="39">
        <v>1259</v>
      </c>
      <c r="G17" s="40">
        <f t="shared" si="1"/>
        <v>104.30820215410108</v>
      </c>
      <c r="H17" s="39">
        <v>544</v>
      </c>
      <c r="I17" s="39">
        <v>411</v>
      </c>
      <c r="J17" s="36">
        <f t="shared" si="2"/>
        <v>75.55147058823529</v>
      </c>
      <c r="K17" s="39">
        <v>114</v>
      </c>
      <c r="L17" s="39">
        <v>63</v>
      </c>
      <c r="M17" s="40">
        <f t="shared" si="3"/>
        <v>55.263157894736842</v>
      </c>
      <c r="N17" s="39">
        <v>4</v>
      </c>
      <c r="O17" s="39">
        <v>2</v>
      </c>
      <c r="P17" s="91">
        <f t="shared" si="8"/>
        <v>50</v>
      </c>
      <c r="Q17" s="39">
        <v>951</v>
      </c>
      <c r="R17" s="60">
        <v>803</v>
      </c>
      <c r="S17" s="40">
        <f t="shared" si="4"/>
        <v>84.43743427970557</v>
      </c>
      <c r="T17" s="39">
        <v>2569</v>
      </c>
      <c r="U17" s="60">
        <v>296</v>
      </c>
      <c r="V17" s="40">
        <f t="shared" si="5"/>
        <v>11.521992993382639</v>
      </c>
      <c r="W17" s="39">
        <v>504</v>
      </c>
      <c r="X17" s="60">
        <v>257</v>
      </c>
      <c r="Y17" s="40">
        <f t="shared" si="6"/>
        <v>50.992063492063494</v>
      </c>
      <c r="Z17" s="39">
        <v>453</v>
      </c>
      <c r="AA17" s="60">
        <v>232</v>
      </c>
      <c r="AB17" s="40">
        <f t="shared" si="7"/>
        <v>51.214128035320087</v>
      </c>
      <c r="AC17" s="92"/>
      <c r="AD17" s="41"/>
    </row>
    <row r="18" spans="1:30" s="42" customFormat="1" ht="15.8" customHeight="1" x14ac:dyDescent="0.25">
      <c r="A18" s="61" t="s">
        <v>45</v>
      </c>
      <c r="B18" s="39">
        <v>2945</v>
      </c>
      <c r="C18" s="39">
        <v>1630</v>
      </c>
      <c r="D18" s="40">
        <f t="shared" si="0"/>
        <v>55.348047538200341</v>
      </c>
      <c r="E18" s="39">
        <v>1296</v>
      </c>
      <c r="F18" s="39">
        <v>1020</v>
      </c>
      <c r="G18" s="40">
        <f t="shared" si="1"/>
        <v>78.703703703703709</v>
      </c>
      <c r="H18" s="39">
        <v>544</v>
      </c>
      <c r="I18" s="39">
        <v>477</v>
      </c>
      <c r="J18" s="36">
        <f t="shared" si="2"/>
        <v>87.683823529411768</v>
      </c>
      <c r="K18" s="39">
        <v>103</v>
      </c>
      <c r="L18" s="39">
        <v>50</v>
      </c>
      <c r="M18" s="40">
        <f t="shared" si="3"/>
        <v>48.543689320388353</v>
      </c>
      <c r="N18" s="39">
        <v>13</v>
      </c>
      <c r="O18" s="39">
        <v>4</v>
      </c>
      <c r="P18" s="40">
        <f t="shared" si="8"/>
        <v>30.76923076923077</v>
      </c>
      <c r="Q18" s="39">
        <v>1101</v>
      </c>
      <c r="R18" s="60">
        <v>735</v>
      </c>
      <c r="S18" s="40">
        <f t="shared" si="4"/>
        <v>66.757493188010898</v>
      </c>
      <c r="T18" s="39">
        <v>839</v>
      </c>
      <c r="U18" s="60">
        <v>202</v>
      </c>
      <c r="V18" s="40">
        <f t="shared" si="5"/>
        <v>24.076281287246722</v>
      </c>
      <c r="W18" s="39">
        <v>454</v>
      </c>
      <c r="X18" s="60">
        <v>137</v>
      </c>
      <c r="Y18" s="40">
        <f t="shared" si="6"/>
        <v>30.176211453744493</v>
      </c>
      <c r="Z18" s="39">
        <v>401</v>
      </c>
      <c r="AA18" s="60">
        <v>123</v>
      </c>
      <c r="AB18" s="40">
        <f t="shared" si="7"/>
        <v>30.673316708229425</v>
      </c>
      <c r="AC18" s="92"/>
      <c r="AD18" s="41"/>
    </row>
    <row r="19" spans="1:30" s="42" customFormat="1" ht="15.8" customHeight="1" x14ac:dyDescent="0.25">
      <c r="A19" s="61" t="s">
        <v>46</v>
      </c>
      <c r="B19" s="39">
        <v>1926</v>
      </c>
      <c r="C19" s="39">
        <v>1936</v>
      </c>
      <c r="D19" s="40">
        <f t="shared" si="0"/>
        <v>100.51921079958463</v>
      </c>
      <c r="E19" s="39">
        <v>724</v>
      </c>
      <c r="F19" s="39">
        <v>736</v>
      </c>
      <c r="G19" s="40">
        <f t="shared" si="1"/>
        <v>101.65745856353591</v>
      </c>
      <c r="H19" s="39">
        <v>312</v>
      </c>
      <c r="I19" s="39">
        <v>508</v>
      </c>
      <c r="J19" s="36">
        <f t="shared" si="2"/>
        <v>162.82051282051282</v>
      </c>
      <c r="K19" s="39">
        <v>100</v>
      </c>
      <c r="L19" s="39">
        <v>118</v>
      </c>
      <c r="M19" s="40">
        <f t="shared" si="3"/>
        <v>118</v>
      </c>
      <c r="N19" s="39">
        <v>11</v>
      </c>
      <c r="O19" s="39">
        <v>8</v>
      </c>
      <c r="P19" s="40">
        <f t="shared" si="8"/>
        <v>72.727272727272734</v>
      </c>
      <c r="Q19" s="39">
        <v>616</v>
      </c>
      <c r="R19" s="60">
        <v>650</v>
      </c>
      <c r="S19" s="40">
        <f t="shared" si="4"/>
        <v>105.51948051948052</v>
      </c>
      <c r="T19" s="39">
        <v>1413</v>
      </c>
      <c r="U19" s="60">
        <v>114</v>
      </c>
      <c r="V19" s="40">
        <f t="shared" si="5"/>
        <v>8.0679405520169851</v>
      </c>
      <c r="W19" s="39">
        <v>253</v>
      </c>
      <c r="X19" s="60">
        <v>89</v>
      </c>
      <c r="Y19" s="40">
        <f t="shared" si="6"/>
        <v>35.177865612648219</v>
      </c>
      <c r="Z19" s="39">
        <v>218</v>
      </c>
      <c r="AA19" s="60">
        <v>77</v>
      </c>
      <c r="AB19" s="40">
        <f t="shared" si="7"/>
        <v>35.321100917431195</v>
      </c>
      <c r="AC19" s="92"/>
      <c r="AD19" s="41"/>
    </row>
    <row r="20" spans="1:30" s="42" customFormat="1" ht="15.8" customHeight="1" x14ac:dyDescent="0.25">
      <c r="A20" s="61" t="s">
        <v>47</v>
      </c>
      <c r="B20" s="39">
        <v>1104</v>
      </c>
      <c r="C20" s="39">
        <v>1164</v>
      </c>
      <c r="D20" s="40">
        <f t="shared" si="0"/>
        <v>105.43478260869566</v>
      </c>
      <c r="E20" s="39">
        <v>341</v>
      </c>
      <c r="F20" s="39">
        <v>395</v>
      </c>
      <c r="G20" s="40">
        <f t="shared" si="1"/>
        <v>115.8357771260997</v>
      </c>
      <c r="H20" s="39">
        <v>117</v>
      </c>
      <c r="I20" s="39">
        <v>184</v>
      </c>
      <c r="J20" s="36">
        <f t="shared" si="2"/>
        <v>157.26495726495727</v>
      </c>
      <c r="K20" s="39">
        <v>13</v>
      </c>
      <c r="L20" s="39">
        <v>23</v>
      </c>
      <c r="M20" s="40">
        <f t="shared" si="3"/>
        <v>176.92307692307693</v>
      </c>
      <c r="N20" s="39">
        <v>10</v>
      </c>
      <c r="O20" s="39">
        <v>2</v>
      </c>
      <c r="P20" s="40">
        <f t="shared" si="8"/>
        <v>20</v>
      </c>
      <c r="Q20" s="39">
        <v>281</v>
      </c>
      <c r="R20" s="60">
        <v>300</v>
      </c>
      <c r="S20" s="40">
        <f t="shared" si="4"/>
        <v>106.76156583629893</v>
      </c>
      <c r="T20" s="39">
        <v>913</v>
      </c>
      <c r="U20" s="60">
        <v>110</v>
      </c>
      <c r="V20" s="40">
        <f t="shared" si="5"/>
        <v>12.048192771084338</v>
      </c>
      <c r="W20" s="39">
        <v>164</v>
      </c>
      <c r="X20" s="60">
        <v>79</v>
      </c>
      <c r="Y20" s="40">
        <f t="shared" si="6"/>
        <v>48.170731707317074</v>
      </c>
      <c r="Z20" s="39">
        <v>141</v>
      </c>
      <c r="AA20" s="60">
        <v>69</v>
      </c>
      <c r="AB20" s="40">
        <f t="shared" si="7"/>
        <v>48.936170212765958</v>
      </c>
      <c r="AC20" s="92"/>
      <c r="AD20" s="41"/>
    </row>
    <row r="21" spans="1:30" s="42" customFormat="1" ht="15.8" customHeight="1" x14ac:dyDescent="0.25">
      <c r="A21" s="61" t="s">
        <v>48</v>
      </c>
      <c r="B21" s="39">
        <v>723</v>
      </c>
      <c r="C21" s="39">
        <v>770</v>
      </c>
      <c r="D21" s="40">
        <f t="shared" si="0"/>
        <v>106.50069156293223</v>
      </c>
      <c r="E21" s="39">
        <v>307</v>
      </c>
      <c r="F21" s="39">
        <v>380</v>
      </c>
      <c r="G21" s="40">
        <f t="shared" si="1"/>
        <v>123.7785016286645</v>
      </c>
      <c r="H21" s="39">
        <v>174</v>
      </c>
      <c r="I21" s="39">
        <v>152</v>
      </c>
      <c r="J21" s="36">
        <f t="shared" si="2"/>
        <v>87.356321839080465</v>
      </c>
      <c r="K21" s="39">
        <v>7</v>
      </c>
      <c r="L21" s="39">
        <v>7</v>
      </c>
      <c r="M21" s="40">
        <f t="shared" si="3"/>
        <v>100</v>
      </c>
      <c r="N21" s="39">
        <v>2</v>
      </c>
      <c r="O21" s="39">
        <v>0</v>
      </c>
      <c r="P21" s="91">
        <f t="shared" si="8"/>
        <v>0</v>
      </c>
      <c r="Q21" s="39">
        <v>286</v>
      </c>
      <c r="R21" s="60">
        <v>328</v>
      </c>
      <c r="S21" s="40">
        <f t="shared" si="4"/>
        <v>114.68531468531468</v>
      </c>
      <c r="T21" s="39">
        <v>409</v>
      </c>
      <c r="U21" s="60">
        <v>64</v>
      </c>
      <c r="V21" s="40">
        <f t="shared" si="5"/>
        <v>15.647921760391197</v>
      </c>
      <c r="W21" s="39">
        <v>130</v>
      </c>
      <c r="X21" s="60">
        <v>58</v>
      </c>
      <c r="Y21" s="40">
        <f t="shared" si="6"/>
        <v>44.615384615384613</v>
      </c>
      <c r="Z21" s="39">
        <v>111</v>
      </c>
      <c r="AA21" s="60">
        <v>52</v>
      </c>
      <c r="AB21" s="40">
        <f t="shared" si="7"/>
        <v>46.846846846846844</v>
      </c>
      <c r="AC21" s="92"/>
      <c r="AD21" s="41"/>
    </row>
    <row r="22" spans="1:30" s="42" customFormat="1" ht="15.8" customHeight="1" x14ac:dyDescent="0.25">
      <c r="A22" s="61" t="s">
        <v>49</v>
      </c>
      <c r="B22" s="39">
        <v>1994</v>
      </c>
      <c r="C22" s="39">
        <v>1987</v>
      </c>
      <c r="D22" s="40">
        <f t="shared" si="0"/>
        <v>99.64894684052156</v>
      </c>
      <c r="E22" s="39">
        <v>861</v>
      </c>
      <c r="F22" s="39">
        <v>857</v>
      </c>
      <c r="G22" s="40">
        <f t="shared" si="1"/>
        <v>99.535423925667828</v>
      </c>
      <c r="H22" s="39">
        <v>491</v>
      </c>
      <c r="I22" s="39">
        <v>439</v>
      </c>
      <c r="J22" s="36">
        <f t="shared" si="2"/>
        <v>89.409368635437886</v>
      </c>
      <c r="K22" s="39">
        <v>81</v>
      </c>
      <c r="L22" s="39">
        <v>41</v>
      </c>
      <c r="M22" s="40">
        <f t="shared" si="3"/>
        <v>50.617283950617285</v>
      </c>
      <c r="N22" s="39">
        <v>4</v>
      </c>
      <c r="O22" s="39">
        <v>0</v>
      </c>
      <c r="P22" s="91">
        <f t="shared" si="8"/>
        <v>0</v>
      </c>
      <c r="Q22" s="39">
        <v>823</v>
      </c>
      <c r="R22" s="60">
        <v>738</v>
      </c>
      <c r="S22" s="40">
        <f t="shared" si="4"/>
        <v>89.671931956257595</v>
      </c>
      <c r="T22" s="39">
        <v>1292</v>
      </c>
      <c r="U22" s="60">
        <v>201</v>
      </c>
      <c r="V22" s="40">
        <f t="shared" si="5"/>
        <v>15.557275541795665</v>
      </c>
      <c r="W22" s="39">
        <v>327</v>
      </c>
      <c r="X22" s="60">
        <v>160</v>
      </c>
      <c r="Y22" s="40">
        <f t="shared" si="6"/>
        <v>48.929663608562691</v>
      </c>
      <c r="Z22" s="39">
        <v>271</v>
      </c>
      <c r="AA22" s="60">
        <v>120</v>
      </c>
      <c r="AB22" s="40">
        <f t="shared" si="7"/>
        <v>44.280442804428041</v>
      </c>
      <c r="AC22" s="92"/>
      <c r="AD22" s="41"/>
    </row>
    <row r="23" spans="1:30" s="42" customFormat="1" ht="15.8" customHeight="1" x14ac:dyDescent="0.25">
      <c r="A23" s="61" t="s">
        <v>50</v>
      </c>
      <c r="B23" s="39">
        <v>1194</v>
      </c>
      <c r="C23" s="39">
        <v>1218</v>
      </c>
      <c r="D23" s="40">
        <f t="shared" si="0"/>
        <v>102.01005025125629</v>
      </c>
      <c r="E23" s="39">
        <v>849</v>
      </c>
      <c r="F23" s="39">
        <v>931</v>
      </c>
      <c r="G23" s="40">
        <f t="shared" si="1"/>
        <v>109.65842167255595</v>
      </c>
      <c r="H23" s="39">
        <v>226</v>
      </c>
      <c r="I23" s="39">
        <v>233</v>
      </c>
      <c r="J23" s="36">
        <f t="shared" si="2"/>
        <v>103.09734513274336</v>
      </c>
      <c r="K23" s="39">
        <v>30</v>
      </c>
      <c r="L23" s="39">
        <v>44</v>
      </c>
      <c r="M23" s="40">
        <f t="shared" si="3"/>
        <v>146.66666666666666</v>
      </c>
      <c r="N23" s="39">
        <v>2</v>
      </c>
      <c r="O23" s="39">
        <v>0</v>
      </c>
      <c r="P23" s="40">
        <f t="shared" si="8"/>
        <v>0</v>
      </c>
      <c r="Q23" s="39">
        <v>806</v>
      </c>
      <c r="R23" s="60">
        <v>795</v>
      </c>
      <c r="S23" s="40">
        <f t="shared" si="4"/>
        <v>98.635235732009932</v>
      </c>
      <c r="T23" s="39">
        <v>664</v>
      </c>
      <c r="U23" s="60">
        <v>172</v>
      </c>
      <c r="V23" s="40">
        <f t="shared" si="5"/>
        <v>25.903614457831324</v>
      </c>
      <c r="W23" s="39">
        <v>375</v>
      </c>
      <c r="X23" s="60">
        <v>160</v>
      </c>
      <c r="Y23" s="40">
        <f t="shared" si="6"/>
        <v>42.666666666666664</v>
      </c>
      <c r="Z23" s="39">
        <v>312</v>
      </c>
      <c r="AA23" s="60">
        <v>118</v>
      </c>
      <c r="AB23" s="40">
        <f t="shared" si="7"/>
        <v>37.820512820512818</v>
      </c>
      <c r="AC23" s="92"/>
      <c r="AD23" s="41"/>
    </row>
    <row r="24" spans="1:30" s="42" customFormat="1" ht="15.8" customHeight="1" x14ac:dyDescent="0.25">
      <c r="A24" s="61" t="s">
        <v>51</v>
      </c>
      <c r="B24" s="39">
        <v>1568</v>
      </c>
      <c r="C24" s="39">
        <v>1182</v>
      </c>
      <c r="D24" s="40">
        <f t="shared" si="0"/>
        <v>75.382653061224488</v>
      </c>
      <c r="E24" s="39">
        <v>744</v>
      </c>
      <c r="F24" s="39">
        <v>748</v>
      </c>
      <c r="G24" s="40">
        <f t="shared" si="1"/>
        <v>100.53763440860214</v>
      </c>
      <c r="H24" s="39">
        <v>331</v>
      </c>
      <c r="I24" s="39">
        <v>300</v>
      </c>
      <c r="J24" s="36">
        <f t="shared" si="2"/>
        <v>90.634441087613297</v>
      </c>
      <c r="K24" s="39">
        <v>43</v>
      </c>
      <c r="L24" s="39">
        <v>37</v>
      </c>
      <c r="M24" s="40">
        <f t="shared" si="3"/>
        <v>86.04651162790698</v>
      </c>
      <c r="N24" s="39">
        <v>1</v>
      </c>
      <c r="O24" s="39">
        <v>0</v>
      </c>
      <c r="P24" s="91">
        <f t="shared" si="8"/>
        <v>0</v>
      </c>
      <c r="Q24" s="39">
        <v>587</v>
      </c>
      <c r="R24" s="60">
        <v>654</v>
      </c>
      <c r="S24" s="40">
        <f t="shared" si="4"/>
        <v>111.41396933560478</v>
      </c>
      <c r="T24" s="39">
        <v>586</v>
      </c>
      <c r="U24" s="60">
        <v>170</v>
      </c>
      <c r="V24" s="40">
        <f t="shared" si="5"/>
        <v>29.010238907849828</v>
      </c>
      <c r="W24" s="39">
        <v>314</v>
      </c>
      <c r="X24" s="60">
        <v>131</v>
      </c>
      <c r="Y24" s="40">
        <f t="shared" si="6"/>
        <v>41.719745222929937</v>
      </c>
      <c r="Z24" s="39">
        <v>291</v>
      </c>
      <c r="AA24" s="60">
        <v>119</v>
      </c>
      <c r="AB24" s="40">
        <f t="shared" si="7"/>
        <v>40.893470790378004</v>
      </c>
      <c r="AC24" s="92"/>
      <c r="AD24" s="41"/>
    </row>
    <row r="25" spans="1:30" s="42" customFormat="1" ht="15.8" customHeight="1" x14ac:dyDescent="0.25">
      <c r="A25" s="61" t="s">
        <v>52</v>
      </c>
      <c r="B25" s="39">
        <v>2492</v>
      </c>
      <c r="C25" s="39">
        <v>2318</v>
      </c>
      <c r="D25" s="40">
        <f t="shared" si="0"/>
        <v>93.017656500802573</v>
      </c>
      <c r="E25" s="39">
        <v>336</v>
      </c>
      <c r="F25" s="39">
        <v>399</v>
      </c>
      <c r="G25" s="40">
        <f t="shared" si="1"/>
        <v>118.75</v>
      </c>
      <c r="H25" s="39">
        <v>294</v>
      </c>
      <c r="I25" s="39">
        <v>312</v>
      </c>
      <c r="J25" s="36">
        <f t="shared" si="2"/>
        <v>106.12244897959184</v>
      </c>
      <c r="K25" s="39">
        <v>38</v>
      </c>
      <c r="L25" s="39">
        <v>34</v>
      </c>
      <c r="M25" s="40">
        <f t="shared" si="3"/>
        <v>89.473684210526315</v>
      </c>
      <c r="N25" s="39">
        <v>2</v>
      </c>
      <c r="O25" s="39">
        <v>5</v>
      </c>
      <c r="P25" s="91">
        <f t="shared" si="8"/>
        <v>250</v>
      </c>
      <c r="Q25" s="39">
        <v>284</v>
      </c>
      <c r="R25" s="60">
        <v>328</v>
      </c>
      <c r="S25" s="40">
        <f t="shared" si="4"/>
        <v>115.49295774647888</v>
      </c>
      <c r="T25" s="39">
        <v>2020</v>
      </c>
      <c r="U25" s="60">
        <v>39</v>
      </c>
      <c r="V25" s="40">
        <f t="shared" si="5"/>
        <v>1.9306930693069306</v>
      </c>
      <c r="W25" s="39">
        <v>135</v>
      </c>
      <c r="X25" s="60">
        <v>37</v>
      </c>
      <c r="Y25" s="40">
        <f t="shared" si="6"/>
        <v>27.407407407407408</v>
      </c>
      <c r="Z25" s="39">
        <v>110</v>
      </c>
      <c r="AA25" s="60">
        <v>24</v>
      </c>
      <c r="AB25" s="40">
        <f t="shared" si="7"/>
        <v>21.818181818181817</v>
      </c>
      <c r="AC25" s="92"/>
      <c r="AD25" s="41"/>
    </row>
    <row r="26" spans="1:30" s="42" customFormat="1" ht="15.8" customHeight="1" x14ac:dyDescent="0.25">
      <c r="A26" s="61" t="s">
        <v>53</v>
      </c>
      <c r="B26" s="39">
        <v>1327</v>
      </c>
      <c r="C26" s="39">
        <v>1285</v>
      </c>
      <c r="D26" s="40">
        <f t="shared" si="0"/>
        <v>96.834966088922386</v>
      </c>
      <c r="E26" s="39">
        <v>725</v>
      </c>
      <c r="F26" s="39">
        <v>704</v>
      </c>
      <c r="G26" s="40">
        <f t="shared" si="1"/>
        <v>97.103448275862064</v>
      </c>
      <c r="H26" s="39">
        <v>248</v>
      </c>
      <c r="I26" s="39">
        <v>227</v>
      </c>
      <c r="J26" s="36">
        <f t="shared" si="2"/>
        <v>91.532258064516128</v>
      </c>
      <c r="K26" s="39">
        <v>44</v>
      </c>
      <c r="L26" s="39">
        <v>34</v>
      </c>
      <c r="M26" s="40">
        <f t="shared" si="3"/>
        <v>77.272727272727266</v>
      </c>
      <c r="N26" s="39">
        <v>10</v>
      </c>
      <c r="O26" s="39">
        <v>0</v>
      </c>
      <c r="P26" s="91">
        <f t="shared" si="8"/>
        <v>0</v>
      </c>
      <c r="Q26" s="39">
        <v>656</v>
      </c>
      <c r="R26" s="60">
        <v>574</v>
      </c>
      <c r="S26" s="40">
        <f t="shared" si="4"/>
        <v>87.5</v>
      </c>
      <c r="T26" s="39">
        <v>853</v>
      </c>
      <c r="U26" s="60">
        <v>188</v>
      </c>
      <c r="V26" s="40">
        <f t="shared" si="5"/>
        <v>22.039859320046894</v>
      </c>
      <c r="W26" s="39">
        <v>304</v>
      </c>
      <c r="X26" s="60">
        <v>170</v>
      </c>
      <c r="Y26" s="40">
        <f t="shared" si="6"/>
        <v>55.921052631578945</v>
      </c>
      <c r="Z26" s="39">
        <v>249</v>
      </c>
      <c r="AA26" s="60">
        <v>137</v>
      </c>
      <c r="AB26" s="40">
        <f t="shared" si="7"/>
        <v>55.020080321285143</v>
      </c>
      <c r="AC26" s="92"/>
      <c r="AD26" s="41"/>
    </row>
    <row r="27" spans="1:30" s="42" customFormat="1" ht="15.8" customHeight="1" x14ac:dyDescent="0.25">
      <c r="A27" s="61" t="s">
        <v>54</v>
      </c>
      <c r="B27" s="39">
        <v>862</v>
      </c>
      <c r="C27" s="39">
        <v>919</v>
      </c>
      <c r="D27" s="40">
        <f t="shared" si="0"/>
        <v>106.61252900232019</v>
      </c>
      <c r="E27" s="39">
        <v>358</v>
      </c>
      <c r="F27" s="39">
        <v>378</v>
      </c>
      <c r="G27" s="40">
        <f t="shared" si="1"/>
        <v>105.58659217877096</v>
      </c>
      <c r="H27" s="39">
        <v>132</v>
      </c>
      <c r="I27" s="39">
        <v>173</v>
      </c>
      <c r="J27" s="36">
        <f t="shared" si="2"/>
        <v>131.06060606060606</v>
      </c>
      <c r="K27" s="39">
        <v>35</v>
      </c>
      <c r="L27" s="39">
        <v>55</v>
      </c>
      <c r="M27" s="40">
        <f t="shared" si="3"/>
        <v>157.14285714285714</v>
      </c>
      <c r="N27" s="39">
        <v>0</v>
      </c>
      <c r="O27" s="39">
        <v>0</v>
      </c>
      <c r="P27" s="91" t="str">
        <f t="shared" si="8"/>
        <v>-</v>
      </c>
      <c r="Q27" s="39">
        <v>325</v>
      </c>
      <c r="R27" s="60">
        <v>296</v>
      </c>
      <c r="S27" s="40">
        <f t="shared" si="4"/>
        <v>91.07692307692308</v>
      </c>
      <c r="T27" s="39">
        <v>635</v>
      </c>
      <c r="U27" s="60">
        <v>51</v>
      </c>
      <c r="V27" s="40">
        <f t="shared" si="5"/>
        <v>8.0314960629921259</v>
      </c>
      <c r="W27" s="39">
        <v>157</v>
      </c>
      <c r="X27" s="60">
        <v>47</v>
      </c>
      <c r="Y27" s="40">
        <f t="shared" si="6"/>
        <v>29.936305732484076</v>
      </c>
      <c r="Z27" s="39">
        <v>149</v>
      </c>
      <c r="AA27" s="60">
        <v>39</v>
      </c>
      <c r="AB27" s="40">
        <f t="shared" si="7"/>
        <v>26.174496644295303</v>
      </c>
      <c r="AC27" s="92"/>
      <c r="AD27" s="41"/>
    </row>
    <row r="28" spans="1:30" s="42" customFormat="1" ht="15.8" customHeight="1" x14ac:dyDescent="0.25">
      <c r="A28" s="61" t="s">
        <v>55</v>
      </c>
      <c r="B28" s="39">
        <v>940</v>
      </c>
      <c r="C28" s="39">
        <v>815</v>
      </c>
      <c r="D28" s="40">
        <f t="shared" si="0"/>
        <v>86.702127659574472</v>
      </c>
      <c r="E28" s="39">
        <v>310</v>
      </c>
      <c r="F28" s="39">
        <v>295</v>
      </c>
      <c r="G28" s="40">
        <f t="shared" si="1"/>
        <v>95.161290322580641</v>
      </c>
      <c r="H28" s="39">
        <v>232</v>
      </c>
      <c r="I28" s="39">
        <v>187</v>
      </c>
      <c r="J28" s="36">
        <f t="shared" si="2"/>
        <v>80.603448275862064</v>
      </c>
      <c r="K28" s="39">
        <v>28</v>
      </c>
      <c r="L28" s="39">
        <v>11</v>
      </c>
      <c r="M28" s="40">
        <f t="shared" si="3"/>
        <v>39.285714285714285</v>
      </c>
      <c r="N28" s="39">
        <v>5</v>
      </c>
      <c r="O28" s="39">
        <v>0</v>
      </c>
      <c r="P28" s="40">
        <f t="shared" si="8"/>
        <v>0</v>
      </c>
      <c r="Q28" s="39">
        <v>290</v>
      </c>
      <c r="R28" s="60">
        <v>273</v>
      </c>
      <c r="S28" s="40">
        <f t="shared" si="4"/>
        <v>94.137931034482762</v>
      </c>
      <c r="T28" s="39">
        <v>547</v>
      </c>
      <c r="U28" s="60">
        <v>60</v>
      </c>
      <c r="V28" s="40">
        <f t="shared" si="5"/>
        <v>10.968921389396709</v>
      </c>
      <c r="W28" s="39">
        <v>116</v>
      </c>
      <c r="X28" s="60">
        <v>50</v>
      </c>
      <c r="Y28" s="40">
        <f t="shared" si="6"/>
        <v>43.103448275862071</v>
      </c>
      <c r="Z28" s="39">
        <v>98</v>
      </c>
      <c r="AA28" s="60">
        <v>46</v>
      </c>
      <c r="AB28" s="40">
        <f t="shared" si="7"/>
        <v>46.938775510204081</v>
      </c>
      <c r="AC28" s="92"/>
      <c r="AD28" s="41"/>
    </row>
    <row r="29" spans="1:30" s="42" customFormat="1" ht="15.8" customHeight="1" x14ac:dyDescent="0.25">
      <c r="A29" s="61" t="s">
        <v>56</v>
      </c>
      <c r="B29" s="39">
        <v>1014</v>
      </c>
      <c r="C29" s="39">
        <v>991</v>
      </c>
      <c r="D29" s="40">
        <f t="shared" si="0"/>
        <v>97.73175542406311</v>
      </c>
      <c r="E29" s="39">
        <v>653</v>
      </c>
      <c r="F29" s="39">
        <v>595</v>
      </c>
      <c r="G29" s="40">
        <f t="shared" si="1"/>
        <v>91.117917304747323</v>
      </c>
      <c r="H29" s="39">
        <v>109</v>
      </c>
      <c r="I29" s="39">
        <v>119</v>
      </c>
      <c r="J29" s="36">
        <f t="shared" si="2"/>
        <v>109.1743119266055</v>
      </c>
      <c r="K29" s="39">
        <v>80</v>
      </c>
      <c r="L29" s="39">
        <v>55</v>
      </c>
      <c r="M29" s="40">
        <f t="shared" si="3"/>
        <v>68.75</v>
      </c>
      <c r="N29" s="39">
        <v>16</v>
      </c>
      <c r="O29" s="39">
        <v>0</v>
      </c>
      <c r="P29" s="40">
        <f t="shared" si="8"/>
        <v>0</v>
      </c>
      <c r="Q29" s="39">
        <v>519</v>
      </c>
      <c r="R29" s="60">
        <v>476</v>
      </c>
      <c r="S29" s="40">
        <f t="shared" si="4"/>
        <v>91.714836223506737</v>
      </c>
      <c r="T29" s="39">
        <v>578</v>
      </c>
      <c r="U29" s="60">
        <v>92</v>
      </c>
      <c r="V29" s="40">
        <f t="shared" si="5"/>
        <v>15.916955017301039</v>
      </c>
      <c r="W29" s="39">
        <v>275</v>
      </c>
      <c r="X29" s="60">
        <v>86</v>
      </c>
      <c r="Y29" s="40">
        <f t="shared" si="6"/>
        <v>31.272727272727273</v>
      </c>
      <c r="Z29" s="39">
        <v>254</v>
      </c>
      <c r="AA29" s="60">
        <v>72</v>
      </c>
      <c r="AB29" s="40">
        <f t="shared" si="7"/>
        <v>28.346456692913385</v>
      </c>
      <c r="AC29" s="92"/>
      <c r="AD29" s="41"/>
    </row>
    <row r="30" spans="1:30" s="42" customFormat="1" ht="15.8" customHeight="1" x14ac:dyDescent="0.25">
      <c r="A30" s="61" t="s">
        <v>57</v>
      </c>
      <c r="B30" s="39">
        <v>1159</v>
      </c>
      <c r="C30" s="39">
        <v>1211</v>
      </c>
      <c r="D30" s="40">
        <f t="shared" si="0"/>
        <v>104.48662640207075</v>
      </c>
      <c r="E30" s="39">
        <v>248</v>
      </c>
      <c r="F30" s="39">
        <v>304</v>
      </c>
      <c r="G30" s="40">
        <f t="shared" si="1"/>
        <v>122.58064516129032</v>
      </c>
      <c r="H30" s="39">
        <v>164</v>
      </c>
      <c r="I30" s="39">
        <v>138</v>
      </c>
      <c r="J30" s="36">
        <f t="shared" si="2"/>
        <v>84.146341463414629</v>
      </c>
      <c r="K30" s="39">
        <v>33</v>
      </c>
      <c r="L30" s="39">
        <v>23</v>
      </c>
      <c r="M30" s="40">
        <f t="shared" si="3"/>
        <v>69.696969696969703</v>
      </c>
      <c r="N30" s="39">
        <v>3</v>
      </c>
      <c r="O30" s="39">
        <v>4</v>
      </c>
      <c r="P30" s="91">
        <f t="shared" si="8"/>
        <v>133.33333333333334</v>
      </c>
      <c r="Q30" s="39">
        <v>240</v>
      </c>
      <c r="R30" s="60">
        <v>283</v>
      </c>
      <c r="S30" s="40">
        <f t="shared" si="4"/>
        <v>117.91666666666667</v>
      </c>
      <c r="T30" s="39">
        <v>1000</v>
      </c>
      <c r="U30" s="60">
        <v>71</v>
      </c>
      <c r="V30" s="40">
        <f t="shared" si="5"/>
        <v>7.1</v>
      </c>
      <c r="W30" s="39">
        <v>92</v>
      </c>
      <c r="X30" s="60">
        <v>56</v>
      </c>
      <c r="Y30" s="40">
        <f t="shared" si="6"/>
        <v>60.869565217391305</v>
      </c>
      <c r="Z30" s="39">
        <v>79</v>
      </c>
      <c r="AA30" s="60">
        <v>50</v>
      </c>
      <c r="AB30" s="40">
        <f t="shared" si="7"/>
        <v>63.291139240506332</v>
      </c>
      <c r="AC30" s="92"/>
      <c r="AD30" s="41"/>
    </row>
    <row r="31" spans="1:30" s="42" customFormat="1" ht="15.8" customHeight="1" x14ac:dyDescent="0.25">
      <c r="A31" s="61" t="s">
        <v>58</v>
      </c>
      <c r="B31" s="39">
        <v>1490</v>
      </c>
      <c r="C31" s="39">
        <v>1389</v>
      </c>
      <c r="D31" s="40">
        <f t="shared" si="0"/>
        <v>93.22147651006712</v>
      </c>
      <c r="E31" s="39">
        <v>387</v>
      </c>
      <c r="F31" s="39">
        <v>394</v>
      </c>
      <c r="G31" s="40">
        <f t="shared" si="1"/>
        <v>101.80878552971576</v>
      </c>
      <c r="H31" s="39">
        <v>299</v>
      </c>
      <c r="I31" s="39">
        <v>334</v>
      </c>
      <c r="J31" s="36">
        <f t="shared" si="2"/>
        <v>111.70568561872909</v>
      </c>
      <c r="K31" s="39">
        <v>33</v>
      </c>
      <c r="L31" s="39">
        <v>27</v>
      </c>
      <c r="M31" s="40">
        <f t="shared" si="3"/>
        <v>81.818181818181813</v>
      </c>
      <c r="N31" s="39">
        <v>1</v>
      </c>
      <c r="O31" s="39">
        <v>6</v>
      </c>
      <c r="P31" s="91">
        <f t="shared" si="8"/>
        <v>600</v>
      </c>
      <c r="Q31" s="39">
        <v>334</v>
      </c>
      <c r="R31" s="60">
        <v>352</v>
      </c>
      <c r="S31" s="40">
        <f t="shared" si="4"/>
        <v>105.38922155688623</v>
      </c>
      <c r="T31" s="39">
        <v>962</v>
      </c>
      <c r="U31" s="60">
        <v>118</v>
      </c>
      <c r="V31" s="40">
        <f t="shared" si="5"/>
        <v>12.266112266112266</v>
      </c>
      <c r="W31" s="39">
        <v>147</v>
      </c>
      <c r="X31" s="60">
        <v>54</v>
      </c>
      <c r="Y31" s="40">
        <f t="shared" si="6"/>
        <v>36.734693877551024</v>
      </c>
      <c r="Z31" s="39">
        <v>124</v>
      </c>
      <c r="AA31" s="60">
        <v>50</v>
      </c>
      <c r="AB31" s="40">
        <f t="shared" si="7"/>
        <v>40.322580645161288</v>
      </c>
      <c r="AC31" s="92"/>
      <c r="AD31" s="41"/>
    </row>
    <row r="32" spans="1:30" s="42" customFormat="1" ht="15.8" customHeight="1" x14ac:dyDescent="0.25">
      <c r="A32" s="61" t="s">
        <v>59</v>
      </c>
      <c r="B32" s="39">
        <v>1984</v>
      </c>
      <c r="C32" s="39">
        <v>1752</v>
      </c>
      <c r="D32" s="40">
        <f t="shared" si="0"/>
        <v>88.306451612903231</v>
      </c>
      <c r="E32" s="39">
        <v>538</v>
      </c>
      <c r="F32" s="39">
        <v>515</v>
      </c>
      <c r="G32" s="40">
        <f t="shared" si="1"/>
        <v>95.724907063197023</v>
      </c>
      <c r="H32" s="39">
        <v>452</v>
      </c>
      <c r="I32" s="39">
        <v>302</v>
      </c>
      <c r="J32" s="36">
        <f t="shared" si="2"/>
        <v>66.814159292035399</v>
      </c>
      <c r="K32" s="39">
        <v>47</v>
      </c>
      <c r="L32" s="39">
        <v>46</v>
      </c>
      <c r="M32" s="40">
        <f t="shared" si="3"/>
        <v>97.872340425531917</v>
      </c>
      <c r="N32" s="39">
        <v>8</v>
      </c>
      <c r="O32" s="39">
        <v>5</v>
      </c>
      <c r="P32" s="91">
        <f t="shared" si="8"/>
        <v>62.5</v>
      </c>
      <c r="Q32" s="39">
        <v>516</v>
      </c>
      <c r="R32" s="60">
        <v>414</v>
      </c>
      <c r="S32" s="40">
        <f t="shared" si="4"/>
        <v>80.232558139534888</v>
      </c>
      <c r="T32" s="39">
        <v>1447</v>
      </c>
      <c r="U32" s="60">
        <v>68</v>
      </c>
      <c r="V32" s="40">
        <f t="shared" si="5"/>
        <v>4.69937802349689</v>
      </c>
      <c r="W32" s="39">
        <v>180</v>
      </c>
      <c r="X32" s="60">
        <v>47</v>
      </c>
      <c r="Y32" s="40">
        <f t="shared" si="6"/>
        <v>26.111111111111111</v>
      </c>
      <c r="Z32" s="39">
        <v>160</v>
      </c>
      <c r="AA32" s="60">
        <v>41</v>
      </c>
      <c r="AB32" s="40">
        <f t="shared" si="7"/>
        <v>25.625</v>
      </c>
      <c r="AC32" s="92"/>
      <c r="AD32" s="41"/>
    </row>
    <row r="33" spans="1:30" s="42" customFormat="1" ht="15.8" customHeight="1" x14ac:dyDescent="0.25">
      <c r="A33" s="61" t="s">
        <v>60</v>
      </c>
      <c r="B33" s="39">
        <v>1391</v>
      </c>
      <c r="C33" s="39">
        <v>1376</v>
      </c>
      <c r="D33" s="40">
        <f t="shared" si="0"/>
        <v>98.921639108554999</v>
      </c>
      <c r="E33" s="39">
        <v>868</v>
      </c>
      <c r="F33" s="39">
        <v>883</v>
      </c>
      <c r="G33" s="40">
        <f t="shared" si="1"/>
        <v>101.72811059907833</v>
      </c>
      <c r="H33" s="39">
        <v>255</v>
      </c>
      <c r="I33" s="39">
        <v>297</v>
      </c>
      <c r="J33" s="36">
        <f t="shared" si="2"/>
        <v>116.47058823529412</v>
      </c>
      <c r="K33" s="39">
        <v>55</v>
      </c>
      <c r="L33" s="39">
        <v>40</v>
      </c>
      <c r="M33" s="40">
        <f t="shared" si="3"/>
        <v>72.727272727272734</v>
      </c>
      <c r="N33" s="39">
        <v>2</v>
      </c>
      <c r="O33" s="39">
        <v>1</v>
      </c>
      <c r="P33" s="40">
        <f t="shared" si="8"/>
        <v>50</v>
      </c>
      <c r="Q33" s="39">
        <v>808</v>
      </c>
      <c r="R33" s="60">
        <v>795</v>
      </c>
      <c r="S33" s="40">
        <f t="shared" si="4"/>
        <v>98.39108910891089</v>
      </c>
      <c r="T33" s="39">
        <v>746</v>
      </c>
      <c r="U33" s="60">
        <v>173</v>
      </c>
      <c r="V33" s="40">
        <f t="shared" si="5"/>
        <v>23.190348525469169</v>
      </c>
      <c r="W33" s="39">
        <v>343</v>
      </c>
      <c r="X33" s="60">
        <v>167</v>
      </c>
      <c r="Y33" s="40">
        <f t="shared" si="6"/>
        <v>48.688046647230323</v>
      </c>
      <c r="Z33" s="39">
        <v>315</v>
      </c>
      <c r="AA33" s="60">
        <v>148</v>
      </c>
      <c r="AB33" s="40">
        <f t="shared" si="7"/>
        <v>46.984126984126981</v>
      </c>
      <c r="AC33" s="92"/>
      <c r="AD33" s="41"/>
    </row>
    <row r="34" spans="1:30" s="42" customFormat="1" ht="15.8" customHeight="1" x14ac:dyDescent="0.25">
      <c r="A34" s="61" t="s">
        <v>61</v>
      </c>
      <c r="B34" s="39">
        <v>1418</v>
      </c>
      <c r="C34" s="39">
        <v>1278</v>
      </c>
      <c r="D34" s="40">
        <f t="shared" si="0"/>
        <v>90.126939351198871</v>
      </c>
      <c r="E34" s="39">
        <v>810</v>
      </c>
      <c r="F34" s="39">
        <v>743</v>
      </c>
      <c r="G34" s="40">
        <f t="shared" si="1"/>
        <v>91.728395061728392</v>
      </c>
      <c r="H34" s="39">
        <v>355</v>
      </c>
      <c r="I34" s="39">
        <v>339</v>
      </c>
      <c r="J34" s="36">
        <f t="shared" si="2"/>
        <v>95.492957746478879</v>
      </c>
      <c r="K34" s="39">
        <v>23</v>
      </c>
      <c r="L34" s="39">
        <v>13</v>
      </c>
      <c r="M34" s="40">
        <f t="shared" si="3"/>
        <v>56.521739130434781</v>
      </c>
      <c r="N34" s="39">
        <v>31</v>
      </c>
      <c r="O34" s="39">
        <v>1</v>
      </c>
      <c r="P34" s="91">
        <f t="shared" si="8"/>
        <v>3.225806451612903</v>
      </c>
      <c r="Q34" s="39">
        <v>729</v>
      </c>
      <c r="R34" s="60">
        <v>615</v>
      </c>
      <c r="S34" s="40">
        <f t="shared" si="4"/>
        <v>84.362139917695472</v>
      </c>
      <c r="T34" s="39">
        <v>723</v>
      </c>
      <c r="U34" s="60">
        <v>159</v>
      </c>
      <c r="V34" s="40">
        <f t="shared" si="5"/>
        <v>21.991701244813278</v>
      </c>
      <c r="W34" s="39">
        <v>307</v>
      </c>
      <c r="X34" s="60">
        <v>137</v>
      </c>
      <c r="Y34" s="40">
        <f t="shared" si="6"/>
        <v>44.625407166123779</v>
      </c>
      <c r="Z34" s="39">
        <v>282</v>
      </c>
      <c r="AA34" s="60">
        <v>120</v>
      </c>
      <c r="AB34" s="40">
        <f t="shared" si="7"/>
        <v>42.553191489361701</v>
      </c>
      <c r="AC34" s="92"/>
      <c r="AD34" s="41"/>
    </row>
    <row r="35" spans="1:30" s="42" customFormat="1" ht="15.8" customHeight="1" x14ac:dyDescent="0.25">
      <c r="A35" s="61" t="s">
        <v>62</v>
      </c>
      <c r="B35" s="39">
        <v>828</v>
      </c>
      <c r="C35" s="39">
        <v>769</v>
      </c>
      <c r="D35" s="40">
        <f t="shared" si="0"/>
        <v>92.874396135265698</v>
      </c>
      <c r="E35" s="39">
        <v>429</v>
      </c>
      <c r="F35" s="39">
        <v>387</v>
      </c>
      <c r="G35" s="40">
        <f t="shared" si="1"/>
        <v>90.209790209790214</v>
      </c>
      <c r="H35" s="39">
        <v>244</v>
      </c>
      <c r="I35" s="39">
        <v>149</v>
      </c>
      <c r="J35" s="36">
        <f t="shared" si="2"/>
        <v>61.065573770491802</v>
      </c>
      <c r="K35" s="39">
        <v>41</v>
      </c>
      <c r="L35" s="39">
        <v>35</v>
      </c>
      <c r="M35" s="40">
        <f t="shared" si="3"/>
        <v>85.365853658536579</v>
      </c>
      <c r="N35" s="39">
        <v>5</v>
      </c>
      <c r="O35" s="39">
        <v>0</v>
      </c>
      <c r="P35" s="40">
        <f t="shared" si="8"/>
        <v>0</v>
      </c>
      <c r="Q35" s="39">
        <v>346</v>
      </c>
      <c r="R35" s="60">
        <v>265</v>
      </c>
      <c r="S35" s="40">
        <f t="shared" si="4"/>
        <v>76.589595375722539</v>
      </c>
      <c r="T35" s="39">
        <v>452</v>
      </c>
      <c r="U35" s="60">
        <v>61</v>
      </c>
      <c r="V35" s="40">
        <f t="shared" si="5"/>
        <v>13.495575221238939</v>
      </c>
      <c r="W35" s="39">
        <v>145</v>
      </c>
      <c r="X35" s="60">
        <v>56</v>
      </c>
      <c r="Y35" s="40">
        <f t="shared" si="6"/>
        <v>38.620689655172413</v>
      </c>
      <c r="Z35" s="39">
        <v>120</v>
      </c>
      <c r="AA35" s="60">
        <v>41</v>
      </c>
      <c r="AB35" s="40">
        <f t="shared" si="7"/>
        <v>34.166666666666664</v>
      </c>
      <c r="AC35" s="92"/>
      <c r="AD35" s="41"/>
    </row>
    <row r="36" spans="1:30" s="94" customFormat="1" ht="49.6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193" t="s">
        <v>118</v>
      </c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1:30" s="94" customFormat="1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7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7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7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75" zoomScaleNormal="75" zoomScaleSheetLayoutView="75" workbookViewId="0">
      <selection activeCell="N18" sqref="N18"/>
    </sheetView>
  </sheetViews>
  <sheetFormatPr defaultColWidth="8" defaultRowHeight="13.6" x14ac:dyDescent="0.25"/>
  <cols>
    <col min="1" max="1" width="69.625" style="3" customWidth="1"/>
    <col min="2" max="4" width="23.375" style="18" customWidth="1"/>
    <col min="5" max="255" width="8" style="3"/>
    <col min="256" max="256" width="69.625" style="3" customWidth="1"/>
    <col min="257" max="259" width="23.375" style="3" customWidth="1"/>
    <col min="260" max="260" width="8" style="3"/>
    <col min="261" max="261" width="0" style="3" hidden="1" customWidth="1"/>
    <col min="262" max="511" width="8" style="3"/>
    <col min="512" max="512" width="69.625" style="3" customWidth="1"/>
    <col min="513" max="515" width="23.375" style="3" customWidth="1"/>
    <col min="516" max="516" width="8" style="3"/>
    <col min="517" max="517" width="0" style="3" hidden="1" customWidth="1"/>
    <col min="518" max="767" width="8" style="3"/>
    <col min="768" max="768" width="69.625" style="3" customWidth="1"/>
    <col min="769" max="771" width="23.375" style="3" customWidth="1"/>
    <col min="772" max="772" width="8" style="3"/>
    <col min="773" max="773" width="0" style="3" hidden="1" customWidth="1"/>
    <col min="774" max="1023" width="8" style="3"/>
    <col min="1024" max="1024" width="69.625" style="3" customWidth="1"/>
    <col min="1025" max="1027" width="23.375" style="3" customWidth="1"/>
    <col min="1028" max="1028" width="8" style="3"/>
    <col min="1029" max="1029" width="0" style="3" hidden="1" customWidth="1"/>
    <col min="1030" max="1279" width="8" style="3"/>
    <col min="1280" max="1280" width="69.625" style="3" customWidth="1"/>
    <col min="1281" max="1283" width="23.375" style="3" customWidth="1"/>
    <col min="1284" max="1284" width="8" style="3"/>
    <col min="1285" max="1285" width="0" style="3" hidden="1" customWidth="1"/>
    <col min="1286" max="1535" width="8" style="3"/>
    <col min="1536" max="1536" width="69.625" style="3" customWidth="1"/>
    <col min="1537" max="1539" width="23.375" style="3" customWidth="1"/>
    <col min="1540" max="1540" width="8" style="3"/>
    <col min="1541" max="1541" width="0" style="3" hidden="1" customWidth="1"/>
    <col min="1542" max="1791" width="8" style="3"/>
    <col min="1792" max="1792" width="69.625" style="3" customWidth="1"/>
    <col min="1793" max="1795" width="23.375" style="3" customWidth="1"/>
    <col min="1796" max="1796" width="8" style="3"/>
    <col min="1797" max="1797" width="0" style="3" hidden="1" customWidth="1"/>
    <col min="1798" max="2047" width="8" style="3"/>
    <col min="2048" max="2048" width="69.625" style="3" customWidth="1"/>
    <col min="2049" max="2051" width="23.375" style="3" customWidth="1"/>
    <col min="2052" max="2052" width="8" style="3"/>
    <col min="2053" max="2053" width="0" style="3" hidden="1" customWidth="1"/>
    <col min="2054" max="2303" width="8" style="3"/>
    <col min="2304" max="2304" width="69.625" style="3" customWidth="1"/>
    <col min="2305" max="2307" width="23.375" style="3" customWidth="1"/>
    <col min="2308" max="2308" width="8" style="3"/>
    <col min="2309" max="2309" width="0" style="3" hidden="1" customWidth="1"/>
    <col min="2310" max="2559" width="8" style="3"/>
    <col min="2560" max="2560" width="69.625" style="3" customWidth="1"/>
    <col min="2561" max="2563" width="23.375" style="3" customWidth="1"/>
    <col min="2564" max="2564" width="8" style="3"/>
    <col min="2565" max="2565" width="0" style="3" hidden="1" customWidth="1"/>
    <col min="2566" max="2815" width="8" style="3"/>
    <col min="2816" max="2816" width="69.625" style="3" customWidth="1"/>
    <col min="2817" max="2819" width="23.375" style="3" customWidth="1"/>
    <col min="2820" max="2820" width="8" style="3"/>
    <col min="2821" max="2821" width="0" style="3" hidden="1" customWidth="1"/>
    <col min="2822" max="3071" width="8" style="3"/>
    <col min="3072" max="3072" width="69.625" style="3" customWidth="1"/>
    <col min="3073" max="3075" width="23.375" style="3" customWidth="1"/>
    <col min="3076" max="3076" width="8" style="3"/>
    <col min="3077" max="3077" width="0" style="3" hidden="1" customWidth="1"/>
    <col min="3078" max="3327" width="8" style="3"/>
    <col min="3328" max="3328" width="69.625" style="3" customWidth="1"/>
    <col min="3329" max="3331" width="23.375" style="3" customWidth="1"/>
    <col min="3332" max="3332" width="8" style="3"/>
    <col min="3333" max="3333" width="0" style="3" hidden="1" customWidth="1"/>
    <col min="3334" max="3583" width="8" style="3"/>
    <col min="3584" max="3584" width="69.625" style="3" customWidth="1"/>
    <col min="3585" max="3587" width="23.375" style="3" customWidth="1"/>
    <col min="3588" max="3588" width="8" style="3"/>
    <col min="3589" max="3589" width="0" style="3" hidden="1" customWidth="1"/>
    <col min="3590" max="3839" width="8" style="3"/>
    <col min="3840" max="3840" width="69.625" style="3" customWidth="1"/>
    <col min="3841" max="3843" width="23.375" style="3" customWidth="1"/>
    <col min="3844" max="3844" width="8" style="3"/>
    <col min="3845" max="3845" width="0" style="3" hidden="1" customWidth="1"/>
    <col min="3846" max="4095" width="8" style="3"/>
    <col min="4096" max="4096" width="69.625" style="3" customWidth="1"/>
    <col min="4097" max="4099" width="23.375" style="3" customWidth="1"/>
    <col min="4100" max="4100" width="8" style="3"/>
    <col min="4101" max="4101" width="0" style="3" hidden="1" customWidth="1"/>
    <col min="4102" max="4351" width="8" style="3"/>
    <col min="4352" max="4352" width="69.625" style="3" customWidth="1"/>
    <col min="4353" max="4355" width="23.375" style="3" customWidth="1"/>
    <col min="4356" max="4356" width="8" style="3"/>
    <col min="4357" max="4357" width="0" style="3" hidden="1" customWidth="1"/>
    <col min="4358" max="4607" width="8" style="3"/>
    <col min="4608" max="4608" width="69.625" style="3" customWidth="1"/>
    <col min="4609" max="4611" width="23.375" style="3" customWidth="1"/>
    <col min="4612" max="4612" width="8" style="3"/>
    <col min="4613" max="4613" width="0" style="3" hidden="1" customWidth="1"/>
    <col min="4614" max="4863" width="8" style="3"/>
    <col min="4864" max="4864" width="69.625" style="3" customWidth="1"/>
    <col min="4865" max="4867" width="23.375" style="3" customWidth="1"/>
    <col min="4868" max="4868" width="8" style="3"/>
    <col min="4869" max="4869" width="0" style="3" hidden="1" customWidth="1"/>
    <col min="4870" max="5119" width="8" style="3"/>
    <col min="5120" max="5120" width="69.625" style="3" customWidth="1"/>
    <col min="5121" max="5123" width="23.375" style="3" customWidth="1"/>
    <col min="5124" max="5124" width="8" style="3"/>
    <col min="5125" max="5125" width="0" style="3" hidden="1" customWidth="1"/>
    <col min="5126" max="5375" width="8" style="3"/>
    <col min="5376" max="5376" width="69.625" style="3" customWidth="1"/>
    <col min="5377" max="5379" width="23.375" style="3" customWidth="1"/>
    <col min="5380" max="5380" width="8" style="3"/>
    <col min="5381" max="5381" width="0" style="3" hidden="1" customWidth="1"/>
    <col min="5382" max="5631" width="8" style="3"/>
    <col min="5632" max="5632" width="69.625" style="3" customWidth="1"/>
    <col min="5633" max="5635" width="23.375" style="3" customWidth="1"/>
    <col min="5636" max="5636" width="8" style="3"/>
    <col min="5637" max="5637" width="0" style="3" hidden="1" customWidth="1"/>
    <col min="5638" max="5887" width="8" style="3"/>
    <col min="5888" max="5888" width="69.625" style="3" customWidth="1"/>
    <col min="5889" max="5891" width="23.375" style="3" customWidth="1"/>
    <col min="5892" max="5892" width="8" style="3"/>
    <col min="5893" max="5893" width="0" style="3" hidden="1" customWidth="1"/>
    <col min="5894" max="6143" width="8" style="3"/>
    <col min="6144" max="6144" width="69.625" style="3" customWidth="1"/>
    <col min="6145" max="6147" width="23.375" style="3" customWidth="1"/>
    <col min="6148" max="6148" width="8" style="3"/>
    <col min="6149" max="6149" width="0" style="3" hidden="1" customWidth="1"/>
    <col min="6150" max="6399" width="8" style="3"/>
    <col min="6400" max="6400" width="69.625" style="3" customWidth="1"/>
    <col min="6401" max="6403" width="23.375" style="3" customWidth="1"/>
    <col min="6404" max="6404" width="8" style="3"/>
    <col min="6405" max="6405" width="0" style="3" hidden="1" customWidth="1"/>
    <col min="6406" max="6655" width="8" style="3"/>
    <col min="6656" max="6656" width="69.625" style="3" customWidth="1"/>
    <col min="6657" max="6659" width="23.375" style="3" customWidth="1"/>
    <col min="6660" max="6660" width="8" style="3"/>
    <col min="6661" max="6661" width="0" style="3" hidden="1" customWidth="1"/>
    <col min="6662" max="6911" width="8" style="3"/>
    <col min="6912" max="6912" width="69.625" style="3" customWidth="1"/>
    <col min="6913" max="6915" width="23.375" style="3" customWidth="1"/>
    <col min="6916" max="6916" width="8" style="3"/>
    <col min="6917" max="6917" width="0" style="3" hidden="1" customWidth="1"/>
    <col min="6918" max="7167" width="8" style="3"/>
    <col min="7168" max="7168" width="69.625" style="3" customWidth="1"/>
    <col min="7169" max="7171" width="23.375" style="3" customWidth="1"/>
    <col min="7172" max="7172" width="8" style="3"/>
    <col min="7173" max="7173" width="0" style="3" hidden="1" customWidth="1"/>
    <col min="7174" max="7423" width="8" style="3"/>
    <col min="7424" max="7424" width="69.625" style="3" customWidth="1"/>
    <col min="7425" max="7427" width="23.375" style="3" customWidth="1"/>
    <col min="7428" max="7428" width="8" style="3"/>
    <col min="7429" max="7429" width="0" style="3" hidden="1" customWidth="1"/>
    <col min="7430" max="7679" width="8" style="3"/>
    <col min="7680" max="7680" width="69.625" style="3" customWidth="1"/>
    <col min="7681" max="7683" width="23.375" style="3" customWidth="1"/>
    <col min="7684" max="7684" width="8" style="3"/>
    <col min="7685" max="7685" width="0" style="3" hidden="1" customWidth="1"/>
    <col min="7686" max="7935" width="8" style="3"/>
    <col min="7936" max="7936" width="69.625" style="3" customWidth="1"/>
    <col min="7937" max="7939" width="23.375" style="3" customWidth="1"/>
    <col min="7940" max="7940" width="8" style="3"/>
    <col min="7941" max="7941" width="0" style="3" hidden="1" customWidth="1"/>
    <col min="7942" max="8191" width="8" style="3"/>
    <col min="8192" max="8192" width="69.625" style="3" customWidth="1"/>
    <col min="8193" max="8195" width="23.375" style="3" customWidth="1"/>
    <col min="8196" max="8196" width="8" style="3"/>
    <col min="8197" max="8197" width="0" style="3" hidden="1" customWidth="1"/>
    <col min="8198" max="8447" width="8" style="3"/>
    <col min="8448" max="8448" width="69.625" style="3" customWidth="1"/>
    <col min="8449" max="8451" width="23.375" style="3" customWidth="1"/>
    <col min="8452" max="8452" width="8" style="3"/>
    <col min="8453" max="8453" width="0" style="3" hidden="1" customWidth="1"/>
    <col min="8454" max="8703" width="8" style="3"/>
    <col min="8704" max="8704" width="69.625" style="3" customWidth="1"/>
    <col min="8705" max="8707" width="23.375" style="3" customWidth="1"/>
    <col min="8708" max="8708" width="8" style="3"/>
    <col min="8709" max="8709" width="0" style="3" hidden="1" customWidth="1"/>
    <col min="8710" max="8959" width="8" style="3"/>
    <col min="8960" max="8960" width="69.625" style="3" customWidth="1"/>
    <col min="8961" max="8963" width="23.375" style="3" customWidth="1"/>
    <col min="8964" max="8964" width="8" style="3"/>
    <col min="8965" max="8965" width="0" style="3" hidden="1" customWidth="1"/>
    <col min="8966" max="9215" width="8" style="3"/>
    <col min="9216" max="9216" width="69.625" style="3" customWidth="1"/>
    <col min="9217" max="9219" width="23.375" style="3" customWidth="1"/>
    <col min="9220" max="9220" width="8" style="3"/>
    <col min="9221" max="9221" width="0" style="3" hidden="1" customWidth="1"/>
    <col min="9222" max="9471" width="8" style="3"/>
    <col min="9472" max="9472" width="69.625" style="3" customWidth="1"/>
    <col min="9473" max="9475" width="23.375" style="3" customWidth="1"/>
    <col min="9476" max="9476" width="8" style="3"/>
    <col min="9477" max="9477" width="0" style="3" hidden="1" customWidth="1"/>
    <col min="9478" max="9727" width="8" style="3"/>
    <col min="9728" max="9728" width="69.625" style="3" customWidth="1"/>
    <col min="9729" max="9731" width="23.375" style="3" customWidth="1"/>
    <col min="9732" max="9732" width="8" style="3"/>
    <col min="9733" max="9733" width="0" style="3" hidden="1" customWidth="1"/>
    <col min="9734" max="9983" width="8" style="3"/>
    <col min="9984" max="9984" width="69.625" style="3" customWidth="1"/>
    <col min="9985" max="9987" width="23.375" style="3" customWidth="1"/>
    <col min="9988" max="9988" width="8" style="3"/>
    <col min="9989" max="9989" width="0" style="3" hidden="1" customWidth="1"/>
    <col min="9990" max="10239" width="8" style="3"/>
    <col min="10240" max="10240" width="69.625" style="3" customWidth="1"/>
    <col min="10241" max="10243" width="23.375" style="3" customWidth="1"/>
    <col min="10244" max="10244" width="8" style="3"/>
    <col min="10245" max="10245" width="0" style="3" hidden="1" customWidth="1"/>
    <col min="10246" max="10495" width="8" style="3"/>
    <col min="10496" max="10496" width="69.625" style="3" customWidth="1"/>
    <col min="10497" max="10499" width="23.375" style="3" customWidth="1"/>
    <col min="10500" max="10500" width="8" style="3"/>
    <col min="10501" max="10501" width="0" style="3" hidden="1" customWidth="1"/>
    <col min="10502" max="10751" width="8" style="3"/>
    <col min="10752" max="10752" width="69.625" style="3" customWidth="1"/>
    <col min="10753" max="10755" width="23.375" style="3" customWidth="1"/>
    <col min="10756" max="10756" width="8" style="3"/>
    <col min="10757" max="10757" width="0" style="3" hidden="1" customWidth="1"/>
    <col min="10758" max="11007" width="8" style="3"/>
    <col min="11008" max="11008" width="69.625" style="3" customWidth="1"/>
    <col min="11009" max="11011" width="23.375" style="3" customWidth="1"/>
    <col min="11012" max="11012" width="8" style="3"/>
    <col min="11013" max="11013" width="0" style="3" hidden="1" customWidth="1"/>
    <col min="11014" max="11263" width="8" style="3"/>
    <col min="11264" max="11264" width="69.625" style="3" customWidth="1"/>
    <col min="11265" max="11267" width="23.375" style="3" customWidth="1"/>
    <col min="11268" max="11268" width="8" style="3"/>
    <col min="11269" max="11269" width="0" style="3" hidden="1" customWidth="1"/>
    <col min="11270" max="11519" width="8" style="3"/>
    <col min="11520" max="11520" width="69.625" style="3" customWidth="1"/>
    <col min="11521" max="11523" width="23.375" style="3" customWidth="1"/>
    <col min="11524" max="11524" width="8" style="3"/>
    <col min="11525" max="11525" width="0" style="3" hidden="1" customWidth="1"/>
    <col min="11526" max="11775" width="8" style="3"/>
    <col min="11776" max="11776" width="69.625" style="3" customWidth="1"/>
    <col min="11777" max="11779" width="23.375" style="3" customWidth="1"/>
    <col min="11780" max="11780" width="8" style="3"/>
    <col min="11781" max="11781" width="0" style="3" hidden="1" customWidth="1"/>
    <col min="11782" max="12031" width="8" style="3"/>
    <col min="12032" max="12032" width="69.625" style="3" customWidth="1"/>
    <col min="12033" max="12035" width="23.375" style="3" customWidth="1"/>
    <col min="12036" max="12036" width="8" style="3"/>
    <col min="12037" max="12037" width="0" style="3" hidden="1" customWidth="1"/>
    <col min="12038" max="12287" width="8" style="3"/>
    <col min="12288" max="12288" width="69.625" style="3" customWidth="1"/>
    <col min="12289" max="12291" width="23.375" style="3" customWidth="1"/>
    <col min="12292" max="12292" width="8" style="3"/>
    <col min="12293" max="12293" width="0" style="3" hidden="1" customWidth="1"/>
    <col min="12294" max="12543" width="8" style="3"/>
    <col min="12544" max="12544" width="69.625" style="3" customWidth="1"/>
    <col min="12545" max="12547" width="23.375" style="3" customWidth="1"/>
    <col min="12548" max="12548" width="8" style="3"/>
    <col min="12549" max="12549" width="0" style="3" hidden="1" customWidth="1"/>
    <col min="12550" max="12799" width="8" style="3"/>
    <col min="12800" max="12800" width="69.625" style="3" customWidth="1"/>
    <col min="12801" max="12803" width="23.375" style="3" customWidth="1"/>
    <col min="12804" max="12804" width="8" style="3"/>
    <col min="12805" max="12805" width="0" style="3" hidden="1" customWidth="1"/>
    <col min="12806" max="13055" width="8" style="3"/>
    <col min="13056" max="13056" width="69.625" style="3" customWidth="1"/>
    <col min="13057" max="13059" width="23.375" style="3" customWidth="1"/>
    <col min="13060" max="13060" width="8" style="3"/>
    <col min="13061" max="13061" width="0" style="3" hidden="1" customWidth="1"/>
    <col min="13062" max="13311" width="8" style="3"/>
    <col min="13312" max="13312" width="69.625" style="3" customWidth="1"/>
    <col min="13313" max="13315" width="23.375" style="3" customWidth="1"/>
    <col min="13316" max="13316" width="8" style="3"/>
    <col min="13317" max="13317" width="0" style="3" hidden="1" customWidth="1"/>
    <col min="13318" max="13567" width="8" style="3"/>
    <col min="13568" max="13568" width="69.625" style="3" customWidth="1"/>
    <col min="13569" max="13571" width="23.375" style="3" customWidth="1"/>
    <col min="13572" max="13572" width="8" style="3"/>
    <col min="13573" max="13573" width="0" style="3" hidden="1" customWidth="1"/>
    <col min="13574" max="13823" width="8" style="3"/>
    <col min="13824" max="13824" width="69.625" style="3" customWidth="1"/>
    <col min="13825" max="13827" width="23.375" style="3" customWidth="1"/>
    <col min="13828" max="13828" width="8" style="3"/>
    <col min="13829" max="13829" width="0" style="3" hidden="1" customWidth="1"/>
    <col min="13830" max="14079" width="8" style="3"/>
    <col min="14080" max="14080" width="69.625" style="3" customWidth="1"/>
    <col min="14081" max="14083" width="23.375" style="3" customWidth="1"/>
    <col min="14084" max="14084" width="8" style="3"/>
    <col min="14085" max="14085" width="0" style="3" hidden="1" customWidth="1"/>
    <col min="14086" max="14335" width="8" style="3"/>
    <col min="14336" max="14336" width="69.625" style="3" customWidth="1"/>
    <col min="14337" max="14339" width="23.375" style="3" customWidth="1"/>
    <col min="14340" max="14340" width="8" style="3"/>
    <col min="14341" max="14341" width="0" style="3" hidden="1" customWidth="1"/>
    <col min="14342" max="14591" width="8" style="3"/>
    <col min="14592" max="14592" width="69.625" style="3" customWidth="1"/>
    <col min="14593" max="14595" width="23.375" style="3" customWidth="1"/>
    <col min="14596" max="14596" width="8" style="3"/>
    <col min="14597" max="14597" width="0" style="3" hidden="1" customWidth="1"/>
    <col min="14598" max="14847" width="8" style="3"/>
    <col min="14848" max="14848" width="69.625" style="3" customWidth="1"/>
    <col min="14849" max="14851" width="23.375" style="3" customWidth="1"/>
    <col min="14852" max="14852" width="8" style="3"/>
    <col min="14853" max="14853" width="0" style="3" hidden="1" customWidth="1"/>
    <col min="14854" max="15103" width="8" style="3"/>
    <col min="15104" max="15104" width="69.625" style="3" customWidth="1"/>
    <col min="15105" max="15107" width="23.375" style="3" customWidth="1"/>
    <col min="15108" max="15108" width="8" style="3"/>
    <col min="15109" max="15109" width="0" style="3" hidden="1" customWidth="1"/>
    <col min="15110" max="15359" width="8" style="3"/>
    <col min="15360" max="15360" width="69.625" style="3" customWidth="1"/>
    <col min="15361" max="15363" width="23.375" style="3" customWidth="1"/>
    <col min="15364" max="15364" width="8" style="3"/>
    <col min="15365" max="15365" width="0" style="3" hidden="1" customWidth="1"/>
    <col min="15366" max="15615" width="8" style="3"/>
    <col min="15616" max="15616" width="69.625" style="3" customWidth="1"/>
    <col min="15617" max="15619" width="23.375" style="3" customWidth="1"/>
    <col min="15620" max="15620" width="8" style="3"/>
    <col min="15621" max="15621" width="0" style="3" hidden="1" customWidth="1"/>
    <col min="15622" max="15871" width="8" style="3"/>
    <col min="15872" max="15872" width="69.625" style="3" customWidth="1"/>
    <col min="15873" max="15875" width="23.375" style="3" customWidth="1"/>
    <col min="15876" max="15876" width="8" style="3"/>
    <col min="15877" max="15877" width="0" style="3" hidden="1" customWidth="1"/>
    <col min="15878" max="16127" width="8" style="3"/>
    <col min="16128" max="16128" width="69.625" style="3" customWidth="1"/>
    <col min="16129" max="16131" width="23.37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3" customHeight="1" x14ac:dyDescent="0.25">
      <c r="A1" s="163" t="s">
        <v>66</v>
      </c>
      <c r="B1" s="163"/>
      <c r="C1" s="163"/>
      <c r="D1" s="163"/>
      <c r="E1" s="118"/>
      <c r="F1" s="118"/>
      <c r="G1" s="118"/>
      <c r="H1" s="118"/>
    </row>
    <row r="2" spans="1:11" s="4" customFormat="1" ht="25.5" customHeight="1" x14ac:dyDescent="0.25">
      <c r="A2" s="163" t="s">
        <v>78</v>
      </c>
      <c r="B2" s="163"/>
      <c r="C2" s="163"/>
      <c r="D2" s="163"/>
      <c r="E2" s="118"/>
      <c r="F2" s="118"/>
      <c r="G2" s="118"/>
      <c r="H2" s="118"/>
    </row>
    <row r="3" spans="1:11" s="4" customFormat="1" ht="23.3" customHeight="1" x14ac:dyDescent="0.25">
      <c r="A3" s="208" t="s">
        <v>106</v>
      </c>
      <c r="B3" s="208"/>
      <c r="C3" s="208"/>
      <c r="D3" s="208"/>
      <c r="E3" s="3"/>
      <c r="F3" s="3"/>
      <c r="G3" s="3"/>
      <c r="H3" s="3"/>
    </row>
    <row r="4" spans="1:11" s="4" customFormat="1" ht="23.3" customHeight="1" x14ac:dyDescent="0.25">
      <c r="A4" s="119"/>
      <c r="B4" s="120"/>
      <c r="C4" s="120"/>
      <c r="D4" s="121" t="s">
        <v>90</v>
      </c>
    </row>
    <row r="5" spans="1:11" s="122" customFormat="1" ht="21.25" customHeight="1" x14ac:dyDescent="0.25">
      <c r="A5" s="203" t="s">
        <v>0</v>
      </c>
      <c r="B5" s="204" t="s">
        <v>79</v>
      </c>
      <c r="C5" s="206" t="s">
        <v>80</v>
      </c>
      <c r="D5" s="207"/>
      <c r="E5" s="4"/>
      <c r="F5" s="4"/>
      <c r="G5" s="4"/>
      <c r="H5" s="4"/>
    </row>
    <row r="6" spans="1:11" s="122" customFormat="1" ht="27.7" customHeight="1" x14ac:dyDescent="0.25">
      <c r="A6" s="203"/>
      <c r="B6" s="205"/>
      <c r="C6" s="123" t="s">
        <v>81</v>
      </c>
      <c r="D6" s="124" t="s">
        <v>82</v>
      </c>
      <c r="E6" s="4"/>
      <c r="F6" s="4"/>
      <c r="G6" s="4"/>
      <c r="H6" s="4"/>
    </row>
    <row r="7" spans="1:11" s="4" customFormat="1" ht="14.3" customHeight="1" x14ac:dyDescent="0.25">
      <c r="A7" s="7" t="s">
        <v>3</v>
      </c>
      <c r="B7" s="8">
        <v>1</v>
      </c>
      <c r="C7" s="8">
        <v>2</v>
      </c>
      <c r="D7" s="8">
        <v>3</v>
      </c>
      <c r="E7" s="122"/>
      <c r="F7" s="122"/>
      <c r="G7" s="122"/>
      <c r="H7" s="122"/>
      <c r="I7" s="125"/>
      <c r="K7" s="125"/>
    </row>
    <row r="8" spans="1:11" s="4" customFormat="1" ht="30.25" customHeight="1" x14ac:dyDescent="0.25">
      <c r="A8" s="145" t="s">
        <v>91</v>
      </c>
      <c r="B8" s="144">
        <f>SUM(C8:D8)</f>
        <v>145283</v>
      </c>
      <c r="C8" s="144">
        <f>'!!12-жінки'!B7</f>
        <v>77107</v>
      </c>
      <c r="D8" s="144">
        <f>'!!13-чоловіки'!B7</f>
        <v>68176</v>
      </c>
      <c r="E8" s="122"/>
      <c r="F8" s="122"/>
      <c r="G8" s="122"/>
      <c r="H8" s="122"/>
      <c r="I8" s="125"/>
      <c r="K8" s="125"/>
    </row>
    <row r="9" spans="1:11" s="47" customFormat="1" ht="30.25" customHeight="1" x14ac:dyDescent="0.25">
      <c r="A9" s="145" t="s">
        <v>92</v>
      </c>
      <c r="B9" s="144">
        <f>SUM(C9:D9)</f>
        <v>67605</v>
      </c>
      <c r="C9" s="144">
        <f>'!!12-жінки'!C7</f>
        <v>40974</v>
      </c>
      <c r="D9" s="144">
        <f>'!!13-чоловіки'!C7</f>
        <v>26631</v>
      </c>
      <c r="E9" s="4"/>
      <c r="F9" s="4"/>
      <c r="G9" s="4"/>
      <c r="H9" s="4"/>
    </row>
    <row r="10" spans="1:11" s="4" customFormat="1" ht="30.25" customHeight="1" x14ac:dyDescent="0.25">
      <c r="A10" s="146" t="s">
        <v>93</v>
      </c>
      <c r="B10" s="144">
        <f t="shared" ref="B10:B13" si="0">SUM(C10:D10)</f>
        <v>27525</v>
      </c>
      <c r="C10" s="144">
        <f>'!!12-жінки'!D7</f>
        <v>14856</v>
      </c>
      <c r="D10" s="144">
        <f>'!!13-чоловіки'!D7</f>
        <v>12669</v>
      </c>
    </row>
    <row r="11" spans="1:11" s="4" customFormat="1" ht="30.25" customHeight="1" x14ac:dyDescent="0.25">
      <c r="A11" s="147" t="s">
        <v>94</v>
      </c>
      <c r="B11" s="144">
        <f t="shared" si="0"/>
        <v>4841</v>
      </c>
      <c r="C11" s="144">
        <f>'!!12-жінки'!F7</f>
        <v>2793</v>
      </c>
      <c r="D11" s="144">
        <f>'!!13-чоловіки'!F7</f>
        <v>2048</v>
      </c>
      <c r="G11" s="126"/>
    </row>
    <row r="12" spans="1:11" s="4" customFormat="1" ht="56.25" customHeight="1" x14ac:dyDescent="0.25">
      <c r="A12" s="147" t="s">
        <v>95</v>
      </c>
      <c r="B12" s="144">
        <f t="shared" si="0"/>
        <v>686</v>
      </c>
      <c r="C12" s="144">
        <f>'!!12-жінки'!G7</f>
        <v>332</v>
      </c>
      <c r="D12" s="144">
        <f>'!!13-чоловіки'!G7</f>
        <v>354</v>
      </c>
    </row>
    <row r="13" spans="1:11" s="4" customFormat="1" ht="54.7" customHeight="1" x14ac:dyDescent="0.25">
      <c r="A13" s="147" t="s">
        <v>8</v>
      </c>
      <c r="B13" s="144">
        <f t="shared" si="0"/>
        <v>52714</v>
      </c>
      <c r="C13" s="144">
        <f>'!!12-жінки'!H7</f>
        <v>31905</v>
      </c>
      <c r="D13" s="144">
        <f>'!!13-чоловіки'!H7</f>
        <v>20809</v>
      </c>
      <c r="E13" s="126"/>
    </row>
    <row r="14" spans="1:11" s="4" customFormat="1" ht="22.95" customHeight="1" x14ac:dyDescent="0.25">
      <c r="A14" s="199" t="s">
        <v>112</v>
      </c>
      <c r="B14" s="200"/>
      <c r="C14" s="200"/>
      <c r="D14" s="200"/>
      <c r="E14" s="126"/>
    </row>
    <row r="15" spans="1:11" ht="25.5" customHeight="1" x14ac:dyDescent="0.25">
      <c r="A15" s="201"/>
      <c r="B15" s="202"/>
      <c r="C15" s="202"/>
      <c r="D15" s="202"/>
      <c r="E15" s="126"/>
      <c r="F15" s="4"/>
      <c r="G15" s="4"/>
      <c r="H15" s="4"/>
    </row>
    <row r="16" spans="1:11" ht="21.25" customHeight="1" x14ac:dyDescent="0.25">
      <c r="A16" s="203" t="s">
        <v>0</v>
      </c>
      <c r="B16" s="204" t="s">
        <v>79</v>
      </c>
      <c r="C16" s="206" t="s">
        <v>80</v>
      </c>
      <c r="D16" s="207"/>
      <c r="E16" s="4"/>
      <c r="F16" s="4"/>
      <c r="G16" s="4"/>
      <c r="H16" s="4"/>
    </row>
    <row r="17" spans="1:4" ht="27" customHeight="1" x14ac:dyDescent="0.25">
      <c r="A17" s="203"/>
      <c r="B17" s="205"/>
      <c r="C17" s="123" t="s">
        <v>81</v>
      </c>
      <c r="D17" s="124" t="s">
        <v>82</v>
      </c>
    </row>
    <row r="18" spans="1:4" ht="30.25" customHeight="1" x14ac:dyDescent="0.25">
      <c r="A18" s="145" t="s">
        <v>91</v>
      </c>
      <c r="B18" s="144">
        <f>C18+D18</f>
        <v>15163</v>
      </c>
      <c r="C18" s="148">
        <f>'!!12-жінки'!I7</f>
        <v>9449</v>
      </c>
      <c r="D18" s="149">
        <f>'!!13-чоловіки'!I7</f>
        <v>5714</v>
      </c>
    </row>
    <row r="19" spans="1:4" ht="30.25" customHeight="1" x14ac:dyDescent="0.25">
      <c r="A19" s="127" t="s">
        <v>92</v>
      </c>
      <c r="B19" s="144">
        <f t="shared" ref="B19:B20" si="1">C19+D19</f>
        <v>13319</v>
      </c>
      <c r="C19" s="150">
        <f>'!!12-жінки'!J7</f>
        <v>8598</v>
      </c>
      <c r="D19" s="150">
        <f>'!!13-чоловіки'!J7</f>
        <v>4721</v>
      </c>
    </row>
    <row r="20" spans="1:4" ht="30.25" customHeight="1" x14ac:dyDescent="0.25">
      <c r="A20" s="127" t="s">
        <v>96</v>
      </c>
      <c r="B20" s="144">
        <f t="shared" si="1"/>
        <v>11564</v>
      </c>
      <c r="C20" s="150">
        <f>'!!12-жінки'!K7</f>
        <v>7404</v>
      </c>
      <c r="D20" s="150">
        <f>'!!13-чоловіки'!K7</f>
        <v>4160</v>
      </c>
    </row>
    <row r="21" spans="1:4" ht="13.1" x14ac:dyDescent="0.3">
      <c r="B21" s="19"/>
      <c r="C21" s="19"/>
      <c r="D21" s="19"/>
    </row>
    <row r="22" spans="1:4" ht="13.1" x14ac:dyDescent="0.3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C23" sqref="C23"/>
    </sheetView>
  </sheetViews>
  <sheetFormatPr defaultRowHeight="15.65" x14ac:dyDescent="0.25"/>
  <cols>
    <col min="1" max="1" width="28.125" style="143" customWidth="1"/>
    <col min="2" max="2" width="17" style="143" customWidth="1"/>
    <col min="3" max="3" width="12.5" style="142" customWidth="1"/>
    <col min="4" max="4" width="13.625" style="142" customWidth="1"/>
    <col min="5" max="5" width="11.625" style="142" customWidth="1"/>
    <col min="6" max="6" width="10.125" style="142" customWidth="1"/>
    <col min="7" max="7" width="16.5" style="142" customWidth="1"/>
    <col min="8" max="8" width="14.5" style="142" customWidth="1"/>
    <col min="9" max="9" width="13.625" style="142" customWidth="1"/>
    <col min="10" max="10" width="12.125" style="142" customWidth="1"/>
    <col min="11" max="11" width="11.375" style="142" customWidth="1"/>
    <col min="12" max="256" width="9" style="139"/>
    <col min="257" max="257" width="18" style="139" customWidth="1"/>
    <col min="258" max="258" width="10.5" style="139" customWidth="1"/>
    <col min="259" max="259" width="11.5" style="139" customWidth="1"/>
    <col min="260" max="260" width="15.625" style="139" customWidth="1"/>
    <col min="261" max="261" width="11.625" style="139" customWidth="1"/>
    <col min="262" max="262" width="10.125" style="139" customWidth="1"/>
    <col min="263" max="263" width="17.875" style="139" customWidth="1"/>
    <col min="264" max="264" width="14.5" style="139" customWidth="1"/>
    <col min="265" max="265" width="11.375" style="139" customWidth="1"/>
    <col min="266" max="266" width="11.5" style="139" customWidth="1"/>
    <col min="267" max="267" width="11.375" style="139" customWidth="1"/>
    <col min="268" max="512" width="9" style="139"/>
    <col min="513" max="513" width="18" style="139" customWidth="1"/>
    <col min="514" max="514" width="10.5" style="139" customWidth="1"/>
    <col min="515" max="515" width="11.5" style="139" customWidth="1"/>
    <col min="516" max="516" width="15.625" style="139" customWidth="1"/>
    <col min="517" max="517" width="11.625" style="139" customWidth="1"/>
    <col min="518" max="518" width="10.125" style="139" customWidth="1"/>
    <col min="519" max="519" width="17.875" style="139" customWidth="1"/>
    <col min="520" max="520" width="14.5" style="139" customWidth="1"/>
    <col min="521" max="521" width="11.375" style="139" customWidth="1"/>
    <col min="522" max="522" width="11.5" style="139" customWidth="1"/>
    <col min="523" max="523" width="11.375" style="139" customWidth="1"/>
    <col min="524" max="768" width="9" style="139"/>
    <col min="769" max="769" width="18" style="139" customWidth="1"/>
    <col min="770" max="770" width="10.5" style="139" customWidth="1"/>
    <col min="771" max="771" width="11.5" style="139" customWidth="1"/>
    <col min="772" max="772" width="15.625" style="139" customWidth="1"/>
    <col min="773" max="773" width="11.625" style="139" customWidth="1"/>
    <col min="774" max="774" width="10.125" style="139" customWidth="1"/>
    <col min="775" max="775" width="17.875" style="139" customWidth="1"/>
    <col min="776" max="776" width="14.5" style="139" customWidth="1"/>
    <col min="777" max="777" width="11.375" style="139" customWidth="1"/>
    <col min="778" max="778" width="11.5" style="139" customWidth="1"/>
    <col min="779" max="779" width="11.375" style="139" customWidth="1"/>
    <col min="780" max="1024" width="9" style="139"/>
    <col min="1025" max="1025" width="18" style="139" customWidth="1"/>
    <col min="1026" max="1026" width="10.5" style="139" customWidth="1"/>
    <col min="1027" max="1027" width="11.5" style="139" customWidth="1"/>
    <col min="1028" max="1028" width="15.625" style="139" customWidth="1"/>
    <col min="1029" max="1029" width="11.625" style="139" customWidth="1"/>
    <col min="1030" max="1030" width="10.125" style="139" customWidth="1"/>
    <col min="1031" max="1031" width="17.875" style="139" customWidth="1"/>
    <col min="1032" max="1032" width="14.5" style="139" customWidth="1"/>
    <col min="1033" max="1033" width="11.375" style="139" customWidth="1"/>
    <col min="1034" max="1034" width="11.5" style="139" customWidth="1"/>
    <col min="1035" max="1035" width="11.375" style="139" customWidth="1"/>
    <col min="1036" max="1280" width="9" style="139"/>
    <col min="1281" max="1281" width="18" style="139" customWidth="1"/>
    <col min="1282" max="1282" width="10.5" style="139" customWidth="1"/>
    <col min="1283" max="1283" width="11.5" style="139" customWidth="1"/>
    <col min="1284" max="1284" width="15.625" style="139" customWidth="1"/>
    <col min="1285" max="1285" width="11.625" style="139" customWidth="1"/>
    <col min="1286" max="1286" width="10.125" style="139" customWidth="1"/>
    <col min="1287" max="1287" width="17.875" style="139" customWidth="1"/>
    <col min="1288" max="1288" width="14.5" style="139" customWidth="1"/>
    <col min="1289" max="1289" width="11.375" style="139" customWidth="1"/>
    <col min="1290" max="1290" width="11.5" style="139" customWidth="1"/>
    <col min="1291" max="1291" width="11.375" style="139" customWidth="1"/>
    <col min="1292" max="1536" width="9" style="139"/>
    <col min="1537" max="1537" width="18" style="139" customWidth="1"/>
    <col min="1538" max="1538" width="10.5" style="139" customWidth="1"/>
    <col min="1539" max="1539" width="11.5" style="139" customWidth="1"/>
    <col min="1540" max="1540" width="15.625" style="139" customWidth="1"/>
    <col min="1541" max="1541" width="11.625" style="139" customWidth="1"/>
    <col min="1542" max="1542" width="10.125" style="139" customWidth="1"/>
    <col min="1543" max="1543" width="17.875" style="139" customWidth="1"/>
    <col min="1544" max="1544" width="14.5" style="139" customWidth="1"/>
    <col min="1545" max="1545" width="11.375" style="139" customWidth="1"/>
    <col min="1546" max="1546" width="11.5" style="139" customWidth="1"/>
    <col min="1547" max="1547" width="11.375" style="139" customWidth="1"/>
    <col min="1548" max="1792" width="9" style="139"/>
    <col min="1793" max="1793" width="18" style="139" customWidth="1"/>
    <col min="1794" max="1794" width="10.5" style="139" customWidth="1"/>
    <col min="1795" max="1795" width="11.5" style="139" customWidth="1"/>
    <col min="1796" max="1796" width="15.625" style="139" customWidth="1"/>
    <col min="1797" max="1797" width="11.625" style="139" customWidth="1"/>
    <col min="1798" max="1798" width="10.125" style="139" customWidth="1"/>
    <col min="1799" max="1799" width="17.875" style="139" customWidth="1"/>
    <col min="1800" max="1800" width="14.5" style="139" customWidth="1"/>
    <col min="1801" max="1801" width="11.375" style="139" customWidth="1"/>
    <col min="1802" max="1802" width="11.5" style="139" customWidth="1"/>
    <col min="1803" max="1803" width="11.375" style="139" customWidth="1"/>
    <col min="1804" max="2048" width="9" style="139"/>
    <col min="2049" max="2049" width="18" style="139" customWidth="1"/>
    <col min="2050" max="2050" width="10.5" style="139" customWidth="1"/>
    <col min="2051" max="2051" width="11.5" style="139" customWidth="1"/>
    <col min="2052" max="2052" width="15.625" style="139" customWidth="1"/>
    <col min="2053" max="2053" width="11.625" style="139" customWidth="1"/>
    <col min="2054" max="2054" width="10.125" style="139" customWidth="1"/>
    <col min="2055" max="2055" width="17.875" style="139" customWidth="1"/>
    <col min="2056" max="2056" width="14.5" style="139" customWidth="1"/>
    <col min="2057" max="2057" width="11.375" style="139" customWidth="1"/>
    <col min="2058" max="2058" width="11.5" style="139" customWidth="1"/>
    <col min="2059" max="2059" width="11.375" style="139" customWidth="1"/>
    <col min="2060" max="2304" width="9" style="139"/>
    <col min="2305" max="2305" width="18" style="139" customWidth="1"/>
    <col min="2306" max="2306" width="10.5" style="139" customWidth="1"/>
    <col min="2307" max="2307" width="11.5" style="139" customWidth="1"/>
    <col min="2308" max="2308" width="15.625" style="139" customWidth="1"/>
    <col min="2309" max="2309" width="11.625" style="139" customWidth="1"/>
    <col min="2310" max="2310" width="10.125" style="139" customWidth="1"/>
    <col min="2311" max="2311" width="17.875" style="139" customWidth="1"/>
    <col min="2312" max="2312" width="14.5" style="139" customWidth="1"/>
    <col min="2313" max="2313" width="11.375" style="139" customWidth="1"/>
    <col min="2314" max="2314" width="11.5" style="139" customWidth="1"/>
    <col min="2315" max="2315" width="11.375" style="139" customWidth="1"/>
    <col min="2316" max="2560" width="9" style="139"/>
    <col min="2561" max="2561" width="18" style="139" customWidth="1"/>
    <col min="2562" max="2562" width="10.5" style="139" customWidth="1"/>
    <col min="2563" max="2563" width="11.5" style="139" customWidth="1"/>
    <col min="2564" max="2564" width="15.625" style="139" customWidth="1"/>
    <col min="2565" max="2565" width="11.625" style="139" customWidth="1"/>
    <col min="2566" max="2566" width="10.125" style="139" customWidth="1"/>
    <col min="2567" max="2567" width="17.875" style="139" customWidth="1"/>
    <col min="2568" max="2568" width="14.5" style="139" customWidth="1"/>
    <col min="2569" max="2569" width="11.375" style="139" customWidth="1"/>
    <col min="2570" max="2570" width="11.5" style="139" customWidth="1"/>
    <col min="2571" max="2571" width="11.375" style="139" customWidth="1"/>
    <col min="2572" max="2816" width="9" style="139"/>
    <col min="2817" max="2817" width="18" style="139" customWidth="1"/>
    <col min="2818" max="2818" width="10.5" style="139" customWidth="1"/>
    <col min="2819" max="2819" width="11.5" style="139" customWidth="1"/>
    <col min="2820" max="2820" width="15.625" style="139" customWidth="1"/>
    <col min="2821" max="2821" width="11.625" style="139" customWidth="1"/>
    <col min="2822" max="2822" width="10.125" style="139" customWidth="1"/>
    <col min="2823" max="2823" width="17.875" style="139" customWidth="1"/>
    <col min="2824" max="2824" width="14.5" style="139" customWidth="1"/>
    <col min="2825" max="2825" width="11.375" style="139" customWidth="1"/>
    <col min="2826" max="2826" width="11.5" style="139" customWidth="1"/>
    <col min="2827" max="2827" width="11.375" style="139" customWidth="1"/>
    <col min="2828" max="3072" width="9" style="139"/>
    <col min="3073" max="3073" width="18" style="139" customWidth="1"/>
    <col min="3074" max="3074" width="10.5" style="139" customWidth="1"/>
    <col min="3075" max="3075" width="11.5" style="139" customWidth="1"/>
    <col min="3076" max="3076" width="15.625" style="139" customWidth="1"/>
    <col min="3077" max="3077" width="11.625" style="139" customWidth="1"/>
    <col min="3078" max="3078" width="10.125" style="139" customWidth="1"/>
    <col min="3079" max="3079" width="17.875" style="139" customWidth="1"/>
    <col min="3080" max="3080" width="14.5" style="139" customWidth="1"/>
    <col min="3081" max="3081" width="11.375" style="139" customWidth="1"/>
    <col min="3082" max="3082" width="11.5" style="139" customWidth="1"/>
    <col min="3083" max="3083" width="11.375" style="139" customWidth="1"/>
    <col min="3084" max="3328" width="9" style="139"/>
    <col min="3329" max="3329" width="18" style="139" customWidth="1"/>
    <col min="3330" max="3330" width="10.5" style="139" customWidth="1"/>
    <col min="3331" max="3331" width="11.5" style="139" customWidth="1"/>
    <col min="3332" max="3332" width="15.625" style="139" customWidth="1"/>
    <col min="3333" max="3333" width="11.625" style="139" customWidth="1"/>
    <col min="3334" max="3334" width="10.125" style="139" customWidth="1"/>
    <col min="3335" max="3335" width="17.875" style="139" customWidth="1"/>
    <col min="3336" max="3336" width="14.5" style="139" customWidth="1"/>
    <col min="3337" max="3337" width="11.375" style="139" customWidth="1"/>
    <col min="3338" max="3338" width="11.5" style="139" customWidth="1"/>
    <col min="3339" max="3339" width="11.375" style="139" customWidth="1"/>
    <col min="3340" max="3584" width="9" style="139"/>
    <col min="3585" max="3585" width="18" style="139" customWidth="1"/>
    <col min="3586" max="3586" width="10.5" style="139" customWidth="1"/>
    <col min="3587" max="3587" width="11.5" style="139" customWidth="1"/>
    <col min="3588" max="3588" width="15.625" style="139" customWidth="1"/>
    <col min="3589" max="3589" width="11.625" style="139" customWidth="1"/>
    <col min="3590" max="3590" width="10.125" style="139" customWidth="1"/>
    <col min="3591" max="3591" width="17.875" style="139" customWidth="1"/>
    <col min="3592" max="3592" width="14.5" style="139" customWidth="1"/>
    <col min="3593" max="3593" width="11.375" style="139" customWidth="1"/>
    <col min="3594" max="3594" width="11.5" style="139" customWidth="1"/>
    <col min="3595" max="3595" width="11.375" style="139" customWidth="1"/>
    <col min="3596" max="3840" width="9" style="139"/>
    <col min="3841" max="3841" width="18" style="139" customWidth="1"/>
    <col min="3842" max="3842" width="10.5" style="139" customWidth="1"/>
    <col min="3843" max="3843" width="11.5" style="139" customWidth="1"/>
    <col min="3844" max="3844" width="15.625" style="139" customWidth="1"/>
    <col min="3845" max="3845" width="11.625" style="139" customWidth="1"/>
    <col min="3846" max="3846" width="10.125" style="139" customWidth="1"/>
    <col min="3847" max="3847" width="17.875" style="139" customWidth="1"/>
    <col min="3848" max="3848" width="14.5" style="139" customWidth="1"/>
    <col min="3849" max="3849" width="11.375" style="139" customWidth="1"/>
    <col min="3850" max="3850" width="11.5" style="139" customWidth="1"/>
    <col min="3851" max="3851" width="11.375" style="139" customWidth="1"/>
    <col min="3852" max="4096" width="9" style="139"/>
    <col min="4097" max="4097" width="18" style="139" customWidth="1"/>
    <col min="4098" max="4098" width="10.5" style="139" customWidth="1"/>
    <col min="4099" max="4099" width="11.5" style="139" customWidth="1"/>
    <col min="4100" max="4100" width="15.625" style="139" customWidth="1"/>
    <col min="4101" max="4101" width="11.625" style="139" customWidth="1"/>
    <col min="4102" max="4102" width="10.125" style="139" customWidth="1"/>
    <col min="4103" max="4103" width="17.875" style="139" customWidth="1"/>
    <col min="4104" max="4104" width="14.5" style="139" customWidth="1"/>
    <col min="4105" max="4105" width="11.375" style="139" customWidth="1"/>
    <col min="4106" max="4106" width="11.5" style="139" customWidth="1"/>
    <col min="4107" max="4107" width="11.375" style="139" customWidth="1"/>
    <col min="4108" max="4352" width="9" style="139"/>
    <col min="4353" max="4353" width="18" style="139" customWidth="1"/>
    <col min="4354" max="4354" width="10.5" style="139" customWidth="1"/>
    <col min="4355" max="4355" width="11.5" style="139" customWidth="1"/>
    <col min="4356" max="4356" width="15.625" style="139" customWidth="1"/>
    <col min="4357" max="4357" width="11.625" style="139" customWidth="1"/>
    <col min="4358" max="4358" width="10.125" style="139" customWidth="1"/>
    <col min="4359" max="4359" width="17.875" style="139" customWidth="1"/>
    <col min="4360" max="4360" width="14.5" style="139" customWidth="1"/>
    <col min="4361" max="4361" width="11.375" style="139" customWidth="1"/>
    <col min="4362" max="4362" width="11.5" style="139" customWidth="1"/>
    <col min="4363" max="4363" width="11.375" style="139" customWidth="1"/>
    <col min="4364" max="4608" width="9" style="139"/>
    <col min="4609" max="4609" width="18" style="139" customWidth="1"/>
    <col min="4610" max="4610" width="10.5" style="139" customWidth="1"/>
    <col min="4611" max="4611" width="11.5" style="139" customWidth="1"/>
    <col min="4612" max="4612" width="15.625" style="139" customWidth="1"/>
    <col min="4613" max="4613" width="11.625" style="139" customWidth="1"/>
    <col min="4614" max="4614" width="10.125" style="139" customWidth="1"/>
    <col min="4615" max="4615" width="17.875" style="139" customWidth="1"/>
    <col min="4616" max="4616" width="14.5" style="139" customWidth="1"/>
    <col min="4617" max="4617" width="11.375" style="139" customWidth="1"/>
    <col min="4618" max="4618" width="11.5" style="139" customWidth="1"/>
    <col min="4619" max="4619" width="11.375" style="139" customWidth="1"/>
    <col min="4620" max="4864" width="9" style="139"/>
    <col min="4865" max="4865" width="18" style="139" customWidth="1"/>
    <col min="4866" max="4866" width="10.5" style="139" customWidth="1"/>
    <col min="4867" max="4867" width="11.5" style="139" customWidth="1"/>
    <col min="4868" max="4868" width="15.625" style="139" customWidth="1"/>
    <col min="4869" max="4869" width="11.625" style="139" customWidth="1"/>
    <col min="4870" max="4870" width="10.125" style="139" customWidth="1"/>
    <col min="4871" max="4871" width="17.875" style="139" customWidth="1"/>
    <col min="4872" max="4872" width="14.5" style="139" customWidth="1"/>
    <col min="4873" max="4873" width="11.375" style="139" customWidth="1"/>
    <col min="4874" max="4874" width="11.5" style="139" customWidth="1"/>
    <col min="4875" max="4875" width="11.375" style="139" customWidth="1"/>
    <col min="4876" max="5120" width="9" style="139"/>
    <col min="5121" max="5121" width="18" style="139" customWidth="1"/>
    <col min="5122" max="5122" width="10.5" style="139" customWidth="1"/>
    <col min="5123" max="5123" width="11.5" style="139" customWidth="1"/>
    <col min="5124" max="5124" width="15.625" style="139" customWidth="1"/>
    <col min="5125" max="5125" width="11.625" style="139" customWidth="1"/>
    <col min="5126" max="5126" width="10.125" style="139" customWidth="1"/>
    <col min="5127" max="5127" width="17.875" style="139" customWidth="1"/>
    <col min="5128" max="5128" width="14.5" style="139" customWidth="1"/>
    <col min="5129" max="5129" width="11.375" style="139" customWidth="1"/>
    <col min="5130" max="5130" width="11.5" style="139" customWidth="1"/>
    <col min="5131" max="5131" width="11.375" style="139" customWidth="1"/>
    <col min="5132" max="5376" width="9" style="139"/>
    <col min="5377" max="5377" width="18" style="139" customWidth="1"/>
    <col min="5378" max="5378" width="10.5" style="139" customWidth="1"/>
    <col min="5379" max="5379" width="11.5" style="139" customWidth="1"/>
    <col min="5380" max="5380" width="15.625" style="139" customWidth="1"/>
    <col min="5381" max="5381" width="11.625" style="139" customWidth="1"/>
    <col min="5382" max="5382" width="10.125" style="139" customWidth="1"/>
    <col min="5383" max="5383" width="17.875" style="139" customWidth="1"/>
    <col min="5384" max="5384" width="14.5" style="139" customWidth="1"/>
    <col min="5385" max="5385" width="11.375" style="139" customWidth="1"/>
    <col min="5386" max="5386" width="11.5" style="139" customWidth="1"/>
    <col min="5387" max="5387" width="11.375" style="139" customWidth="1"/>
    <col min="5388" max="5632" width="9" style="139"/>
    <col min="5633" max="5633" width="18" style="139" customWidth="1"/>
    <col min="5634" max="5634" width="10.5" style="139" customWidth="1"/>
    <col min="5635" max="5635" width="11.5" style="139" customWidth="1"/>
    <col min="5636" max="5636" width="15.625" style="139" customWidth="1"/>
    <col min="5637" max="5637" width="11.625" style="139" customWidth="1"/>
    <col min="5638" max="5638" width="10.125" style="139" customWidth="1"/>
    <col min="5639" max="5639" width="17.875" style="139" customWidth="1"/>
    <col min="5640" max="5640" width="14.5" style="139" customWidth="1"/>
    <col min="5641" max="5641" width="11.375" style="139" customWidth="1"/>
    <col min="5642" max="5642" width="11.5" style="139" customWidth="1"/>
    <col min="5643" max="5643" width="11.375" style="139" customWidth="1"/>
    <col min="5644" max="5888" width="9" style="139"/>
    <col min="5889" max="5889" width="18" style="139" customWidth="1"/>
    <col min="5890" max="5890" width="10.5" style="139" customWidth="1"/>
    <col min="5891" max="5891" width="11.5" style="139" customWidth="1"/>
    <col min="5892" max="5892" width="15.625" style="139" customWidth="1"/>
    <col min="5893" max="5893" width="11.625" style="139" customWidth="1"/>
    <col min="5894" max="5894" width="10.125" style="139" customWidth="1"/>
    <col min="5895" max="5895" width="17.875" style="139" customWidth="1"/>
    <col min="5896" max="5896" width="14.5" style="139" customWidth="1"/>
    <col min="5897" max="5897" width="11.375" style="139" customWidth="1"/>
    <col min="5898" max="5898" width="11.5" style="139" customWidth="1"/>
    <col min="5899" max="5899" width="11.375" style="139" customWidth="1"/>
    <col min="5900" max="6144" width="9" style="139"/>
    <col min="6145" max="6145" width="18" style="139" customWidth="1"/>
    <col min="6146" max="6146" width="10.5" style="139" customWidth="1"/>
    <col min="6147" max="6147" width="11.5" style="139" customWidth="1"/>
    <col min="6148" max="6148" width="15.625" style="139" customWidth="1"/>
    <col min="6149" max="6149" width="11.625" style="139" customWidth="1"/>
    <col min="6150" max="6150" width="10.125" style="139" customWidth="1"/>
    <col min="6151" max="6151" width="17.875" style="139" customWidth="1"/>
    <col min="6152" max="6152" width="14.5" style="139" customWidth="1"/>
    <col min="6153" max="6153" width="11.375" style="139" customWidth="1"/>
    <col min="6154" max="6154" width="11.5" style="139" customWidth="1"/>
    <col min="6155" max="6155" width="11.375" style="139" customWidth="1"/>
    <col min="6156" max="6400" width="9" style="139"/>
    <col min="6401" max="6401" width="18" style="139" customWidth="1"/>
    <col min="6402" max="6402" width="10.5" style="139" customWidth="1"/>
    <col min="6403" max="6403" width="11.5" style="139" customWidth="1"/>
    <col min="6404" max="6404" width="15.625" style="139" customWidth="1"/>
    <col min="6405" max="6405" width="11.625" style="139" customWidth="1"/>
    <col min="6406" max="6406" width="10.125" style="139" customWidth="1"/>
    <col min="6407" max="6407" width="17.875" style="139" customWidth="1"/>
    <col min="6408" max="6408" width="14.5" style="139" customWidth="1"/>
    <col min="6409" max="6409" width="11.375" style="139" customWidth="1"/>
    <col min="6410" max="6410" width="11.5" style="139" customWidth="1"/>
    <col min="6411" max="6411" width="11.375" style="139" customWidth="1"/>
    <col min="6412" max="6656" width="9" style="139"/>
    <col min="6657" max="6657" width="18" style="139" customWidth="1"/>
    <col min="6658" max="6658" width="10.5" style="139" customWidth="1"/>
    <col min="6659" max="6659" width="11.5" style="139" customWidth="1"/>
    <col min="6660" max="6660" width="15.625" style="139" customWidth="1"/>
    <col min="6661" max="6661" width="11.625" style="139" customWidth="1"/>
    <col min="6662" max="6662" width="10.125" style="139" customWidth="1"/>
    <col min="6663" max="6663" width="17.875" style="139" customWidth="1"/>
    <col min="6664" max="6664" width="14.5" style="139" customWidth="1"/>
    <col min="6665" max="6665" width="11.375" style="139" customWidth="1"/>
    <col min="6666" max="6666" width="11.5" style="139" customWidth="1"/>
    <col min="6667" max="6667" width="11.375" style="139" customWidth="1"/>
    <col min="6668" max="6912" width="9" style="139"/>
    <col min="6913" max="6913" width="18" style="139" customWidth="1"/>
    <col min="6914" max="6914" width="10.5" style="139" customWidth="1"/>
    <col min="6915" max="6915" width="11.5" style="139" customWidth="1"/>
    <col min="6916" max="6916" width="15.625" style="139" customWidth="1"/>
    <col min="6917" max="6917" width="11.625" style="139" customWidth="1"/>
    <col min="6918" max="6918" width="10.125" style="139" customWidth="1"/>
    <col min="6919" max="6919" width="17.875" style="139" customWidth="1"/>
    <col min="6920" max="6920" width="14.5" style="139" customWidth="1"/>
    <col min="6921" max="6921" width="11.375" style="139" customWidth="1"/>
    <col min="6922" max="6922" width="11.5" style="139" customWidth="1"/>
    <col min="6923" max="6923" width="11.375" style="139" customWidth="1"/>
    <col min="6924" max="7168" width="9" style="139"/>
    <col min="7169" max="7169" width="18" style="139" customWidth="1"/>
    <col min="7170" max="7170" width="10.5" style="139" customWidth="1"/>
    <col min="7171" max="7171" width="11.5" style="139" customWidth="1"/>
    <col min="7172" max="7172" width="15.625" style="139" customWidth="1"/>
    <col min="7173" max="7173" width="11.625" style="139" customWidth="1"/>
    <col min="7174" max="7174" width="10.125" style="139" customWidth="1"/>
    <col min="7175" max="7175" width="17.875" style="139" customWidth="1"/>
    <col min="7176" max="7176" width="14.5" style="139" customWidth="1"/>
    <col min="7177" max="7177" width="11.375" style="139" customWidth="1"/>
    <col min="7178" max="7178" width="11.5" style="139" customWidth="1"/>
    <col min="7179" max="7179" width="11.375" style="139" customWidth="1"/>
    <col min="7180" max="7424" width="9" style="139"/>
    <col min="7425" max="7425" width="18" style="139" customWidth="1"/>
    <col min="7426" max="7426" width="10.5" style="139" customWidth="1"/>
    <col min="7427" max="7427" width="11.5" style="139" customWidth="1"/>
    <col min="7428" max="7428" width="15.625" style="139" customWidth="1"/>
    <col min="7429" max="7429" width="11.625" style="139" customWidth="1"/>
    <col min="7430" max="7430" width="10.125" style="139" customWidth="1"/>
    <col min="7431" max="7431" width="17.875" style="139" customWidth="1"/>
    <col min="7432" max="7432" width="14.5" style="139" customWidth="1"/>
    <col min="7433" max="7433" width="11.375" style="139" customWidth="1"/>
    <col min="7434" max="7434" width="11.5" style="139" customWidth="1"/>
    <col min="7435" max="7435" width="11.375" style="139" customWidth="1"/>
    <col min="7436" max="7680" width="9" style="139"/>
    <col min="7681" max="7681" width="18" style="139" customWidth="1"/>
    <col min="7682" max="7682" width="10.5" style="139" customWidth="1"/>
    <col min="7683" max="7683" width="11.5" style="139" customWidth="1"/>
    <col min="7684" max="7684" width="15.625" style="139" customWidth="1"/>
    <col min="7685" max="7685" width="11.625" style="139" customWidth="1"/>
    <col min="7686" max="7686" width="10.125" style="139" customWidth="1"/>
    <col min="7687" max="7687" width="17.875" style="139" customWidth="1"/>
    <col min="7688" max="7688" width="14.5" style="139" customWidth="1"/>
    <col min="7689" max="7689" width="11.375" style="139" customWidth="1"/>
    <col min="7690" max="7690" width="11.5" style="139" customWidth="1"/>
    <col min="7691" max="7691" width="11.375" style="139" customWidth="1"/>
    <col min="7692" max="7936" width="9" style="139"/>
    <col min="7937" max="7937" width="18" style="139" customWidth="1"/>
    <col min="7938" max="7938" width="10.5" style="139" customWidth="1"/>
    <col min="7939" max="7939" width="11.5" style="139" customWidth="1"/>
    <col min="7940" max="7940" width="15.625" style="139" customWidth="1"/>
    <col min="7941" max="7941" width="11.625" style="139" customWidth="1"/>
    <col min="7942" max="7942" width="10.125" style="139" customWidth="1"/>
    <col min="7943" max="7943" width="17.875" style="139" customWidth="1"/>
    <col min="7944" max="7944" width="14.5" style="139" customWidth="1"/>
    <col min="7945" max="7945" width="11.375" style="139" customWidth="1"/>
    <col min="7946" max="7946" width="11.5" style="139" customWidth="1"/>
    <col min="7947" max="7947" width="11.375" style="139" customWidth="1"/>
    <col min="7948" max="8192" width="9" style="139"/>
    <col min="8193" max="8193" width="18" style="139" customWidth="1"/>
    <col min="8194" max="8194" width="10.5" style="139" customWidth="1"/>
    <col min="8195" max="8195" width="11.5" style="139" customWidth="1"/>
    <col min="8196" max="8196" width="15.625" style="139" customWidth="1"/>
    <col min="8197" max="8197" width="11.625" style="139" customWidth="1"/>
    <col min="8198" max="8198" width="10.125" style="139" customWidth="1"/>
    <col min="8199" max="8199" width="17.875" style="139" customWidth="1"/>
    <col min="8200" max="8200" width="14.5" style="139" customWidth="1"/>
    <col min="8201" max="8201" width="11.375" style="139" customWidth="1"/>
    <col min="8202" max="8202" width="11.5" style="139" customWidth="1"/>
    <col min="8203" max="8203" width="11.375" style="139" customWidth="1"/>
    <col min="8204" max="8448" width="9" style="139"/>
    <col min="8449" max="8449" width="18" style="139" customWidth="1"/>
    <col min="8450" max="8450" width="10.5" style="139" customWidth="1"/>
    <col min="8451" max="8451" width="11.5" style="139" customWidth="1"/>
    <col min="8452" max="8452" width="15.625" style="139" customWidth="1"/>
    <col min="8453" max="8453" width="11.625" style="139" customWidth="1"/>
    <col min="8454" max="8454" width="10.125" style="139" customWidth="1"/>
    <col min="8455" max="8455" width="17.875" style="139" customWidth="1"/>
    <col min="8456" max="8456" width="14.5" style="139" customWidth="1"/>
    <col min="8457" max="8457" width="11.375" style="139" customWidth="1"/>
    <col min="8458" max="8458" width="11.5" style="139" customWidth="1"/>
    <col min="8459" max="8459" width="11.375" style="139" customWidth="1"/>
    <col min="8460" max="8704" width="9" style="139"/>
    <col min="8705" max="8705" width="18" style="139" customWidth="1"/>
    <col min="8706" max="8706" width="10.5" style="139" customWidth="1"/>
    <col min="8707" max="8707" width="11.5" style="139" customWidth="1"/>
    <col min="8708" max="8708" width="15.625" style="139" customWidth="1"/>
    <col min="8709" max="8709" width="11.625" style="139" customWidth="1"/>
    <col min="8710" max="8710" width="10.125" style="139" customWidth="1"/>
    <col min="8711" max="8711" width="17.875" style="139" customWidth="1"/>
    <col min="8712" max="8712" width="14.5" style="139" customWidth="1"/>
    <col min="8713" max="8713" width="11.375" style="139" customWidth="1"/>
    <col min="8714" max="8714" width="11.5" style="139" customWidth="1"/>
    <col min="8715" max="8715" width="11.375" style="139" customWidth="1"/>
    <col min="8716" max="8960" width="9" style="139"/>
    <col min="8961" max="8961" width="18" style="139" customWidth="1"/>
    <col min="8962" max="8962" width="10.5" style="139" customWidth="1"/>
    <col min="8963" max="8963" width="11.5" style="139" customWidth="1"/>
    <col min="8964" max="8964" width="15.625" style="139" customWidth="1"/>
    <col min="8965" max="8965" width="11.625" style="139" customWidth="1"/>
    <col min="8966" max="8966" width="10.125" style="139" customWidth="1"/>
    <col min="8967" max="8967" width="17.875" style="139" customWidth="1"/>
    <col min="8968" max="8968" width="14.5" style="139" customWidth="1"/>
    <col min="8969" max="8969" width="11.375" style="139" customWidth="1"/>
    <col min="8970" max="8970" width="11.5" style="139" customWidth="1"/>
    <col min="8971" max="8971" width="11.375" style="139" customWidth="1"/>
    <col min="8972" max="9216" width="9" style="139"/>
    <col min="9217" max="9217" width="18" style="139" customWidth="1"/>
    <col min="9218" max="9218" width="10.5" style="139" customWidth="1"/>
    <col min="9219" max="9219" width="11.5" style="139" customWidth="1"/>
    <col min="9220" max="9220" width="15.625" style="139" customWidth="1"/>
    <col min="9221" max="9221" width="11.625" style="139" customWidth="1"/>
    <col min="9222" max="9222" width="10.125" style="139" customWidth="1"/>
    <col min="9223" max="9223" width="17.875" style="139" customWidth="1"/>
    <col min="9224" max="9224" width="14.5" style="139" customWidth="1"/>
    <col min="9225" max="9225" width="11.375" style="139" customWidth="1"/>
    <col min="9226" max="9226" width="11.5" style="139" customWidth="1"/>
    <col min="9227" max="9227" width="11.375" style="139" customWidth="1"/>
    <col min="9228" max="9472" width="9" style="139"/>
    <col min="9473" max="9473" width="18" style="139" customWidth="1"/>
    <col min="9474" max="9474" width="10.5" style="139" customWidth="1"/>
    <col min="9475" max="9475" width="11.5" style="139" customWidth="1"/>
    <col min="9476" max="9476" width="15.625" style="139" customWidth="1"/>
    <col min="9477" max="9477" width="11.625" style="139" customWidth="1"/>
    <col min="9478" max="9478" width="10.125" style="139" customWidth="1"/>
    <col min="9479" max="9479" width="17.875" style="139" customWidth="1"/>
    <col min="9480" max="9480" width="14.5" style="139" customWidth="1"/>
    <col min="9481" max="9481" width="11.375" style="139" customWidth="1"/>
    <col min="9482" max="9482" width="11.5" style="139" customWidth="1"/>
    <col min="9483" max="9483" width="11.375" style="139" customWidth="1"/>
    <col min="9484" max="9728" width="9" style="139"/>
    <col min="9729" max="9729" width="18" style="139" customWidth="1"/>
    <col min="9730" max="9730" width="10.5" style="139" customWidth="1"/>
    <col min="9731" max="9731" width="11.5" style="139" customWidth="1"/>
    <col min="9732" max="9732" width="15.625" style="139" customWidth="1"/>
    <col min="9733" max="9733" width="11.625" style="139" customWidth="1"/>
    <col min="9734" max="9734" width="10.125" style="139" customWidth="1"/>
    <col min="9735" max="9735" width="17.875" style="139" customWidth="1"/>
    <col min="9736" max="9736" width="14.5" style="139" customWidth="1"/>
    <col min="9737" max="9737" width="11.375" style="139" customWidth="1"/>
    <col min="9738" max="9738" width="11.5" style="139" customWidth="1"/>
    <col min="9739" max="9739" width="11.375" style="139" customWidth="1"/>
    <col min="9740" max="9984" width="9" style="139"/>
    <col min="9985" max="9985" width="18" style="139" customWidth="1"/>
    <col min="9986" max="9986" width="10.5" style="139" customWidth="1"/>
    <col min="9987" max="9987" width="11.5" style="139" customWidth="1"/>
    <col min="9988" max="9988" width="15.625" style="139" customWidth="1"/>
    <col min="9989" max="9989" width="11.625" style="139" customWidth="1"/>
    <col min="9990" max="9990" width="10.125" style="139" customWidth="1"/>
    <col min="9991" max="9991" width="17.875" style="139" customWidth="1"/>
    <col min="9992" max="9992" width="14.5" style="139" customWidth="1"/>
    <col min="9993" max="9993" width="11.375" style="139" customWidth="1"/>
    <col min="9994" max="9994" width="11.5" style="139" customWidth="1"/>
    <col min="9995" max="9995" width="11.375" style="139" customWidth="1"/>
    <col min="9996" max="10240" width="9" style="139"/>
    <col min="10241" max="10241" width="18" style="139" customWidth="1"/>
    <col min="10242" max="10242" width="10.5" style="139" customWidth="1"/>
    <col min="10243" max="10243" width="11.5" style="139" customWidth="1"/>
    <col min="10244" max="10244" width="15.625" style="139" customWidth="1"/>
    <col min="10245" max="10245" width="11.625" style="139" customWidth="1"/>
    <col min="10246" max="10246" width="10.125" style="139" customWidth="1"/>
    <col min="10247" max="10247" width="17.875" style="139" customWidth="1"/>
    <col min="10248" max="10248" width="14.5" style="139" customWidth="1"/>
    <col min="10249" max="10249" width="11.375" style="139" customWidth="1"/>
    <col min="10250" max="10250" width="11.5" style="139" customWidth="1"/>
    <col min="10251" max="10251" width="11.375" style="139" customWidth="1"/>
    <col min="10252" max="10496" width="9" style="139"/>
    <col min="10497" max="10497" width="18" style="139" customWidth="1"/>
    <col min="10498" max="10498" width="10.5" style="139" customWidth="1"/>
    <col min="10499" max="10499" width="11.5" style="139" customWidth="1"/>
    <col min="10500" max="10500" width="15.625" style="139" customWidth="1"/>
    <col min="10501" max="10501" width="11.625" style="139" customWidth="1"/>
    <col min="10502" max="10502" width="10.125" style="139" customWidth="1"/>
    <col min="10503" max="10503" width="17.875" style="139" customWidth="1"/>
    <col min="10504" max="10504" width="14.5" style="139" customWidth="1"/>
    <col min="10505" max="10505" width="11.375" style="139" customWidth="1"/>
    <col min="10506" max="10506" width="11.5" style="139" customWidth="1"/>
    <col min="10507" max="10507" width="11.375" style="139" customWidth="1"/>
    <col min="10508" max="10752" width="9" style="139"/>
    <col min="10753" max="10753" width="18" style="139" customWidth="1"/>
    <col min="10754" max="10754" width="10.5" style="139" customWidth="1"/>
    <col min="10755" max="10755" width="11.5" style="139" customWidth="1"/>
    <col min="10756" max="10756" width="15.625" style="139" customWidth="1"/>
    <col min="10757" max="10757" width="11.625" style="139" customWidth="1"/>
    <col min="10758" max="10758" width="10.125" style="139" customWidth="1"/>
    <col min="10759" max="10759" width="17.875" style="139" customWidth="1"/>
    <col min="10760" max="10760" width="14.5" style="139" customWidth="1"/>
    <col min="10761" max="10761" width="11.375" style="139" customWidth="1"/>
    <col min="10762" max="10762" width="11.5" style="139" customWidth="1"/>
    <col min="10763" max="10763" width="11.375" style="139" customWidth="1"/>
    <col min="10764" max="11008" width="9" style="139"/>
    <col min="11009" max="11009" width="18" style="139" customWidth="1"/>
    <col min="11010" max="11010" width="10.5" style="139" customWidth="1"/>
    <col min="11011" max="11011" width="11.5" style="139" customWidth="1"/>
    <col min="11012" max="11012" width="15.625" style="139" customWidth="1"/>
    <col min="11013" max="11013" width="11.625" style="139" customWidth="1"/>
    <col min="11014" max="11014" width="10.125" style="139" customWidth="1"/>
    <col min="11015" max="11015" width="17.875" style="139" customWidth="1"/>
    <col min="11016" max="11016" width="14.5" style="139" customWidth="1"/>
    <col min="11017" max="11017" width="11.375" style="139" customWidth="1"/>
    <col min="11018" max="11018" width="11.5" style="139" customWidth="1"/>
    <col min="11019" max="11019" width="11.375" style="139" customWidth="1"/>
    <col min="11020" max="11264" width="9" style="139"/>
    <col min="11265" max="11265" width="18" style="139" customWidth="1"/>
    <col min="11266" max="11266" width="10.5" style="139" customWidth="1"/>
    <col min="11267" max="11267" width="11.5" style="139" customWidth="1"/>
    <col min="11268" max="11268" width="15.625" style="139" customWidth="1"/>
    <col min="11269" max="11269" width="11.625" style="139" customWidth="1"/>
    <col min="11270" max="11270" width="10.125" style="139" customWidth="1"/>
    <col min="11271" max="11271" width="17.875" style="139" customWidth="1"/>
    <col min="11272" max="11272" width="14.5" style="139" customWidth="1"/>
    <col min="11273" max="11273" width="11.375" style="139" customWidth="1"/>
    <col min="11274" max="11274" width="11.5" style="139" customWidth="1"/>
    <col min="11275" max="11275" width="11.375" style="139" customWidth="1"/>
    <col min="11276" max="11520" width="9" style="139"/>
    <col min="11521" max="11521" width="18" style="139" customWidth="1"/>
    <col min="11522" max="11522" width="10.5" style="139" customWidth="1"/>
    <col min="11523" max="11523" width="11.5" style="139" customWidth="1"/>
    <col min="11524" max="11524" width="15.625" style="139" customWidth="1"/>
    <col min="11525" max="11525" width="11.625" style="139" customWidth="1"/>
    <col min="11526" max="11526" width="10.125" style="139" customWidth="1"/>
    <col min="11527" max="11527" width="17.875" style="139" customWidth="1"/>
    <col min="11528" max="11528" width="14.5" style="139" customWidth="1"/>
    <col min="11529" max="11529" width="11.375" style="139" customWidth="1"/>
    <col min="11530" max="11530" width="11.5" style="139" customWidth="1"/>
    <col min="11531" max="11531" width="11.375" style="139" customWidth="1"/>
    <col min="11532" max="11776" width="9" style="139"/>
    <col min="11777" max="11777" width="18" style="139" customWidth="1"/>
    <col min="11778" max="11778" width="10.5" style="139" customWidth="1"/>
    <col min="11779" max="11779" width="11.5" style="139" customWidth="1"/>
    <col min="11780" max="11780" width="15.625" style="139" customWidth="1"/>
    <col min="11781" max="11781" width="11.625" style="139" customWidth="1"/>
    <col min="11782" max="11782" width="10.125" style="139" customWidth="1"/>
    <col min="11783" max="11783" width="17.875" style="139" customWidth="1"/>
    <col min="11784" max="11784" width="14.5" style="139" customWidth="1"/>
    <col min="11785" max="11785" width="11.375" style="139" customWidth="1"/>
    <col min="11786" max="11786" width="11.5" style="139" customWidth="1"/>
    <col min="11787" max="11787" width="11.375" style="139" customWidth="1"/>
    <col min="11788" max="12032" width="9" style="139"/>
    <col min="12033" max="12033" width="18" style="139" customWidth="1"/>
    <col min="12034" max="12034" width="10.5" style="139" customWidth="1"/>
    <col min="12035" max="12035" width="11.5" style="139" customWidth="1"/>
    <col min="12036" max="12036" width="15.625" style="139" customWidth="1"/>
    <col min="12037" max="12037" width="11.625" style="139" customWidth="1"/>
    <col min="12038" max="12038" width="10.125" style="139" customWidth="1"/>
    <col min="12039" max="12039" width="17.875" style="139" customWidth="1"/>
    <col min="12040" max="12040" width="14.5" style="139" customWidth="1"/>
    <col min="12041" max="12041" width="11.375" style="139" customWidth="1"/>
    <col min="12042" max="12042" width="11.5" style="139" customWidth="1"/>
    <col min="12043" max="12043" width="11.375" style="139" customWidth="1"/>
    <col min="12044" max="12288" width="9" style="139"/>
    <col min="12289" max="12289" width="18" style="139" customWidth="1"/>
    <col min="12290" max="12290" width="10.5" style="139" customWidth="1"/>
    <col min="12291" max="12291" width="11.5" style="139" customWidth="1"/>
    <col min="12292" max="12292" width="15.625" style="139" customWidth="1"/>
    <col min="12293" max="12293" width="11.625" style="139" customWidth="1"/>
    <col min="12294" max="12294" width="10.125" style="139" customWidth="1"/>
    <col min="12295" max="12295" width="17.875" style="139" customWidth="1"/>
    <col min="12296" max="12296" width="14.5" style="139" customWidth="1"/>
    <col min="12297" max="12297" width="11.375" style="139" customWidth="1"/>
    <col min="12298" max="12298" width="11.5" style="139" customWidth="1"/>
    <col min="12299" max="12299" width="11.375" style="139" customWidth="1"/>
    <col min="12300" max="12544" width="9" style="139"/>
    <col min="12545" max="12545" width="18" style="139" customWidth="1"/>
    <col min="12546" max="12546" width="10.5" style="139" customWidth="1"/>
    <col min="12547" max="12547" width="11.5" style="139" customWidth="1"/>
    <col min="12548" max="12548" width="15.625" style="139" customWidth="1"/>
    <col min="12549" max="12549" width="11.625" style="139" customWidth="1"/>
    <col min="12550" max="12550" width="10.125" style="139" customWidth="1"/>
    <col min="12551" max="12551" width="17.875" style="139" customWidth="1"/>
    <col min="12552" max="12552" width="14.5" style="139" customWidth="1"/>
    <col min="12553" max="12553" width="11.375" style="139" customWidth="1"/>
    <col min="12554" max="12554" width="11.5" style="139" customWidth="1"/>
    <col min="12555" max="12555" width="11.375" style="139" customWidth="1"/>
    <col min="12556" max="12800" width="9" style="139"/>
    <col min="12801" max="12801" width="18" style="139" customWidth="1"/>
    <col min="12802" max="12802" width="10.5" style="139" customWidth="1"/>
    <col min="12803" max="12803" width="11.5" style="139" customWidth="1"/>
    <col min="12804" max="12804" width="15.625" style="139" customWidth="1"/>
    <col min="12805" max="12805" width="11.625" style="139" customWidth="1"/>
    <col min="12806" max="12806" width="10.125" style="139" customWidth="1"/>
    <col min="12807" max="12807" width="17.875" style="139" customWidth="1"/>
    <col min="12808" max="12808" width="14.5" style="139" customWidth="1"/>
    <col min="12809" max="12809" width="11.375" style="139" customWidth="1"/>
    <col min="12810" max="12810" width="11.5" style="139" customWidth="1"/>
    <col min="12811" max="12811" width="11.375" style="139" customWidth="1"/>
    <col min="12812" max="13056" width="9" style="139"/>
    <col min="13057" max="13057" width="18" style="139" customWidth="1"/>
    <col min="13058" max="13058" width="10.5" style="139" customWidth="1"/>
    <col min="13059" max="13059" width="11.5" style="139" customWidth="1"/>
    <col min="13060" max="13060" width="15.625" style="139" customWidth="1"/>
    <col min="13061" max="13061" width="11.625" style="139" customWidth="1"/>
    <col min="13062" max="13062" width="10.125" style="139" customWidth="1"/>
    <col min="13063" max="13063" width="17.875" style="139" customWidth="1"/>
    <col min="13064" max="13064" width="14.5" style="139" customWidth="1"/>
    <col min="13065" max="13065" width="11.375" style="139" customWidth="1"/>
    <col min="13066" max="13066" width="11.5" style="139" customWidth="1"/>
    <col min="13067" max="13067" width="11.375" style="139" customWidth="1"/>
    <col min="13068" max="13312" width="9" style="139"/>
    <col min="13313" max="13313" width="18" style="139" customWidth="1"/>
    <col min="13314" max="13314" width="10.5" style="139" customWidth="1"/>
    <col min="13315" max="13315" width="11.5" style="139" customWidth="1"/>
    <col min="13316" max="13316" width="15.625" style="139" customWidth="1"/>
    <col min="13317" max="13317" width="11.625" style="139" customWidth="1"/>
    <col min="13318" max="13318" width="10.125" style="139" customWidth="1"/>
    <col min="13319" max="13319" width="17.875" style="139" customWidth="1"/>
    <col min="13320" max="13320" width="14.5" style="139" customWidth="1"/>
    <col min="13321" max="13321" width="11.375" style="139" customWidth="1"/>
    <col min="13322" max="13322" width="11.5" style="139" customWidth="1"/>
    <col min="13323" max="13323" width="11.375" style="139" customWidth="1"/>
    <col min="13324" max="13568" width="9" style="139"/>
    <col min="13569" max="13569" width="18" style="139" customWidth="1"/>
    <col min="13570" max="13570" width="10.5" style="139" customWidth="1"/>
    <col min="13571" max="13571" width="11.5" style="139" customWidth="1"/>
    <col min="13572" max="13572" width="15.625" style="139" customWidth="1"/>
    <col min="13573" max="13573" width="11.625" style="139" customWidth="1"/>
    <col min="13574" max="13574" width="10.125" style="139" customWidth="1"/>
    <col min="13575" max="13575" width="17.875" style="139" customWidth="1"/>
    <col min="13576" max="13576" width="14.5" style="139" customWidth="1"/>
    <col min="13577" max="13577" width="11.375" style="139" customWidth="1"/>
    <col min="13578" max="13578" width="11.5" style="139" customWidth="1"/>
    <col min="13579" max="13579" width="11.375" style="139" customWidth="1"/>
    <col min="13580" max="13824" width="9" style="139"/>
    <col min="13825" max="13825" width="18" style="139" customWidth="1"/>
    <col min="13826" max="13826" width="10.5" style="139" customWidth="1"/>
    <col min="13827" max="13827" width="11.5" style="139" customWidth="1"/>
    <col min="13828" max="13828" width="15.625" style="139" customWidth="1"/>
    <col min="13829" max="13829" width="11.625" style="139" customWidth="1"/>
    <col min="13830" max="13830" width="10.125" style="139" customWidth="1"/>
    <col min="13831" max="13831" width="17.875" style="139" customWidth="1"/>
    <col min="13832" max="13832" width="14.5" style="139" customWidth="1"/>
    <col min="13833" max="13833" width="11.375" style="139" customWidth="1"/>
    <col min="13834" max="13834" width="11.5" style="139" customWidth="1"/>
    <col min="13835" max="13835" width="11.375" style="139" customWidth="1"/>
    <col min="13836" max="14080" width="9" style="139"/>
    <col min="14081" max="14081" width="18" style="139" customWidth="1"/>
    <col min="14082" max="14082" width="10.5" style="139" customWidth="1"/>
    <col min="14083" max="14083" width="11.5" style="139" customWidth="1"/>
    <col min="14084" max="14084" width="15.625" style="139" customWidth="1"/>
    <col min="14085" max="14085" width="11.625" style="139" customWidth="1"/>
    <col min="14086" max="14086" width="10.125" style="139" customWidth="1"/>
    <col min="14087" max="14087" width="17.875" style="139" customWidth="1"/>
    <col min="14088" max="14088" width="14.5" style="139" customWidth="1"/>
    <col min="14089" max="14089" width="11.375" style="139" customWidth="1"/>
    <col min="14090" max="14090" width="11.5" style="139" customWidth="1"/>
    <col min="14091" max="14091" width="11.375" style="139" customWidth="1"/>
    <col min="14092" max="14336" width="9" style="139"/>
    <col min="14337" max="14337" width="18" style="139" customWidth="1"/>
    <col min="14338" max="14338" width="10.5" style="139" customWidth="1"/>
    <col min="14339" max="14339" width="11.5" style="139" customWidth="1"/>
    <col min="14340" max="14340" width="15.625" style="139" customWidth="1"/>
    <col min="14341" max="14341" width="11.625" style="139" customWidth="1"/>
    <col min="14342" max="14342" width="10.125" style="139" customWidth="1"/>
    <col min="14343" max="14343" width="17.875" style="139" customWidth="1"/>
    <col min="14344" max="14344" width="14.5" style="139" customWidth="1"/>
    <col min="14345" max="14345" width="11.375" style="139" customWidth="1"/>
    <col min="14346" max="14346" width="11.5" style="139" customWidth="1"/>
    <col min="14347" max="14347" width="11.375" style="139" customWidth="1"/>
    <col min="14348" max="14592" width="9" style="139"/>
    <col min="14593" max="14593" width="18" style="139" customWidth="1"/>
    <col min="14594" max="14594" width="10.5" style="139" customWidth="1"/>
    <col min="14595" max="14595" width="11.5" style="139" customWidth="1"/>
    <col min="14596" max="14596" width="15.625" style="139" customWidth="1"/>
    <col min="14597" max="14597" width="11.625" style="139" customWidth="1"/>
    <col min="14598" max="14598" width="10.125" style="139" customWidth="1"/>
    <col min="14599" max="14599" width="17.875" style="139" customWidth="1"/>
    <col min="14600" max="14600" width="14.5" style="139" customWidth="1"/>
    <col min="14601" max="14601" width="11.375" style="139" customWidth="1"/>
    <col min="14602" max="14602" width="11.5" style="139" customWidth="1"/>
    <col min="14603" max="14603" width="11.375" style="139" customWidth="1"/>
    <col min="14604" max="14848" width="9" style="139"/>
    <col min="14849" max="14849" width="18" style="139" customWidth="1"/>
    <col min="14850" max="14850" width="10.5" style="139" customWidth="1"/>
    <col min="14851" max="14851" width="11.5" style="139" customWidth="1"/>
    <col min="14852" max="14852" width="15.625" style="139" customWidth="1"/>
    <col min="14853" max="14853" width="11.625" style="139" customWidth="1"/>
    <col min="14854" max="14854" width="10.125" style="139" customWidth="1"/>
    <col min="14855" max="14855" width="17.875" style="139" customWidth="1"/>
    <col min="14856" max="14856" width="14.5" style="139" customWidth="1"/>
    <col min="14857" max="14857" width="11.375" style="139" customWidth="1"/>
    <col min="14858" max="14858" width="11.5" style="139" customWidth="1"/>
    <col min="14859" max="14859" width="11.375" style="139" customWidth="1"/>
    <col min="14860" max="15104" width="9" style="139"/>
    <col min="15105" max="15105" width="18" style="139" customWidth="1"/>
    <col min="15106" max="15106" width="10.5" style="139" customWidth="1"/>
    <col min="15107" max="15107" width="11.5" style="139" customWidth="1"/>
    <col min="15108" max="15108" width="15.625" style="139" customWidth="1"/>
    <col min="15109" max="15109" width="11.625" style="139" customWidth="1"/>
    <col min="15110" max="15110" width="10.125" style="139" customWidth="1"/>
    <col min="15111" max="15111" width="17.875" style="139" customWidth="1"/>
    <col min="15112" max="15112" width="14.5" style="139" customWidth="1"/>
    <col min="15113" max="15113" width="11.375" style="139" customWidth="1"/>
    <col min="15114" max="15114" width="11.5" style="139" customWidth="1"/>
    <col min="15115" max="15115" width="11.375" style="139" customWidth="1"/>
    <col min="15116" max="15360" width="9" style="139"/>
    <col min="15361" max="15361" width="18" style="139" customWidth="1"/>
    <col min="15362" max="15362" width="10.5" style="139" customWidth="1"/>
    <col min="15363" max="15363" width="11.5" style="139" customWidth="1"/>
    <col min="15364" max="15364" width="15.625" style="139" customWidth="1"/>
    <col min="15365" max="15365" width="11.625" style="139" customWidth="1"/>
    <col min="15366" max="15366" width="10.125" style="139" customWidth="1"/>
    <col min="15367" max="15367" width="17.875" style="139" customWidth="1"/>
    <col min="15368" max="15368" width="14.5" style="139" customWidth="1"/>
    <col min="15369" max="15369" width="11.375" style="139" customWidth="1"/>
    <col min="15370" max="15370" width="11.5" style="139" customWidth="1"/>
    <col min="15371" max="15371" width="11.375" style="139" customWidth="1"/>
    <col min="15372" max="15616" width="9" style="139"/>
    <col min="15617" max="15617" width="18" style="139" customWidth="1"/>
    <col min="15618" max="15618" width="10.5" style="139" customWidth="1"/>
    <col min="15619" max="15619" width="11.5" style="139" customWidth="1"/>
    <col min="15620" max="15620" width="15.625" style="139" customWidth="1"/>
    <col min="15621" max="15621" width="11.625" style="139" customWidth="1"/>
    <col min="15622" max="15622" width="10.125" style="139" customWidth="1"/>
    <col min="15623" max="15623" width="17.875" style="139" customWidth="1"/>
    <col min="15624" max="15624" width="14.5" style="139" customWidth="1"/>
    <col min="15625" max="15625" width="11.375" style="139" customWidth="1"/>
    <col min="15626" max="15626" width="11.5" style="139" customWidth="1"/>
    <col min="15627" max="15627" width="11.375" style="139" customWidth="1"/>
    <col min="15628" max="15872" width="9" style="139"/>
    <col min="15873" max="15873" width="18" style="139" customWidth="1"/>
    <col min="15874" max="15874" width="10.5" style="139" customWidth="1"/>
    <col min="15875" max="15875" width="11.5" style="139" customWidth="1"/>
    <col min="15876" max="15876" width="15.625" style="139" customWidth="1"/>
    <col min="15877" max="15877" width="11.625" style="139" customWidth="1"/>
    <col min="15878" max="15878" width="10.125" style="139" customWidth="1"/>
    <col min="15879" max="15879" width="17.875" style="139" customWidth="1"/>
    <col min="15880" max="15880" width="14.5" style="139" customWidth="1"/>
    <col min="15881" max="15881" width="11.375" style="139" customWidth="1"/>
    <col min="15882" max="15882" width="11.5" style="139" customWidth="1"/>
    <col min="15883" max="15883" width="11.375" style="139" customWidth="1"/>
    <col min="15884" max="16128" width="9" style="139"/>
    <col min="16129" max="16129" width="18" style="139" customWidth="1"/>
    <col min="16130" max="16130" width="10.5" style="139" customWidth="1"/>
    <col min="16131" max="16131" width="11.5" style="139" customWidth="1"/>
    <col min="16132" max="16132" width="15.625" style="139" customWidth="1"/>
    <col min="16133" max="16133" width="11.625" style="139" customWidth="1"/>
    <col min="16134" max="16134" width="10.125" style="139" customWidth="1"/>
    <col min="16135" max="16135" width="17.875" style="139" customWidth="1"/>
    <col min="16136" max="16136" width="14.5" style="139" customWidth="1"/>
    <col min="16137" max="16137" width="11.375" style="139" customWidth="1"/>
    <col min="16138" max="16138" width="11.5" style="139" customWidth="1"/>
    <col min="16139" max="16139" width="11.375" style="139" customWidth="1"/>
    <col min="16140" max="16384" width="9" style="139"/>
  </cols>
  <sheetData>
    <row r="1" spans="1:11" s="128" customFormat="1" ht="46.2" customHeight="1" x14ac:dyDescent="0.25">
      <c r="A1" s="215" t="s">
        <v>107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128" customFormat="1" ht="11.4" customHeight="1" x14ac:dyDescent="0.25">
      <c r="C2" s="129"/>
      <c r="D2" s="129"/>
      <c r="E2" s="129"/>
      <c r="G2" s="129"/>
      <c r="H2" s="129"/>
      <c r="I2" s="129"/>
      <c r="J2" s="130"/>
      <c r="K2" s="131" t="s">
        <v>83</v>
      </c>
    </row>
    <row r="3" spans="1:11" s="132" customFormat="1" ht="21.75" customHeight="1" x14ac:dyDescent="0.2">
      <c r="A3" s="216"/>
      <c r="B3" s="209" t="s">
        <v>21</v>
      </c>
      <c r="C3" s="218" t="s">
        <v>84</v>
      </c>
      <c r="D3" s="218" t="s">
        <v>85</v>
      </c>
      <c r="E3" s="218" t="s">
        <v>86</v>
      </c>
      <c r="F3" s="218" t="s">
        <v>87</v>
      </c>
      <c r="G3" s="218" t="s">
        <v>88</v>
      </c>
      <c r="H3" s="218" t="s">
        <v>8</v>
      </c>
      <c r="I3" s="212" t="s">
        <v>16</v>
      </c>
      <c r="J3" s="219" t="s">
        <v>89</v>
      </c>
      <c r="K3" s="218" t="s">
        <v>12</v>
      </c>
    </row>
    <row r="4" spans="1:11" s="133" customFormat="1" ht="9" customHeight="1" x14ac:dyDescent="0.2">
      <c r="A4" s="217"/>
      <c r="B4" s="210"/>
      <c r="C4" s="218"/>
      <c r="D4" s="218"/>
      <c r="E4" s="218"/>
      <c r="F4" s="218"/>
      <c r="G4" s="218"/>
      <c r="H4" s="218"/>
      <c r="I4" s="213"/>
      <c r="J4" s="219"/>
      <c r="K4" s="218"/>
    </row>
    <row r="5" spans="1:11" s="133" customFormat="1" ht="54.7" customHeight="1" x14ac:dyDescent="0.2">
      <c r="A5" s="217"/>
      <c r="B5" s="211"/>
      <c r="C5" s="218"/>
      <c r="D5" s="218"/>
      <c r="E5" s="218"/>
      <c r="F5" s="218"/>
      <c r="G5" s="218"/>
      <c r="H5" s="218"/>
      <c r="I5" s="214"/>
      <c r="J5" s="219"/>
      <c r="K5" s="218"/>
    </row>
    <row r="6" spans="1:11" s="135" customFormat="1" ht="12.75" customHeight="1" x14ac:dyDescent="0.2">
      <c r="A6" s="134" t="s">
        <v>3</v>
      </c>
      <c r="B6" s="134">
        <v>1</v>
      </c>
      <c r="C6" s="134">
        <v>2</v>
      </c>
      <c r="D6" s="134">
        <v>3</v>
      </c>
      <c r="E6" s="134">
        <v>4</v>
      </c>
      <c r="F6" s="134">
        <v>5</v>
      </c>
      <c r="G6" s="134">
        <v>6</v>
      </c>
      <c r="H6" s="134">
        <v>7</v>
      </c>
      <c r="I6" s="134">
        <v>8</v>
      </c>
      <c r="J6" s="134">
        <v>9</v>
      </c>
      <c r="K6" s="134">
        <v>10</v>
      </c>
    </row>
    <row r="7" spans="1:11" s="137" customFormat="1" ht="17.850000000000001" customHeight="1" x14ac:dyDescent="0.25">
      <c r="A7" s="136" t="s">
        <v>79</v>
      </c>
      <c r="B7" s="136">
        <f>SUM(B8:B35)</f>
        <v>77107</v>
      </c>
      <c r="C7" s="136">
        <f t="shared" ref="C7:K7" si="0">SUM(C8:C35)</f>
        <v>40974</v>
      </c>
      <c r="D7" s="136">
        <f t="shared" si="0"/>
        <v>14856</v>
      </c>
      <c r="E7" s="136">
        <f t="shared" si="0"/>
        <v>11240</v>
      </c>
      <c r="F7" s="136">
        <f t="shared" si="0"/>
        <v>2793</v>
      </c>
      <c r="G7" s="136">
        <f t="shared" si="0"/>
        <v>332</v>
      </c>
      <c r="H7" s="136">
        <f t="shared" si="0"/>
        <v>31905</v>
      </c>
      <c r="I7" s="136">
        <f t="shared" si="0"/>
        <v>9449</v>
      </c>
      <c r="J7" s="136">
        <f t="shared" si="0"/>
        <v>8598</v>
      </c>
      <c r="K7" s="136">
        <f t="shared" si="0"/>
        <v>7404</v>
      </c>
    </row>
    <row r="8" spans="1:11" ht="14.95" customHeight="1" x14ac:dyDescent="0.25">
      <c r="A8" s="138" t="s">
        <v>35</v>
      </c>
      <c r="B8" s="39">
        <v>19291</v>
      </c>
      <c r="C8" s="39">
        <v>11280</v>
      </c>
      <c r="D8" s="39">
        <v>2419</v>
      </c>
      <c r="E8" s="39">
        <v>2412</v>
      </c>
      <c r="F8" s="39">
        <v>746</v>
      </c>
      <c r="G8" s="39">
        <v>160</v>
      </c>
      <c r="H8" s="39">
        <v>6975</v>
      </c>
      <c r="I8" s="39">
        <v>2710</v>
      </c>
      <c r="J8" s="39">
        <v>2570</v>
      </c>
      <c r="K8" s="39">
        <v>2229</v>
      </c>
    </row>
    <row r="9" spans="1:11" ht="14.95" customHeight="1" x14ac:dyDescent="0.25">
      <c r="A9" s="138" t="s">
        <v>36</v>
      </c>
      <c r="B9" s="39">
        <v>2862</v>
      </c>
      <c r="C9" s="39">
        <v>1565</v>
      </c>
      <c r="D9" s="39">
        <v>565</v>
      </c>
      <c r="E9" s="39">
        <v>495</v>
      </c>
      <c r="F9" s="39">
        <v>86</v>
      </c>
      <c r="G9" s="39">
        <v>4</v>
      </c>
      <c r="H9" s="39">
        <v>1288</v>
      </c>
      <c r="I9" s="39">
        <v>310</v>
      </c>
      <c r="J9" s="39">
        <v>280</v>
      </c>
      <c r="K9" s="39">
        <v>193</v>
      </c>
    </row>
    <row r="10" spans="1:11" ht="14.95" customHeight="1" x14ac:dyDescent="0.25">
      <c r="A10" s="138" t="s">
        <v>37</v>
      </c>
      <c r="B10" s="39">
        <v>352</v>
      </c>
      <c r="C10" s="39">
        <v>246</v>
      </c>
      <c r="D10" s="39">
        <v>65</v>
      </c>
      <c r="E10" s="39">
        <v>59</v>
      </c>
      <c r="F10" s="39">
        <v>15</v>
      </c>
      <c r="G10" s="39">
        <v>15</v>
      </c>
      <c r="H10" s="39">
        <v>207</v>
      </c>
      <c r="I10" s="39">
        <v>35</v>
      </c>
      <c r="J10" s="39">
        <v>34</v>
      </c>
      <c r="K10" s="39">
        <v>25</v>
      </c>
    </row>
    <row r="11" spans="1:11" ht="14.95" customHeight="1" x14ac:dyDescent="0.25">
      <c r="A11" s="138" t="s">
        <v>38</v>
      </c>
      <c r="B11" s="39">
        <v>1444</v>
      </c>
      <c r="C11" s="39">
        <v>749</v>
      </c>
      <c r="D11" s="39">
        <v>267</v>
      </c>
      <c r="E11" s="39">
        <v>221</v>
      </c>
      <c r="F11" s="39">
        <v>39</v>
      </c>
      <c r="G11" s="39">
        <v>3</v>
      </c>
      <c r="H11" s="39">
        <v>684</v>
      </c>
      <c r="I11" s="39">
        <v>212</v>
      </c>
      <c r="J11" s="39">
        <v>192</v>
      </c>
      <c r="K11" s="39">
        <v>155</v>
      </c>
    </row>
    <row r="12" spans="1:11" ht="14.95" customHeight="1" x14ac:dyDescent="0.25">
      <c r="A12" s="138" t="s">
        <v>39</v>
      </c>
      <c r="B12" s="39">
        <v>2880</v>
      </c>
      <c r="C12" s="39">
        <v>1241</v>
      </c>
      <c r="D12" s="39">
        <v>546</v>
      </c>
      <c r="E12" s="39">
        <v>401</v>
      </c>
      <c r="F12" s="39">
        <v>170</v>
      </c>
      <c r="G12" s="39">
        <v>11</v>
      </c>
      <c r="H12" s="39">
        <v>1096</v>
      </c>
      <c r="I12" s="39">
        <v>233</v>
      </c>
      <c r="J12" s="39">
        <v>205</v>
      </c>
      <c r="K12" s="39">
        <v>159</v>
      </c>
    </row>
    <row r="13" spans="1:11" ht="14.95" customHeight="1" x14ac:dyDescent="0.25">
      <c r="A13" s="138" t="s">
        <v>40</v>
      </c>
      <c r="B13" s="39">
        <v>1167</v>
      </c>
      <c r="C13" s="39">
        <v>619</v>
      </c>
      <c r="D13" s="39">
        <v>268</v>
      </c>
      <c r="E13" s="39">
        <v>209</v>
      </c>
      <c r="F13" s="39">
        <v>35</v>
      </c>
      <c r="G13" s="39">
        <v>2</v>
      </c>
      <c r="H13" s="39">
        <v>550</v>
      </c>
      <c r="I13" s="39">
        <v>96</v>
      </c>
      <c r="J13" s="39">
        <v>92</v>
      </c>
      <c r="K13" s="39">
        <v>81</v>
      </c>
    </row>
    <row r="14" spans="1:11" ht="14.95" customHeight="1" x14ac:dyDescent="0.25">
      <c r="A14" s="138" t="s">
        <v>41</v>
      </c>
      <c r="B14" s="39">
        <v>833</v>
      </c>
      <c r="C14" s="39">
        <v>509</v>
      </c>
      <c r="D14" s="39">
        <v>196</v>
      </c>
      <c r="E14" s="39">
        <v>127</v>
      </c>
      <c r="F14" s="39">
        <v>16</v>
      </c>
      <c r="G14" s="39">
        <v>1</v>
      </c>
      <c r="H14" s="39">
        <v>456</v>
      </c>
      <c r="I14" s="39">
        <v>63</v>
      </c>
      <c r="J14" s="39">
        <v>54</v>
      </c>
      <c r="K14" s="39">
        <v>34</v>
      </c>
    </row>
    <row r="15" spans="1:11" ht="14.95" customHeight="1" x14ac:dyDescent="0.25">
      <c r="A15" s="138" t="s">
        <v>42</v>
      </c>
      <c r="B15" s="39">
        <v>4817</v>
      </c>
      <c r="C15" s="39">
        <v>1622</v>
      </c>
      <c r="D15" s="39">
        <v>730</v>
      </c>
      <c r="E15" s="39">
        <v>477</v>
      </c>
      <c r="F15" s="39">
        <v>140</v>
      </c>
      <c r="G15" s="39">
        <v>1</v>
      </c>
      <c r="H15" s="39">
        <v>1252</v>
      </c>
      <c r="I15" s="39">
        <v>307</v>
      </c>
      <c r="J15" s="39">
        <v>283</v>
      </c>
      <c r="K15" s="39">
        <v>222</v>
      </c>
    </row>
    <row r="16" spans="1:11" ht="14.95" customHeight="1" x14ac:dyDescent="0.25">
      <c r="A16" s="138" t="s">
        <v>43</v>
      </c>
      <c r="B16" s="39">
        <v>3281</v>
      </c>
      <c r="C16" s="39">
        <v>2014</v>
      </c>
      <c r="D16" s="39">
        <v>1000</v>
      </c>
      <c r="E16" s="39">
        <v>735</v>
      </c>
      <c r="F16" s="39">
        <v>172</v>
      </c>
      <c r="G16" s="39">
        <v>55</v>
      </c>
      <c r="H16" s="39">
        <v>1782</v>
      </c>
      <c r="I16" s="39">
        <v>259</v>
      </c>
      <c r="J16" s="39">
        <v>229</v>
      </c>
      <c r="K16" s="39">
        <v>189</v>
      </c>
    </row>
    <row r="17" spans="1:11" ht="14.95" customHeight="1" x14ac:dyDescent="0.25">
      <c r="A17" s="138" t="s">
        <v>44</v>
      </c>
      <c r="B17" s="39">
        <v>5229</v>
      </c>
      <c r="C17" s="39">
        <v>2061</v>
      </c>
      <c r="D17" s="39">
        <v>690</v>
      </c>
      <c r="E17" s="39">
        <v>488</v>
      </c>
      <c r="F17" s="39">
        <v>97</v>
      </c>
      <c r="G17" s="39">
        <v>4</v>
      </c>
      <c r="H17" s="39">
        <v>1357</v>
      </c>
      <c r="I17" s="39">
        <v>597</v>
      </c>
      <c r="J17" s="39">
        <v>561</v>
      </c>
      <c r="K17" s="39">
        <v>506</v>
      </c>
    </row>
    <row r="18" spans="1:11" ht="14.95" customHeight="1" x14ac:dyDescent="0.25">
      <c r="A18" s="138" t="s">
        <v>45</v>
      </c>
      <c r="B18" s="39">
        <v>2268</v>
      </c>
      <c r="C18" s="39">
        <v>1591</v>
      </c>
      <c r="D18" s="39">
        <v>734</v>
      </c>
      <c r="E18" s="39">
        <v>518</v>
      </c>
      <c r="F18" s="39">
        <v>95</v>
      </c>
      <c r="G18" s="39">
        <v>10</v>
      </c>
      <c r="H18" s="39">
        <v>1212</v>
      </c>
      <c r="I18" s="39">
        <v>362</v>
      </c>
      <c r="J18" s="39">
        <v>283</v>
      </c>
      <c r="K18" s="39">
        <v>257</v>
      </c>
    </row>
    <row r="19" spans="1:11" ht="14.95" customHeight="1" x14ac:dyDescent="0.25">
      <c r="A19" s="138" t="s">
        <v>46</v>
      </c>
      <c r="B19" s="39">
        <v>2826</v>
      </c>
      <c r="C19" s="39">
        <v>1242</v>
      </c>
      <c r="D19" s="39">
        <v>757</v>
      </c>
      <c r="E19" s="39">
        <v>530</v>
      </c>
      <c r="F19" s="39">
        <v>131</v>
      </c>
      <c r="G19" s="39">
        <v>16</v>
      </c>
      <c r="H19" s="39">
        <v>1084</v>
      </c>
      <c r="I19" s="39">
        <v>257</v>
      </c>
      <c r="J19" s="39">
        <v>221</v>
      </c>
      <c r="K19" s="39">
        <v>194</v>
      </c>
    </row>
    <row r="20" spans="1:11" ht="14.95" customHeight="1" x14ac:dyDescent="0.25">
      <c r="A20" s="138" t="s">
        <v>47</v>
      </c>
      <c r="B20" s="39">
        <v>1490</v>
      </c>
      <c r="C20" s="39">
        <v>662</v>
      </c>
      <c r="D20" s="39">
        <v>261</v>
      </c>
      <c r="E20" s="39">
        <v>196</v>
      </c>
      <c r="F20" s="39">
        <v>25</v>
      </c>
      <c r="G20" s="39">
        <v>2</v>
      </c>
      <c r="H20" s="39">
        <v>498</v>
      </c>
      <c r="I20" s="39">
        <v>201</v>
      </c>
      <c r="J20" s="39">
        <v>171</v>
      </c>
      <c r="K20" s="39">
        <v>157</v>
      </c>
    </row>
    <row r="21" spans="1:11" ht="14.95" customHeight="1" x14ac:dyDescent="0.25">
      <c r="A21" s="138" t="s">
        <v>48</v>
      </c>
      <c r="B21" s="39">
        <v>1291</v>
      </c>
      <c r="C21" s="39">
        <v>791</v>
      </c>
      <c r="D21" s="39">
        <v>337</v>
      </c>
      <c r="E21" s="39">
        <v>228</v>
      </c>
      <c r="F21" s="39">
        <v>31</v>
      </c>
      <c r="G21" s="39">
        <v>0</v>
      </c>
      <c r="H21" s="39">
        <v>708</v>
      </c>
      <c r="I21" s="39">
        <v>147</v>
      </c>
      <c r="J21" s="39">
        <v>143</v>
      </c>
      <c r="K21" s="39">
        <v>126</v>
      </c>
    </row>
    <row r="22" spans="1:11" ht="14.95" customHeight="1" x14ac:dyDescent="0.25">
      <c r="A22" s="138" t="s">
        <v>49</v>
      </c>
      <c r="B22" s="39">
        <v>2877</v>
      </c>
      <c r="C22" s="39">
        <v>1441</v>
      </c>
      <c r="D22" s="39">
        <v>690</v>
      </c>
      <c r="E22" s="39">
        <v>400</v>
      </c>
      <c r="F22" s="39">
        <v>86</v>
      </c>
      <c r="G22" s="39">
        <v>2</v>
      </c>
      <c r="H22" s="39">
        <v>1265</v>
      </c>
      <c r="I22" s="39">
        <v>408</v>
      </c>
      <c r="J22" s="39">
        <v>346</v>
      </c>
      <c r="K22" s="39">
        <v>269</v>
      </c>
    </row>
    <row r="23" spans="1:11" ht="14.95" customHeight="1" x14ac:dyDescent="0.25">
      <c r="A23" s="138" t="s">
        <v>50</v>
      </c>
      <c r="B23" s="39">
        <v>2094</v>
      </c>
      <c r="C23" s="39">
        <v>1757</v>
      </c>
      <c r="D23" s="39">
        <v>512</v>
      </c>
      <c r="E23" s="39">
        <v>502</v>
      </c>
      <c r="F23" s="39">
        <v>84</v>
      </c>
      <c r="G23" s="39">
        <v>0</v>
      </c>
      <c r="H23" s="39">
        <v>1528</v>
      </c>
      <c r="I23" s="39">
        <v>419</v>
      </c>
      <c r="J23" s="39">
        <v>392</v>
      </c>
      <c r="K23" s="39">
        <v>322</v>
      </c>
    </row>
    <row r="24" spans="1:11" ht="14.95" customHeight="1" x14ac:dyDescent="0.25">
      <c r="A24" s="138" t="s">
        <v>51</v>
      </c>
      <c r="B24" s="39">
        <v>1921</v>
      </c>
      <c r="C24" s="39">
        <v>1373</v>
      </c>
      <c r="D24" s="39">
        <v>499</v>
      </c>
      <c r="E24" s="39">
        <v>306</v>
      </c>
      <c r="F24" s="39">
        <v>89</v>
      </c>
      <c r="G24" s="39">
        <v>2</v>
      </c>
      <c r="H24" s="39">
        <v>1244</v>
      </c>
      <c r="I24" s="39">
        <v>328</v>
      </c>
      <c r="J24" s="39">
        <v>265</v>
      </c>
      <c r="K24" s="39">
        <v>250</v>
      </c>
    </row>
    <row r="25" spans="1:11" ht="14.95" customHeight="1" x14ac:dyDescent="0.25">
      <c r="A25" s="138" t="s">
        <v>52</v>
      </c>
      <c r="B25" s="39">
        <v>2646</v>
      </c>
      <c r="C25" s="39">
        <v>732</v>
      </c>
      <c r="D25" s="39">
        <v>432</v>
      </c>
      <c r="E25" s="39">
        <v>281</v>
      </c>
      <c r="F25" s="39">
        <v>61</v>
      </c>
      <c r="G25" s="39">
        <v>1</v>
      </c>
      <c r="H25" s="39">
        <v>614</v>
      </c>
      <c r="I25" s="39">
        <v>129</v>
      </c>
      <c r="J25" s="39">
        <v>124</v>
      </c>
      <c r="K25" s="39">
        <v>103</v>
      </c>
    </row>
    <row r="26" spans="1:11" ht="14.95" customHeight="1" x14ac:dyDescent="0.25">
      <c r="A26" s="138" t="s">
        <v>53</v>
      </c>
      <c r="B26" s="39">
        <v>1647</v>
      </c>
      <c r="C26" s="39">
        <v>982</v>
      </c>
      <c r="D26" s="39">
        <v>309</v>
      </c>
      <c r="E26" s="39">
        <v>245</v>
      </c>
      <c r="F26" s="39">
        <v>74</v>
      </c>
      <c r="G26" s="39">
        <v>0</v>
      </c>
      <c r="H26" s="39">
        <v>827</v>
      </c>
      <c r="I26" s="39">
        <v>360</v>
      </c>
      <c r="J26" s="39">
        <v>335</v>
      </c>
      <c r="K26" s="39">
        <v>277</v>
      </c>
    </row>
    <row r="27" spans="1:11" ht="14.95" customHeight="1" x14ac:dyDescent="0.25">
      <c r="A27" s="138" t="s">
        <v>54</v>
      </c>
      <c r="B27" s="39">
        <v>1593</v>
      </c>
      <c r="C27" s="39">
        <v>840</v>
      </c>
      <c r="D27" s="39">
        <v>371</v>
      </c>
      <c r="E27" s="39">
        <v>237</v>
      </c>
      <c r="F27" s="39">
        <v>119</v>
      </c>
      <c r="G27" s="39">
        <v>3</v>
      </c>
      <c r="H27" s="39">
        <v>673</v>
      </c>
      <c r="I27" s="39">
        <v>150</v>
      </c>
      <c r="J27" s="39">
        <v>141</v>
      </c>
      <c r="K27" s="39">
        <v>128</v>
      </c>
    </row>
    <row r="28" spans="1:11" ht="14.95" customHeight="1" x14ac:dyDescent="0.25">
      <c r="A28" s="138" t="s">
        <v>55</v>
      </c>
      <c r="B28" s="39">
        <v>1221</v>
      </c>
      <c r="C28" s="39">
        <v>624</v>
      </c>
      <c r="D28" s="39">
        <v>339</v>
      </c>
      <c r="E28" s="39">
        <v>197</v>
      </c>
      <c r="F28" s="39">
        <v>37</v>
      </c>
      <c r="G28" s="39">
        <v>6</v>
      </c>
      <c r="H28" s="39">
        <v>585</v>
      </c>
      <c r="I28" s="39">
        <v>191</v>
      </c>
      <c r="J28" s="39">
        <v>176</v>
      </c>
      <c r="K28" s="39">
        <v>171</v>
      </c>
    </row>
    <row r="29" spans="1:11" ht="14.95" customHeight="1" x14ac:dyDescent="0.25">
      <c r="A29" s="138" t="s">
        <v>56</v>
      </c>
      <c r="B29" s="39">
        <v>1791</v>
      </c>
      <c r="C29" s="39">
        <v>1250</v>
      </c>
      <c r="D29" s="39">
        <v>361</v>
      </c>
      <c r="E29" s="39">
        <v>306</v>
      </c>
      <c r="F29" s="39">
        <v>123</v>
      </c>
      <c r="G29" s="39">
        <v>1</v>
      </c>
      <c r="H29" s="39">
        <v>1025</v>
      </c>
      <c r="I29" s="39">
        <v>207</v>
      </c>
      <c r="J29" s="39">
        <v>197</v>
      </c>
      <c r="K29" s="39">
        <v>170</v>
      </c>
    </row>
    <row r="30" spans="1:11" ht="14.95" customHeight="1" x14ac:dyDescent="0.25">
      <c r="A30" s="140" t="s">
        <v>57</v>
      </c>
      <c r="B30" s="39">
        <v>1692</v>
      </c>
      <c r="C30" s="39">
        <v>572</v>
      </c>
      <c r="D30" s="39">
        <v>248</v>
      </c>
      <c r="E30" s="39">
        <v>173</v>
      </c>
      <c r="F30" s="39">
        <v>34</v>
      </c>
      <c r="G30" s="39">
        <v>0</v>
      </c>
      <c r="H30" s="39">
        <v>531</v>
      </c>
      <c r="I30" s="39">
        <v>170</v>
      </c>
      <c r="J30" s="39">
        <v>155</v>
      </c>
      <c r="K30" s="39">
        <v>139</v>
      </c>
    </row>
    <row r="31" spans="1:11" ht="14.95" customHeight="1" x14ac:dyDescent="0.25">
      <c r="A31" s="141" t="s">
        <v>58</v>
      </c>
      <c r="B31" s="39">
        <v>1987</v>
      </c>
      <c r="C31" s="39">
        <v>768</v>
      </c>
      <c r="D31" s="39">
        <v>493</v>
      </c>
      <c r="E31" s="39">
        <v>283</v>
      </c>
      <c r="F31" s="39">
        <v>48</v>
      </c>
      <c r="G31" s="39">
        <v>8</v>
      </c>
      <c r="H31" s="39">
        <v>710</v>
      </c>
      <c r="I31" s="39">
        <v>229</v>
      </c>
      <c r="J31" s="39">
        <v>148</v>
      </c>
      <c r="K31" s="39">
        <v>134</v>
      </c>
    </row>
    <row r="32" spans="1:11" ht="14.95" customHeight="1" x14ac:dyDescent="0.25">
      <c r="A32" s="141" t="s">
        <v>59</v>
      </c>
      <c r="B32" s="39">
        <v>2247</v>
      </c>
      <c r="C32" s="39">
        <v>865</v>
      </c>
      <c r="D32" s="39">
        <v>450</v>
      </c>
      <c r="E32" s="39">
        <v>353</v>
      </c>
      <c r="F32" s="39">
        <v>97</v>
      </c>
      <c r="G32" s="39">
        <v>19</v>
      </c>
      <c r="H32" s="39">
        <v>715</v>
      </c>
      <c r="I32" s="39">
        <v>132</v>
      </c>
      <c r="J32" s="39">
        <v>107</v>
      </c>
      <c r="K32" s="39">
        <v>98</v>
      </c>
    </row>
    <row r="33" spans="1:11" ht="14.95" customHeight="1" x14ac:dyDescent="0.25">
      <c r="A33" s="141" t="s">
        <v>60</v>
      </c>
      <c r="B33" s="39">
        <v>2314</v>
      </c>
      <c r="C33" s="39">
        <v>1567</v>
      </c>
      <c r="D33" s="39">
        <v>541</v>
      </c>
      <c r="E33" s="39">
        <v>365</v>
      </c>
      <c r="F33" s="39">
        <v>59</v>
      </c>
      <c r="G33" s="39">
        <v>1</v>
      </c>
      <c r="H33" s="39">
        <v>1438</v>
      </c>
      <c r="I33" s="39">
        <v>434</v>
      </c>
      <c r="J33" s="39">
        <v>421</v>
      </c>
      <c r="K33" s="39">
        <v>389</v>
      </c>
    </row>
    <row r="34" spans="1:11" ht="14.95" customHeight="1" x14ac:dyDescent="0.25">
      <c r="A34" s="141" t="s">
        <v>61</v>
      </c>
      <c r="B34" s="39">
        <v>1756</v>
      </c>
      <c r="C34" s="39">
        <v>1201</v>
      </c>
      <c r="D34" s="39">
        <v>510</v>
      </c>
      <c r="E34" s="39">
        <v>310</v>
      </c>
      <c r="F34" s="39">
        <v>17</v>
      </c>
      <c r="G34" s="39">
        <v>3</v>
      </c>
      <c r="H34" s="39">
        <v>1039</v>
      </c>
      <c r="I34" s="39">
        <v>362</v>
      </c>
      <c r="J34" s="39">
        <v>333</v>
      </c>
      <c r="K34" s="39">
        <v>311</v>
      </c>
    </row>
    <row r="35" spans="1:11" ht="14.95" customHeight="1" x14ac:dyDescent="0.25">
      <c r="A35" s="141" t="s">
        <v>62</v>
      </c>
      <c r="B35" s="39">
        <v>1290</v>
      </c>
      <c r="C35" s="39">
        <v>810</v>
      </c>
      <c r="D35" s="39">
        <v>266</v>
      </c>
      <c r="E35" s="39">
        <v>186</v>
      </c>
      <c r="F35" s="39">
        <v>67</v>
      </c>
      <c r="G35" s="39">
        <v>2</v>
      </c>
      <c r="H35" s="39">
        <v>562</v>
      </c>
      <c r="I35" s="39">
        <v>141</v>
      </c>
      <c r="J35" s="39">
        <v>140</v>
      </c>
      <c r="K35" s="39">
        <v>116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B8" sqref="B8"/>
    </sheetView>
  </sheetViews>
  <sheetFormatPr defaultRowHeight="15.65" x14ac:dyDescent="0.25"/>
  <cols>
    <col min="1" max="1" width="28.125" style="143" customWidth="1"/>
    <col min="2" max="2" width="17.5" style="143" customWidth="1"/>
    <col min="3" max="3" width="14.125" style="142" customWidth="1"/>
    <col min="4" max="4" width="13.625" style="142" customWidth="1"/>
    <col min="5" max="5" width="13" style="142" customWidth="1"/>
    <col min="6" max="6" width="12.5" style="142" customWidth="1"/>
    <col min="7" max="7" width="19.875" style="142" customWidth="1"/>
    <col min="8" max="8" width="17.5" style="142" customWidth="1"/>
    <col min="9" max="9" width="12.5" style="142" customWidth="1"/>
    <col min="10" max="10" width="12.125" style="142" customWidth="1"/>
    <col min="11" max="11" width="14" style="142" customWidth="1"/>
    <col min="12" max="256" width="9" style="139"/>
    <col min="257" max="257" width="18" style="139" customWidth="1"/>
    <col min="258" max="258" width="10.5" style="139" customWidth="1"/>
    <col min="259" max="259" width="11.5" style="139" customWidth="1"/>
    <col min="260" max="260" width="15.625" style="139" customWidth="1"/>
    <col min="261" max="261" width="11.625" style="139" customWidth="1"/>
    <col min="262" max="262" width="10.125" style="139" customWidth="1"/>
    <col min="263" max="263" width="17.875" style="139" customWidth="1"/>
    <col min="264" max="264" width="14.5" style="139" customWidth="1"/>
    <col min="265" max="265" width="11.375" style="139" customWidth="1"/>
    <col min="266" max="266" width="11.5" style="139" customWidth="1"/>
    <col min="267" max="267" width="11.375" style="139" customWidth="1"/>
    <col min="268" max="512" width="9" style="139"/>
    <col min="513" max="513" width="18" style="139" customWidth="1"/>
    <col min="514" max="514" width="10.5" style="139" customWidth="1"/>
    <col min="515" max="515" width="11.5" style="139" customWidth="1"/>
    <col min="516" max="516" width="15.625" style="139" customWidth="1"/>
    <col min="517" max="517" width="11.625" style="139" customWidth="1"/>
    <col min="518" max="518" width="10.125" style="139" customWidth="1"/>
    <col min="519" max="519" width="17.875" style="139" customWidth="1"/>
    <col min="520" max="520" width="14.5" style="139" customWidth="1"/>
    <col min="521" max="521" width="11.375" style="139" customWidth="1"/>
    <col min="522" max="522" width="11.5" style="139" customWidth="1"/>
    <col min="523" max="523" width="11.375" style="139" customWidth="1"/>
    <col min="524" max="768" width="9" style="139"/>
    <col min="769" max="769" width="18" style="139" customWidth="1"/>
    <col min="770" max="770" width="10.5" style="139" customWidth="1"/>
    <col min="771" max="771" width="11.5" style="139" customWidth="1"/>
    <col min="772" max="772" width="15.625" style="139" customWidth="1"/>
    <col min="773" max="773" width="11.625" style="139" customWidth="1"/>
    <col min="774" max="774" width="10.125" style="139" customWidth="1"/>
    <col min="775" max="775" width="17.875" style="139" customWidth="1"/>
    <col min="776" max="776" width="14.5" style="139" customWidth="1"/>
    <col min="777" max="777" width="11.375" style="139" customWidth="1"/>
    <col min="778" max="778" width="11.5" style="139" customWidth="1"/>
    <col min="779" max="779" width="11.375" style="139" customWidth="1"/>
    <col min="780" max="1024" width="9" style="139"/>
    <col min="1025" max="1025" width="18" style="139" customWidth="1"/>
    <col min="1026" max="1026" width="10.5" style="139" customWidth="1"/>
    <col min="1027" max="1027" width="11.5" style="139" customWidth="1"/>
    <col min="1028" max="1028" width="15.625" style="139" customWidth="1"/>
    <col min="1029" max="1029" width="11.625" style="139" customWidth="1"/>
    <col min="1030" max="1030" width="10.125" style="139" customWidth="1"/>
    <col min="1031" max="1031" width="17.875" style="139" customWidth="1"/>
    <col min="1032" max="1032" width="14.5" style="139" customWidth="1"/>
    <col min="1033" max="1033" width="11.375" style="139" customWidth="1"/>
    <col min="1034" max="1034" width="11.5" style="139" customWidth="1"/>
    <col min="1035" max="1035" width="11.375" style="139" customWidth="1"/>
    <col min="1036" max="1280" width="9" style="139"/>
    <col min="1281" max="1281" width="18" style="139" customWidth="1"/>
    <col min="1282" max="1282" width="10.5" style="139" customWidth="1"/>
    <col min="1283" max="1283" width="11.5" style="139" customWidth="1"/>
    <col min="1284" max="1284" width="15.625" style="139" customWidth="1"/>
    <col min="1285" max="1285" width="11.625" style="139" customWidth="1"/>
    <col min="1286" max="1286" width="10.125" style="139" customWidth="1"/>
    <col min="1287" max="1287" width="17.875" style="139" customWidth="1"/>
    <col min="1288" max="1288" width="14.5" style="139" customWidth="1"/>
    <col min="1289" max="1289" width="11.375" style="139" customWidth="1"/>
    <col min="1290" max="1290" width="11.5" style="139" customWidth="1"/>
    <col min="1291" max="1291" width="11.375" style="139" customWidth="1"/>
    <col min="1292" max="1536" width="9" style="139"/>
    <col min="1537" max="1537" width="18" style="139" customWidth="1"/>
    <col min="1538" max="1538" width="10.5" style="139" customWidth="1"/>
    <col min="1539" max="1539" width="11.5" style="139" customWidth="1"/>
    <col min="1540" max="1540" width="15.625" style="139" customWidth="1"/>
    <col min="1541" max="1541" width="11.625" style="139" customWidth="1"/>
    <col min="1542" max="1542" width="10.125" style="139" customWidth="1"/>
    <col min="1543" max="1543" width="17.875" style="139" customWidth="1"/>
    <col min="1544" max="1544" width="14.5" style="139" customWidth="1"/>
    <col min="1545" max="1545" width="11.375" style="139" customWidth="1"/>
    <col min="1546" max="1546" width="11.5" style="139" customWidth="1"/>
    <col min="1547" max="1547" width="11.375" style="139" customWidth="1"/>
    <col min="1548" max="1792" width="9" style="139"/>
    <col min="1793" max="1793" width="18" style="139" customWidth="1"/>
    <col min="1794" max="1794" width="10.5" style="139" customWidth="1"/>
    <col min="1795" max="1795" width="11.5" style="139" customWidth="1"/>
    <col min="1796" max="1796" width="15.625" style="139" customWidth="1"/>
    <col min="1797" max="1797" width="11.625" style="139" customWidth="1"/>
    <col min="1798" max="1798" width="10.125" style="139" customWidth="1"/>
    <col min="1799" max="1799" width="17.875" style="139" customWidth="1"/>
    <col min="1800" max="1800" width="14.5" style="139" customWidth="1"/>
    <col min="1801" max="1801" width="11.375" style="139" customWidth="1"/>
    <col min="1802" max="1802" width="11.5" style="139" customWidth="1"/>
    <col min="1803" max="1803" width="11.375" style="139" customWidth="1"/>
    <col min="1804" max="2048" width="9" style="139"/>
    <col min="2049" max="2049" width="18" style="139" customWidth="1"/>
    <col min="2050" max="2050" width="10.5" style="139" customWidth="1"/>
    <col min="2051" max="2051" width="11.5" style="139" customWidth="1"/>
    <col min="2052" max="2052" width="15.625" style="139" customWidth="1"/>
    <col min="2053" max="2053" width="11.625" style="139" customWidth="1"/>
    <col min="2054" max="2054" width="10.125" style="139" customWidth="1"/>
    <col min="2055" max="2055" width="17.875" style="139" customWidth="1"/>
    <col min="2056" max="2056" width="14.5" style="139" customWidth="1"/>
    <col min="2057" max="2057" width="11.375" style="139" customWidth="1"/>
    <col min="2058" max="2058" width="11.5" style="139" customWidth="1"/>
    <col min="2059" max="2059" width="11.375" style="139" customWidth="1"/>
    <col min="2060" max="2304" width="9" style="139"/>
    <col min="2305" max="2305" width="18" style="139" customWidth="1"/>
    <col min="2306" max="2306" width="10.5" style="139" customWidth="1"/>
    <col min="2307" max="2307" width="11.5" style="139" customWidth="1"/>
    <col min="2308" max="2308" width="15.625" style="139" customWidth="1"/>
    <col min="2309" max="2309" width="11.625" style="139" customWidth="1"/>
    <col min="2310" max="2310" width="10.125" style="139" customWidth="1"/>
    <col min="2311" max="2311" width="17.875" style="139" customWidth="1"/>
    <col min="2312" max="2312" width="14.5" style="139" customWidth="1"/>
    <col min="2313" max="2313" width="11.375" style="139" customWidth="1"/>
    <col min="2314" max="2314" width="11.5" style="139" customWidth="1"/>
    <col min="2315" max="2315" width="11.375" style="139" customWidth="1"/>
    <col min="2316" max="2560" width="9" style="139"/>
    <col min="2561" max="2561" width="18" style="139" customWidth="1"/>
    <col min="2562" max="2562" width="10.5" style="139" customWidth="1"/>
    <col min="2563" max="2563" width="11.5" style="139" customWidth="1"/>
    <col min="2564" max="2564" width="15.625" style="139" customWidth="1"/>
    <col min="2565" max="2565" width="11.625" style="139" customWidth="1"/>
    <col min="2566" max="2566" width="10.125" style="139" customWidth="1"/>
    <col min="2567" max="2567" width="17.875" style="139" customWidth="1"/>
    <col min="2568" max="2568" width="14.5" style="139" customWidth="1"/>
    <col min="2569" max="2569" width="11.375" style="139" customWidth="1"/>
    <col min="2570" max="2570" width="11.5" style="139" customWidth="1"/>
    <col min="2571" max="2571" width="11.375" style="139" customWidth="1"/>
    <col min="2572" max="2816" width="9" style="139"/>
    <col min="2817" max="2817" width="18" style="139" customWidth="1"/>
    <col min="2818" max="2818" width="10.5" style="139" customWidth="1"/>
    <col min="2819" max="2819" width="11.5" style="139" customWidth="1"/>
    <col min="2820" max="2820" width="15.625" style="139" customWidth="1"/>
    <col min="2821" max="2821" width="11.625" style="139" customWidth="1"/>
    <col min="2822" max="2822" width="10.125" style="139" customWidth="1"/>
    <col min="2823" max="2823" width="17.875" style="139" customWidth="1"/>
    <col min="2824" max="2824" width="14.5" style="139" customWidth="1"/>
    <col min="2825" max="2825" width="11.375" style="139" customWidth="1"/>
    <col min="2826" max="2826" width="11.5" style="139" customWidth="1"/>
    <col min="2827" max="2827" width="11.375" style="139" customWidth="1"/>
    <col min="2828" max="3072" width="9" style="139"/>
    <col min="3073" max="3073" width="18" style="139" customWidth="1"/>
    <col min="3074" max="3074" width="10.5" style="139" customWidth="1"/>
    <col min="3075" max="3075" width="11.5" style="139" customWidth="1"/>
    <col min="3076" max="3076" width="15.625" style="139" customWidth="1"/>
    <col min="3077" max="3077" width="11.625" style="139" customWidth="1"/>
    <col min="3078" max="3078" width="10.125" style="139" customWidth="1"/>
    <col min="3079" max="3079" width="17.875" style="139" customWidth="1"/>
    <col min="3080" max="3080" width="14.5" style="139" customWidth="1"/>
    <col min="3081" max="3081" width="11.375" style="139" customWidth="1"/>
    <col min="3082" max="3082" width="11.5" style="139" customWidth="1"/>
    <col min="3083" max="3083" width="11.375" style="139" customWidth="1"/>
    <col min="3084" max="3328" width="9" style="139"/>
    <col min="3329" max="3329" width="18" style="139" customWidth="1"/>
    <col min="3330" max="3330" width="10.5" style="139" customWidth="1"/>
    <col min="3331" max="3331" width="11.5" style="139" customWidth="1"/>
    <col min="3332" max="3332" width="15.625" style="139" customWidth="1"/>
    <col min="3333" max="3333" width="11.625" style="139" customWidth="1"/>
    <col min="3334" max="3334" width="10.125" style="139" customWidth="1"/>
    <col min="3335" max="3335" width="17.875" style="139" customWidth="1"/>
    <col min="3336" max="3336" width="14.5" style="139" customWidth="1"/>
    <col min="3337" max="3337" width="11.375" style="139" customWidth="1"/>
    <col min="3338" max="3338" width="11.5" style="139" customWidth="1"/>
    <col min="3339" max="3339" width="11.375" style="139" customWidth="1"/>
    <col min="3340" max="3584" width="9" style="139"/>
    <col min="3585" max="3585" width="18" style="139" customWidth="1"/>
    <col min="3586" max="3586" width="10.5" style="139" customWidth="1"/>
    <col min="3587" max="3587" width="11.5" style="139" customWidth="1"/>
    <col min="3588" max="3588" width="15.625" style="139" customWidth="1"/>
    <col min="3589" max="3589" width="11.625" style="139" customWidth="1"/>
    <col min="3590" max="3590" width="10.125" style="139" customWidth="1"/>
    <col min="3591" max="3591" width="17.875" style="139" customWidth="1"/>
    <col min="3592" max="3592" width="14.5" style="139" customWidth="1"/>
    <col min="3593" max="3593" width="11.375" style="139" customWidth="1"/>
    <col min="3594" max="3594" width="11.5" style="139" customWidth="1"/>
    <col min="3595" max="3595" width="11.375" style="139" customWidth="1"/>
    <col min="3596" max="3840" width="9" style="139"/>
    <col min="3841" max="3841" width="18" style="139" customWidth="1"/>
    <col min="3842" max="3842" width="10.5" style="139" customWidth="1"/>
    <col min="3843" max="3843" width="11.5" style="139" customWidth="1"/>
    <col min="3844" max="3844" width="15.625" style="139" customWidth="1"/>
    <col min="3845" max="3845" width="11.625" style="139" customWidth="1"/>
    <col min="3846" max="3846" width="10.125" style="139" customWidth="1"/>
    <col min="3847" max="3847" width="17.875" style="139" customWidth="1"/>
    <col min="3848" max="3848" width="14.5" style="139" customWidth="1"/>
    <col min="3849" max="3849" width="11.375" style="139" customWidth="1"/>
    <col min="3850" max="3850" width="11.5" style="139" customWidth="1"/>
    <col min="3851" max="3851" width="11.375" style="139" customWidth="1"/>
    <col min="3852" max="4096" width="9" style="139"/>
    <col min="4097" max="4097" width="18" style="139" customWidth="1"/>
    <col min="4098" max="4098" width="10.5" style="139" customWidth="1"/>
    <col min="4099" max="4099" width="11.5" style="139" customWidth="1"/>
    <col min="4100" max="4100" width="15.625" style="139" customWidth="1"/>
    <col min="4101" max="4101" width="11.625" style="139" customWidth="1"/>
    <col min="4102" max="4102" width="10.125" style="139" customWidth="1"/>
    <col min="4103" max="4103" width="17.875" style="139" customWidth="1"/>
    <col min="4104" max="4104" width="14.5" style="139" customWidth="1"/>
    <col min="4105" max="4105" width="11.375" style="139" customWidth="1"/>
    <col min="4106" max="4106" width="11.5" style="139" customWidth="1"/>
    <col min="4107" max="4107" width="11.375" style="139" customWidth="1"/>
    <col min="4108" max="4352" width="9" style="139"/>
    <col min="4353" max="4353" width="18" style="139" customWidth="1"/>
    <col min="4354" max="4354" width="10.5" style="139" customWidth="1"/>
    <col min="4355" max="4355" width="11.5" style="139" customWidth="1"/>
    <col min="4356" max="4356" width="15.625" style="139" customWidth="1"/>
    <col min="4357" max="4357" width="11.625" style="139" customWidth="1"/>
    <col min="4358" max="4358" width="10.125" style="139" customWidth="1"/>
    <col min="4359" max="4359" width="17.875" style="139" customWidth="1"/>
    <col min="4360" max="4360" width="14.5" style="139" customWidth="1"/>
    <col min="4361" max="4361" width="11.375" style="139" customWidth="1"/>
    <col min="4362" max="4362" width="11.5" style="139" customWidth="1"/>
    <col min="4363" max="4363" width="11.375" style="139" customWidth="1"/>
    <col min="4364" max="4608" width="9" style="139"/>
    <col min="4609" max="4609" width="18" style="139" customWidth="1"/>
    <col min="4610" max="4610" width="10.5" style="139" customWidth="1"/>
    <col min="4611" max="4611" width="11.5" style="139" customWidth="1"/>
    <col min="4612" max="4612" width="15.625" style="139" customWidth="1"/>
    <col min="4613" max="4613" width="11.625" style="139" customWidth="1"/>
    <col min="4614" max="4614" width="10.125" style="139" customWidth="1"/>
    <col min="4615" max="4615" width="17.875" style="139" customWidth="1"/>
    <col min="4616" max="4616" width="14.5" style="139" customWidth="1"/>
    <col min="4617" max="4617" width="11.375" style="139" customWidth="1"/>
    <col min="4618" max="4618" width="11.5" style="139" customWidth="1"/>
    <col min="4619" max="4619" width="11.375" style="139" customWidth="1"/>
    <col min="4620" max="4864" width="9" style="139"/>
    <col min="4865" max="4865" width="18" style="139" customWidth="1"/>
    <col min="4866" max="4866" width="10.5" style="139" customWidth="1"/>
    <col min="4867" max="4867" width="11.5" style="139" customWidth="1"/>
    <col min="4868" max="4868" width="15.625" style="139" customWidth="1"/>
    <col min="4869" max="4869" width="11.625" style="139" customWidth="1"/>
    <col min="4870" max="4870" width="10.125" style="139" customWidth="1"/>
    <col min="4871" max="4871" width="17.875" style="139" customWidth="1"/>
    <col min="4872" max="4872" width="14.5" style="139" customWidth="1"/>
    <col min="4873" max="4873" width="11.375" style="139" customWidth="1"/>
    <col min="4874" max="4874" width="11.5" style="139" customWidth="1"/>
    <col min="4875" max="4875" width="11.375" style="139" customWidth="1"/>
    <col min="4876" max="5120" width="9" style="139"/>
    <col min="5121" max="5121" width="18" style="139" customWidth="1"/>
    <col min="5122" max="5122" width="10.5" style="139" customWidth="1"/>
    <col min="5123" max="5123" width="11.5" style="139" customWidth="1"/>
    <col min="5124" max="5124" width="15.625" style="139" customWidth="1"/>
    <col min="5125" max="5125" width="11.625" style="139" customWidth="1"/>
    <col min="5126" max="5126" width="10.125" style="139" customWidth="1"/>
    <col min="5127" max="5127" width="17.875" style="139" customWidth="1"/>
    <col min="5128" max="5128" width="14.5" style="139" customWidth="1"/>
    <col min="5129" max="5129" width="11.375" style="139" customWidth="1"/>
    <col min="5130" max="5130" width="11.5" style="139" customWidth="1"/>
    <col min="5131" max="5131" width="11.375" style="139" customWidth="1"/>
    <col min="5132" max="5376" width="9" style="139"/>
    <col min="5377" max="5377" width="18" style="139" customWidth="1"/>
    <col min="5378" max="5378" width="10.5" style="139" customWidth="1"/>
    <col min="5379" max="5379" width="11.5" style="139" customWidth="1"/>
    <col min="5380" max="5380" width="15.625" style="139" customWidth="1"/>
    <col min="5381" max="5381" width="11.625" style="139" customWidth="1"/>
    <col min="5382" max="5382" width="10.125" style="139" customWidth="1"/>
    <col min="5383" max="5383" width="17.875" style="139" customWidth="1"/>
    <col min="5384" max="5384" width="14.5" style="139" customWidth="1"/>
    <col min="5385" max="5385" width="11.375" style="139" customWidth="1"/>
    <col min="5386" max="5386" width="11.5" style="139" customWidth="1"/>
    <col min="5387" max="5387" width="11.375" style="139" customWidth="1"/>
    <col min="5388" max="5632" width="9" style="139"/>
    <col min="5633" max="5633" width="18" style="139" customWidth="1"/>
    <col min="5634" max="5634" width="10.5" style="139" customWidth="1"/>
    <col min="5635" max="5635" width="11.5" style="139" customWidth="1"/>
    <col min="5636" max="5636" width="15.625" style="139" customWidth="1"/>
    <col min="5637" max="5637" width="11.625" style="139" customWidth="1"/>
    <col min="5638" max="5638" width="10.125" style="139" customWidth="1"/>
    <col min="5639" max="5639" width="17.875" style="139" customWidth="1"/>
    <col min="5640" max="5640" width="14.5" style="139" customWidth="1"/>
    <col min="5641" max="5641" width="11.375" style="139" customWidth="1"/>
    <col min="5642" max="5642" width="11.5" style="139" customWidth="1"/>
    <col min="5643" max="5643" width="11.375" style="139" customWidth="1"/>
    <col min="5644" max="5888" width="9" style="139"/>
    <col min="5889" max="5889" width="18" style="139" customWidth="1"/>
    <col min="5890" max="5890" width="10.5" style="139" customWidth="1"/>
    <col min="5891" max="5891" width="11.5" style="139" customWidth="1"/>
    <col min="5892" max="5892" width="15.625" style="139" customWidth="1"/>
    <col min="5893" max="5893" width="11.625" style="139" customWidth="1"/>
    <col min="5894" max="5894" width="10.125" style="139" customWidth="1"/>
    <col min="5895" max="5895" width="17.875" style="139" customWidth="1"/>
    <col min="5896" max="5896" width="14.5" style="139" customWidth="1"/>
    <col min="5897" max="5897" width="11.375" style="139" customWidth="1"/>
    <col min="5898" max="5898" width="11.5" style="139" customWidth="1"/>
    <col min="5899" max="5899" width="11.375" style="139" customWidth="1"/>
    <col min="5900" max="6144" width="9" style="139"/>
    <col min="6145" max="6145" width="18" style="139" customWidth="1"/>
    <col min="6146" max="6146" width="10.5" style="139" customWidth="1"/>
    <col min="6147" max="6147" width="11.5" style="139" customWidth="1"/>
    <col min="6148" max="6148" width="15.625" style="139" customWidth="1"/>
    <col min="6149" max="6149" width="11.625" style="139" customWidth="1"/>
    <col min="6150" max="6150" width="10.125" style="139" customWidth="1"/>
    <col min="6151" max="6151" width="17.875" style="139" customWidth="1"/>
    <col min="6152" max="6152" width="14.5" style="139" customWidth="1"/>
    <col min="6153" max="6153" width="11.375" style="139" customWidth="1"/>
    <col min="6154" max="6154" width="11.5" style="139" customWidth="1"/>
    <col min="6155" max="6155" width="11.375" style="139" customWidth="1"/>
    <col min="6156" max="6400" width="9" style="139"/>
    <col min="6401" max="6401" width="18" style="139" customWidth="1"/>
    <col min="6402" max="6402" width="10.5" style="139" customWidth="1"/>
    <col min="6403" max="6403" width="11.5" style="139" customWidth="1"/>
    <col min="6404" max="6404" width="15.625" style="139" customWidth="1"/>
    <col min="6405" max="6405" width="11.625" style="139" customWidth="1"/>
    <col min="6406" max="6406" width="10.125" style="139" customWidth="1"/>
    <col min="6407" max="6407" width="17.875" style="139" customWidth="1"/>
    <col min="6408" max="6408" width="14.5" style="139" customWidth="1"/>
    <col min="6409" max="6409" width="11.375" style="139" customWidth="1"/>
    <col min="6410" max="6410" width="11.5" style="139" customWidth="1"/>
    <col min="6411" max="6411" width="11.375" style="139" customWidth="1"/>
    <col min="6412" max="6656" width="9" style="139"/>
    <col min="6657" max="6657" width="18" style="139" customWidth="1"/>
    <col min="6658" max="6658" width="10.5" style="139" customWidth="1"/>
    <col min="6659" max="6659" width="11.5" style="139" customWidth="1"/>
    <col min="6660" max="6660" width="15.625" style="139" customWidth="1"/>
    <col min="6661" max="6661" width="11.625" style="139" customWidth="1"/>
    <col min="6662" max="6662" width="10.125" style="139" customWidth="1"/>
    <col min="6663" max="6663" width="17.875" style="139" customWidth="1"/>
    <col min="6664" max="6664" width="14.5" style="139" customWidth="1"/>
    <col min="6665" max="6665" width="11.375" style="139" customWidth="1"/>
    <col min="6666" max="6666" width="11.5" style="139" customWidth="1"/>
    <col min="6667" max="6667" width="11.375" style="139" customWidth="1"/>
    <col min="6668" max="6912" width="9" style="139"/>
    <col min="6913" max="6913" width="18" style="139" customWidth="1"/>
    <col min="6914" max="6914" width="10.5" style="139" customWidth="1"/>
    <col min="6915" max="6915" width="11.5" style="139" customWidth="1"/>
    <col min="6916" max="6916" width="15.625" style="139" customWidth="1"/>
    <col min="6917" max="6917" width="11.625" style="139" customWidth="1"/>
    <col min="6918" max="6918" width="10.125" style="139" customWidth="1"/>
    <col min="6919" max="6919" width="17.875" style="139" customWidth="1"/>
    <col min="6920" max="6920" width="14.5" style="139" customWidth="1"/>
    <col min="6921" max="6921" width="11.375" style="139" customWidth="1"/>
    <col min="6922" max="6922" width="11.5" style="139" customWidth="1"/>
    <col min="6923" max="6923" width="11.375" style="139" customWidth="1"/>
    <col min="6924" max="7168" width="9" style="139"/>
    <col min="7169" max="7169" width="18" style="139" customWidth="1"/>
    <col min="7170" max="7170" width="10.5" style="139" customWidth="1"/>
    <col min="7171" max="7171" width="11.5" style="139" customWidth="1"/>
    <col min="7172" max="7172" width="15.625" style="139" customWidth="1"/>
    <col min="7173" max="7173" width="11.625" style="139" customWidth="1"/>
    <col min="7174" max="7174" width="10.125" style="139" customWidth="1"/>
    <col min="7175" max="7175" width="17.875" style="139" customWidth="1"/>
    <col min="7176" max="7176" width="14.5" style="139" customWidth="1"/>
    <col min="7177" max="7177" width="11.375" style="139" customWidth="1"/>
    <col min="7178" max="7178" width="11.5" style="139" customWidth="1"/>
    <col min="7179" max="7179" width="11.375" style="139" customWidth="1"/>
    <col min="7180" max="7424" width="9" style="139"/>
    <col min="7425" max="7425" width="18" style="139" customWidth="1"/>
    <col min="7426" max="7426" width="10.5" style="139" customWidth="1"/>
    <col min="7427" max="7427" width="11.5" style="139" customWidth="1"/>
    <col min="7428" max="7428" width="15.625" style="139" customWidth="1"/>
    <col min="7429" max="7429" width="11.625" style="139" customWidth="1"/>
    <col min="7430" max="7430" width="10.125" style="139" customWidth="1"/>
    <col min="7431" max="7431" width="17.875" style="139" customWidth="1"/>
    <col min="7432" max="7432" width="14.5" style="139" customWidth="1"/>
    <col min="7433" max="7433" width="11.375" style="139" customWidth="1"/>
    <col min="7434" max="7434" width="11.5" style="139" customWidth="1"/>
    <col min="7435" max="7435" width="11.375" style="139" customWidth="1"/>
    <col min="7436" max="7680" width="9" style="139"/>
    <col min="7681" max="7681" width="18" style="139" customWidth="1"/>
    <col min="7682" max="7682" width="10.5" style="139" customWidth="1"/>
    <col min="7683" max="7683" width="11.5" style="139" customWidth="1"/>
    <col min="7684" max="7684" width="15.625" style="139" customWidth="1"/>
    <col min="7685" max="7685" width="11.625" style="139" customWidth="1"/>
    <col min="7686" max="7686" width="10.125" style="139" customWidth="1"/>
    <col min="7687" max="7687" width="17.875" style="139" customWidth="1"/>
    <col min="7688" max="7688" width="14.5" style="139" customWidth="1"/>
    <col min="7689" max="7689" width="11.375" style="139" customWidth="1"/>
    <col min="7690" max="7690" width="11.5" style="139" customWidth="1"/>
    <col min="7691" max="7691" width="11.375" style="139" customWidth="1"/>
    <col min="7692" max="7936" width="9" style="139"/>
    <col min="7937" max="7937" width="18" style="139" customWidth="1"/>
    <col min="7938" max="7938" width="10.5" style="139" customWidth="1"/>
    <col min="7939" max="7939" width="11.5" style="139" customWidth="1"/>
    <col min="7940" max="7940" width="15.625" style="139" customWidth="1"/>
    <col min="7941" max="7941" width="11.625" style="139" customWidth="1"/>
    <col min="7942" max="7942" width="10.125" style="139" customWidth="1"/>
    <col min="7943" max="7943" width="17.875" style="139" customWidth="1"/>
    <col min="7944" max="7944" width="14.5" style="139" customWidth="1"/>
    <col min="7945" max="7945" width="11.375" style="139" customWidth="1"/>
    <col min="7946" max="7946" width="11.5" style="139" customWidth="1"/>
    <col min="7947" max="7947" width="11.375" style="139" customWidth="1"/>
    <col min="7948" max="8192" width="9" style="139"/>
    <col min="8193" max="8193" width="18" style="139" customWidth="1"/>
    <col min="8194" max="8194" width="10.5" style="139" customWidth="1"/>
    <col min="8195" max="8195" width="11.5" style="139" customWidth="1"/>
    <col min="8196" max="8196" width="15.625" style="139" customWidth="1"/>
    <col min="8197" max="8197" width="11.625" style="139" customWidth="1"/>
    <col min="8198" max="8198" width="10.125" style="139" customWidth="1"/>
    <col min="8199" max="8199" width="17.875" style="139" customWidth="1"/>
    <col min="8200" max="8200" width="14.5" style="139" customWidth="1"/>
    <col min="8201" max="8201" width="11.375" style="139" customWidth="1"/>
    <col min="8202" max="8202" width="11.5" style="139" customWidth="1"/>
    <col min="8203" max="8203" width="11.375" style="139" customWidth="1"/>
    <col min="8204" max="8448" width="9" style="139"/>
    <col min="8449" max="8449" width="18" style="139" customWidth="1"/>
    <col min="8450" max="8450" width="10.5" style="139" customWidth="1"/>
    <col min="8451" max="8451" width="11.5" style="139" customWidth="1"/>
    <col min="8452" max="8452" width="15.625" style="139" customWidth="1"/>
    <col min="8453" max="8453" width="11.625" style="139" customWidth="1"/>
    <col min="8454" max="8454" width="10.125" style="139" customWidth="1"/>
    <col min="8455" max="8455" width="17.875" style="139" customWidth="1"/>
    <col min="8456" max="8456" width="14.5" style="139" customWidth="1"/>
    <col min="8457" max="8457" width="11.375" style="139" customWidth="1"/>
    <col min="8458" max="8458" width="11.5" style="139" customWidth="1"/>
    <col min="8459" max="8459" width="11.375" style="139" customWidth="1"/>
    <col min="8460" max="8704" width="9" style="139"/>
    <col min="8705" max="8705" width="18" style="139" customWidth="1"/>
    <col min="8706" max="8706" width="10.5" style="139" customWidth="1"/>
    <col min="8707" max="8707" width="11.5" style="139" customWidth="1"/>
    <col min="8708" max="8708" width="15.625" style="139" customWidth="1"/>
    <col min="8709" max="8709" width="11.625" style="139" customWidth="1"/>
    <col min="8710" max="8710" width="10.125" style="139" customWidth="1"/>
    <col min="8711" max="8711" width="17.875" style="139" customWidth="1"/>
    <col min="8712" max="8712" width="14.5" style="139" customWidth="1"/>
    <col min="8713" max="8713" width="11.375" style="139" customWidth="1"/>
    <col min="8714" max="8714" width="11.5" style="139" customWidth="1"/>
    <col min="8715" max="8715" width="11.375" style="139" customWidth="1"/>
    <col min="8716" max="8960" width="9" style="139"/>
    <col min="8961" max="8961" width="18" style="139" customWidth="1"/>
    <col min="8962" max="8962" width="10.5" style="139" customWidth="1"/>
    <col min="8963" max="8963" width="11.5" style="139" customWidth="1"/>
    <col min="8964" max="8964" width="15.625" style="139" customWidth="1"/>
    <col min="8965" max="8965" width="11.625" style="139" customWidth="1"/>
    <col min="8966" max="8966" width="10.125" style="139" customWidth="1"/>
    <col min="8967" max="8967" width="17.875" style="139" customWidth="1"/>
    <col min="8968" max="8968" width="14.5" style="139" customWidth="1"/>
    <col min="8969" max="8969" width="11.375" style="139" customWidth="1"/>
    <col min="8970" max="8970" width="11.5" style="139" customWidth="1"/>
    <col min="8971" max="8971" width="11.375" style="139" customWidth="1"/>
    <col min="8972" max="9216" width="9" style="139"/>
    <col min="9217" max="9217" width="18" style="139" customWidth="1"/>
    <col min="9218" max="9218" width="10.5" style="139" customWidth="1"/>
    <col min="9219" max="9219" width="11.5" style="139" customWidth="1"/>
    <col min="9220" max="9220" width="15.625" style="139" customWidth="1"/>
    <col min="9221" max="9221" width="11.625" style="139" customWidth="1"/>
    <col min="9222" max="9222" width="10.125" style="139" customWidth="1"/>
    <col min="9223" max="9223" width="17.875" style="139" customWidth="1"/>
    <col min="9224" max="9224" width="14.5" style="139" customWidth="1"/>
    <col min="9225" max="9225" width="11.375" style="139" customWidth="1"/>
    <col min="9226" max="9226" width="11.5" style="139" customWidth="1"/>
    <col min="9227" max="9227" width="11.375" style="139" customWidth="1"/>
    <col min="9228" max="9472" width="9" style="139"/>
    <col min="9473" max="9473" width="18" style="139" customWidth="1"/>
    <col min="9474" max="9474" width="10.5" style="139" customWidth="1"/>
    <col min="9475" max="9475" width="11.5" style="139" customWidth="1"/>
    <col min="9476" max="9476" width="15.625" style="139" customWidth="1"/>
    <col min="9477" max="9477" width="11.625" style="139" customWidth="1"/>
    <col min="9478" max="9478" width="10.125" style="139" customWidth="1"/>
    <col min="9479" max="9479" width="17.875" style="139" customWidth="1"/>
    <col min="9480" max="9480" width="14.5" style="139" customWidth="1"/>
    <col min="9481" max="9481" width="11.375" style="139" customWidth="1"/>
    <col min="9482" max="9482" width="11.5" style="139" customWidth="1"/>
    <col min="9483" max="9483" width="11.375" style="139" customWidth="1"/>
    <col min="9484" max="9728" width="9" style="139"/>
    <col min="9729" max="9729" width="18" style="139" customWidth="1"/>
    <col min="9730" max="9730" width="10.5" style="139" customWidth="1"/>
    <col min="9731" max="9731" width="11.5" style="139" customWidth="1"/>
    <col min="9732" max="9732" width="15.625" style="139" customWidth="1"/>
    <col min="9733" max="9733" width="11.625" style="139" customWidth="1"/>
    <col min="9734" max="9734" width="10.125" style="139" customWidth="1"/>
    <col min="9735" max="9735" width="17.875" style="139" customWidth="1"/>
    <col min="9736" max="9736" width="14.5" style="139" customWidth="1"/>
    <col min="9737" max="9737" width="11.375" style="139" customWidth="1"/>
    <col min="9738" max="9738" width="11.5" style="139" customWidth="1"/>
    <col min="9739" max="9739" width="11.375" style="139" customWidth="1"/>
    <col min="9740" max="9984" width="9" style="139"/>
    <col min="9985" max="9985" width="18" style="139" customWidth="1"/>
    <col min="9986" max="9986" width="10.5" style="139" customWidth="1"/>
    <col min="9987" max="9987" width="11.5" style="139" customWidth="1"/>
    <col min="9988" max="9988" width="15.625" style="139" customWidth="1"/>
    <col min="9989" max="9989" width="11.625" style="139" customWidth="1"/>
    <col min="9990" max="9990" width="10.125" style="139" customWidth="1"/>
    <col min="9991" max="9991" width="17.875" style="139" customWidth="1"/>
    <col min="9992" max="9992" width="14.5" style="139" customWidth="1"/>
    <col min="9993" max="9993" width="11.375" style="139" customWidth="1"/>
    <col min="9994" max="9994" width="11.5" style="139" customWidth="1"/>
    <col min="9995" max="9995" width="11.375" style="139" customWidth="1"/>
    <col min="9996" max="10240" width="9" style="139"/>
    <col min="10241" max="10241" width="18" style="139" customWidth="1"/>
    <col min="10242" max="10242" width="10.5" style="139" customWidth="1"/>
    <col min="10243" max="10243" width="11.5" style="139" customWidth="1"/>
    <col min="10244" max="10244" width="15.625" style="139" customWidth="1"/>
    <col min="10245" max="10245" width="11.625" style="139" customWidth="1"/>
    <col min="10246" max="10246" width="10.125" style="139" customWidth="1"/>
    <col min="10247" max="10247" width="17.875" style="139" customWidth="1"/>
    <col min="10248" max="10248" width="14.5" style="139" customWidth="1"/>
    <col min="10249" max="10249" width="11.375" style="139" customWidth="1"/>
    <col min="10250" max="10250" width="11.5" style="139" customWidth="1"/>
    <col min="10251" max="10251" width="11.375" style="139" customWidth="1"/>
    <col min="10252" max="10496" width="9" style="139"/>
    <col min="10497" max="10497" width="18" style="139" customWidth="1"/>
    <col min="10498" max="10498" width="10.5" style="139" customWidth="1"/>
    <col min="10499" max="10499" width="11.5" style="139" customWidth="1"/>
    <col min="10500" max="10500" width="15.625" style="139" customWidth="1"/>
    <col min="10501" max="10501" width="11.625" style="139" customWidth="1"/>
    <col min="10502" max="10502" width="10.125" style="139" customWidth="1"/>
    <col min="10503" max="10503" width="17.875" style="139" customWidth="1"/>
    <col min="10504" max="10504" width="14.5" style="139" customWidth="1"/>
    <col min="10505" max="10505" width="11.375" style="139" customWidth="1"/>
    <col min="10506" max="10506" width="11.5" style="139" customWidth="1"/>
    <col min="10507" max="10507" width="11.375" style="139" customWidth="1"/>
    <col min="10508" max="10752" width="9" style="139"/>
    <col min="10753" max="10753" width="18" style="139" customWidth="1"/>
    <col min="10754" max="10754" width="10.5" style="139" customWidth="1"/>
    <col min="10755" max="10755" width="11.5" style="139" customWidth="1"/>
    <col min="10756" max="10756" width="15.625" style="139" customWidth="1"/>
    <col min="10757" max="10757" width="11.625" style="139" customWidth="1"/>
    <col min="10758" max="10758" width="10.125" style="139" customWidth="1"/>
    <col min="10759" max="10759" width="17.875" style="139" customWidth="1"/>
    <col min="10760" max="10760" width="14.5" style="139" customWidth="1"/>
    <col min="10761" max="10761" width="11.375" style="139" customWidth="1"/>
    <col min="10762" max="10762" width="11.5" style="139" customWidth="1"/>
    <col min="10763" max="10763" width="11.375" style="139" customWidth="1"/>
    <col min="10764" max="11008" width="9" style="139"/>
    <col min="11009" max="11009" width="18" style="139" customWidth="1"/>
    <col min="11010" max="11010" width="10.5" style="139" customWidth="1"/>
    <col min="11011" max="11011" width="11.5" style="139" customWidth="1"/>
    <col min="11012" max="11012" width="15.625" style="139" customWidth="1"/>
    <col min="11013" max="11013" width="11.625" style="139" customWidth="1"/>
    <col min="11014" max="11014" width="10.125" style="139" customWidth="1"/>
    <col min="11015" max="11015" width="17.875" style="139" customWidth="1"/>
    <col min="11016" max="11016" width="14.5" style="139" customWidth="1"/>
    <col min="11017" max="11017" width="11.375" style="139" customWidth="1"/>
    <col min="11018" max="11018" width="11.5" style="139" customWidth="1"/>
    <col min="11019" max="11019" width="11.375" style="139" customWidth="1"/>
    <col min="11020" max="11264" width="9" style="139"/>
    <col min="11265" max="11265" width="18" style="139" customWidth="1"/>
    <col min="11266" max="11266" width="10.5" style="139" customWidth="1"/>
    <col min="11267" max="11267" width="11.5" style="139" customWidth="1"/>
    <col min="11268" max="11268" width="15.625" style="139" customWidth="1"/>
    <col min="11269" max="11269" width="11.625" style="139" customWidth="1"/>
    <col min="11270" max="11270" width="10.125" style="139" customWidth="1"/>
    <col min="11271" max="11271" width="17.875" style="139" customWidth="1"/>
    <col min="11272" max="11272" width="14.5" style="139" customWidth="1"/>
    <col min="11273" max="11273" width="11.375" style="139" customWidth="1"/>
    <col min="11274" max="11274" width="11.5" style="139" customWidth="1"/>
    <col min="11275" max="11275" width="11.375" style="139" customWidth="1"/>
    <col min="11276" max="11520" width="9" style="139"/>
    <col min="11521" max="11521" width="18" style="139" customWidth="1"/>
    <col min="11522" max="11522" width="10.5" style="139" customWidth="1"/>
    <col min="11523" max="11523" width="11.5" style="139" customWidth="1"/>
    <col min="11524" max="11524" width="15.625" style="139" customWidth="1"/>
    <col min="11525" max="11525" width="11.625" style="139" customWidth="1"/>
    <col min="11526" max="11526" width="10.125" style="139" customWidth="1"/>
    <col min="11527" max="11527" width="17.875" style="139" customWidth="1"/>
    <col min="11528" max="11528" width="14.5" style="139" customWidth="1"/>
    <col min="11529" max="11529" width="11.375" style="139" customWidth="1"/>
    <col min="11530" max="11530" width="11.5" style="139" customWidth="1"/>
    <col min="11531" max="11531" width="11.375" style="139" customWidth="1"/>
    <col min="11532" max="11776" width="9" style="139"/>
    <col min="11777" max="11777" width="18" style="139" customWidth="1"/>
    <col min="11778" max="11778" width="10.5" style="139" customWidth="1"/>
    <col min="11779" max="11779" width="11.5" style="139" customWidth="1"/>
    <col min="11780" max="11780" width="15.625" style="139" customWidth="1"/>
    <col min="11781" max="11781" width="11.625" style="139" customWidth="1"/>
    <col min="11782" max="11782" width="10.125" style="139" customWidth="1"/>
    <col min="11783" max="11783" width="17.875" style="139" customWidth="1"/>
    <col min="11784" max="11784" width="14.5" style="139" customWidth="1"/>
    <col min="11785" max="11785" width="11.375" style="139" customWidth="1"/>
    <col min="11786" max="11786" width="11.5" style="139" customWidth="1"/>
    <col min="11787" max="11787" width="11.375" style="139" customWidth="1"/>
    <col min="11788" max="12032" width="9" style="139"/>
    <col min="12033" max="12033" width="18" style="139" customWidth="1"/>
    <col min="12034" max="12034" width="10.5" style="139" customWidth="1"/>
    <col min="12035" max="12035" width="11.5" style="139" customWidth="1"/>
    <col min="12036" max="12036" width="15.625" style="139" customWidth="1"/>
    <col min="12037" max="12037" width="11.625" style="139" customWidth="1"/>
    <col min="12038" max="12038" width="10.125" style="139" customWidth="1"/>
    <col min="12039" max="12039" width="17.875" style="139" customWidth="1"/>
    <col min="12040" max="12040" width="14.5" style="139" customWidth="1"/>
    <col min="12041" max="12041" width="11.375" style="139" customWidth="1"/>
    <col min="12042" max="12042" width="11.5" style="139" customWidth="1"/>
    <col min="12043" max="12043" width="11.375" style="139" customWidth="1"/>
    <col min="12044" max="12288" width="9" style="139"/>
    <col min="12289" max="12289" width="18" style="139" customWidth="1"/>
    <col min="12290" max="12290" width="10.5" style="139" customWidth="1"/>
    <col min="12291" max="12291" width="11.5" style="139" customWidth="1"/>
    <col min="12292" max="12292" width="15.625" style="139" customWidth="1"/>
    <col min="12293" max="12293" width="11.625" style="139" customWidth="1"/>
    <col min="12294" max="12294" width="10.125" style="139" customWidth="1"/>
    <col min="12295" max="12295" width="17.875" style="139" customWidth="1"/>
    <col min="12296" max="12296" width="14.5" style="139" customWidth="1"/>
    <col min="12297" max="12297" width="11.375" style="139" customWidth="1"/>
    <col min="12298" max="12298" width="11.5" style="139" customWidth="1"/>
    <col min="12299" max="12299" width="11.375" style="139" customWidth="1"/>
    <col min="12300" max="12544" width="9" style="139"/>
    <col min="12545" max="12545" width="18" style="139" customWidth="1"/>
    <col min="12546" max="12546" width="10.5" style="139" customWidth="1"/>
    <col min="12547" max="12547" width="11.5" style="139" customWidth="1"/>
    <col min="12548" max="12548" width="15.625" style="139" customWidth="1"/>
    <col min="12549" max="12549" width="11.625" style="139" customWidth="1"/>
    <col min="12550" max="12550" width="10.125" style="139" customWidth="1"/>
    <col min="12551" max="12551" width="17.875" style="139" customWidth="1"/>
    <col min="12552" max="12552" width="14.5" style="139" customWidth="1"/>
    <col min="12553" max="12553" width="11.375" style="139" customWidth="1"/>
    <col min="12554" max="12554" width="11.5" style="139" customWidth="1"/>
    <col min="12555" max="12555" width="11.375" style="139" customWidth="1"/>
    <col min="12556" max="12800" width="9" style="139"/>
    <col min="12801" max="12801" width="18" style="139" customWidth="1"/>
    <col min="12802" max="12802" width="10.5" style="139" customWidth="1"/>
    <col min="12803" max="12803" width="11.5" style="139" customWidth="1"/>
    <col min="12804" max="12804" width="15.625" style="139" customWidth="1"/>
    <col min="12805" max="12805" width="11.625" style="139" customWidth="1"/>
    <col min="12806" max="12806" width="10.125" style="139" customWidth="1"/>
    <col min="12807" max="12807" width="17.875" style="139" customWidth="1"/>
    <col min="12808" max="12808" width="14.5" style="139" customWidth="1"/>
    <col min="12809" max="12809" width="11.375" style="139" customWidth="1"/>
    <col min="12810" max="12810" width="11.5" style="139" customWidth="1"/>
    <col min="12811" max="12811" width="11.375" style="139" customWidth="1"/>
    <col min="12812" max="13056" width="9" style="139"/>
    <col min="13057" max="13057" width="18" style="139" customWidth="1"/>
    <col min="13058" max="13058" width="10.5" style="139" customWidth="1"/>
    <col min="13059" max="13059" width="11.5" style="139" customWidth="1"/>
    <col min="13060" max="13060" width="15.625" style="139" customWidth="1"/>
    <col min="13061" max="13061" width="11.625" style="139" customWidth="1"/>
    <col min="13062" max="13062" width="10.125" style="139" customWidth="1"/>
    <col min="13063" max="13063" width="17.875" style="139" customWidth="1"/>
    <col min="13064" max="13064" width="14.5" style="139" customWidth="1"/>
    <col min="13065" max="13065" width="11.375" style="139" customWidth="1"/>
    <col min="13066" max="13066" width="11.5" style="139" customWidth="1"/>
    <col min="13067" max="13067" width="11.375" style="139" customWidth="1"/>
    <col min="13068" max="13312" width="9" style="139"/>
    <col min="13313" max="13313" width="18" style="139" customWidth="1"/>
    <col min="13314" max="13314" width="10.5" style="139" customWidth="1"/>
    <col min="13315" max="13315" width="11.5" style="139" customWidth="1"/>
    <col min="13316" max="13316" width="15.625" style="139" customWidth="1"/>
    <col min="13317" max="13317" width="11.625" style="139" customWidth="1"/>
    <col min="13318" max="13318" width="10.125" style="139" customWidth="1"/>
    <col min="13319" max="13319" width="17.875" style="139" customWidth="1"/>
    <col min="13320" max="13320" width="14.5" style="139" customWidth="1"/>
    <col min="13321" max="13321" width="11.375" style="139" customWidth="1"/>
    <col min="13322" max="13322" width="11.5" style="139" customWidth="1"/>
    <col min="13323" max="13323" width="11.375" style="139" customWidth="1"/>
    <col min="13324" max="13568" width="9" style="139"/>
    <col min="13569" max="13569" width="18" style="139" customWidth="1"/>
    <col min="13570" max="13570" width="10.5" style="139" customWidth="1"/>
    <col min="13571" max="13571" width="11.5" style="139" customWidth="1"/>
    <col min="13572" max="13572" width="15.625" style="139" customWidth="1"/>
    <col min="13573" max="13573" width="11.625" style="139" customWidth="1"/>
    <col min="13574" max="13574" width="10.125" style="139" customWidth="1"/>
    <col min="13575" max="13575" width="17.875" style="139" customWidth="1"/>
    <col min="13576" max="13576" width="14.5" style="139" customWidth="1"/>
    <col min="13577" max="13577" width="11.375" style="139" customWidth="1"/>
    <col min="13578" max="13578" width="11.5" style="139" customWidth="1"/>
    <col min="13579" max="13579" width="11.375" style="139" customWidth="1"/>
    <col min="13580" max="13824" width="9" style="139"/>
    <col min="13825" max="13825" width="18" style="139" customWidth="1"/>
    <col min="13826" max="13826" width="10.5" style="139" customWidth="1"/>
    <col min="13827" max="13827" width="11.5" style="139" customWidth="1"/>
    <col min="13828" max="13828" width="15.625" style="139" customWidth="1"/>
    <col min="13829" max="13829" width="11.625" style="139" customWidth="1"/>
    <col min="13830" max="13830" width="10.125" style="139" customWidth="1"/>
    <col min="13831" max="13831" width="17.875" style="139" customWidth="1"/>
    <col min="13832" max="13832" width="14.5" style="139" customWidth="1"/>
    <col min="13833" max="13833" width="11.375" style="139" customWidth="1"/>
    <col min="13834" max="13834" width="11.5" style="139" customWidth="1"/>
    <col min="13835" max="13835" width="11.375" style="139" customWidth="1"/>
    <col min="13836" max="14080" width="9" style="139"/>
    <col min="14081" max="14081" width="18" style="139" customWidth="1"/>
    <col min="14082" max="14082" width="10.5" style="139" customWidth="1"/>
    <col min="14083" max="14083" width="11.5" style="139" customWidth="1"/>
    <col min="14084" max="14084" width="15.625" style="139" customWidth="1"/>
    <col min="14085" max="14085" width="11.625" style="139" customWidth="1"/>
    <col min="14086" max="14086" width="10.125" style="139" customWidth="1"/>
    <col min="14087" max="14087" width="17.875" style="139" customWidth="1"/>
    <col min="14088" max="14088" width="14.5" style="139" customWidth="1"/>
    <col min="14089" max="14089" width="11.375" style="139" customWidth="1"/>
    <col min="14090" max="14090" width="11.5" style="139" customWidth="1"/>
    <col min="14091" max="14091" width="11.375" style="139" customWidth="1"/>
    <col min="14092" max="14336" width="9" style="139"/>
    <col min="14337" max="14337" width="18" style="139" customWidth="1"/>
    <col min="14338" max="14338" width="10.5" style="139" customWidth="1"/>
    <col min="14339" max="14339" width="11.5" style="139" customWidth="1"/>
    <col min="14340" max="14340" width="15.625" style="139" customWidth="1"/>
    <col min="14341" max="14341" width="11.625" style="139" customWidth="1"/>
    <col min="14342" max="14342" width="10.125" style="139" customWidth="1"/>
    <col min="14343" max="14343" width="17.875" style="139" customWidth="1"/>
    <col min="14344" max="14344" width="14.5" style="139" customWidth="1"/>
    <col min="14345" max="14345" width="11.375" style="139" customWidth="1"/>
    <col min="14346" max="14346" width="11.5" style="139" customWidth="1"/>
    <col min="14347" max="14347" width="11.375" style="139" customWidth="1"/>
    <col min="14348" max="14592" width="9" style="139"/>
    <col min="14593" max="14593" width="18" style="139" customWidth="1"/>
    <col min="14594" max="14594" width="10.5" style="139" customWidth="1"/>
    <col min="14595" max="14595" width="11.5" style="139" customWidth="1"/>
    <col min="14596" max="14596" width="15.625" style="139" customWidth="1"/>
    <col min="14597" max="14597" width="11.625" style="139" customWidth="1"/>
    <col min="14598" max="14598" width="10.125" style="139" customWidth="1"/>
    <col min="14599" max="14599" width="17.875" style="139" customWidth="1"/>
    <col min="14600" max="14600" width="14.5" style="139" customWidth="1"/>
    <col min="14601" max="14601" width="11.375" style="139" customWidth="1"/>
    <col min="14602" max="14602" width="11.5" style="139" customWidth="1"/>
    <col min="14603" max="14603" width="11.375" style="139" customWidth="1"/>
    <col min="14604" max="14848" width="9" style="139"/>
    <col min="14849" max="14849" width="18" style="139" customWidth="1"/>
    <col min="14850" max="14850" width="10.5" style="139" customWidth="1"/>
    <col min="14851" max="14851" width="11.5" style="139" customWidth="1"/>
    <col min="14852" max="14852" width="15.625" style="139" customWidth="1"/>
    <col min="14853" max="14853" width="11.625" style="139" customWidth="1"/>
    <col min="14854" max="14854" width="10.125" style="139" customWidth="1"/>
    <col min="14855" max="14855" width="17.875" style="139" customWidth="1"/>
    <col min="14856" max="14856" width="14.5" style="139" customWidth="1"/>
    <col min="14857" max="14857" width="11.375" style="139" customWidth="1"/>
    <col min="14858" max="14858" width="11.5" style="139" customWidth="1"/>
    <col min="14859" max="14859" width="11.375" style="139" customWidth="1"/>
    <col min="14860" max="15104" width="9" style="139"/>
    <col min="15105" max="15105" width="18" style="139" customWidth="1"/>
    <col min="15106" max="15106" width="10.5" style="139" customWidth="1"/>
    <col min="15107" max="15107" width="11.5" style="139" customWidth="1"/>
    <col min="15108" max="15108" width="15.625" style="139" customWidth="1"/>
    <col min="15109" max="15109" width="11.625" style="139" customWidth="1"/>
    <col min="15110" max="15110" width="10.125" style="139" customWidth="1"/>
    <col min="15111" max="15111" width="17.875" style="139" customWidth="1"/>
    <col min="15112" max="15112" width="14.5" style="139" customWidth="1"/>
    <col min="15113" max="15113" width="11.375" style="139" customWidth="1"/>
    <col min="15114" max="15114" width="11.5" style="139" customWidth="1"/>
    <col min="15115" max="15115" width="11.375" style="139" customWidth="1"/>
    <col min="15116" max="15360" width="9" style="139"/>
    <col min="15361" max="15361" width="18" style="139" customWidth="1"/>
    <col min="15362" max="15362" width="10.5" style="139" customWidth="1"/>
    <col min="15363" max="15363" width="11.5" style="139" customWidth="1"/>
    <col min="15364" max="15364" width="15.625" style="139" customWidth="1"/>
    <col min="15365" max="15365" width="11.625" style="139" customWidth="1"/>
    <col min="15366" max="15366" width="10.125" style="139" customWidth="1"/>
    <col min="15367" max="15367" width="17.875" style="139" customWidth="1"/>
    <col min="15368" max="15368" width="14.5" style="139" customWidth="1"/>
    <col min="15369" max="15369" width="11.375" style="139" customWidth="1"/>
    <col min="15370" max="15370" width="11.5" style="139" customWidth="1"/>
    <col min="15371" max="15371" width="11.375" style="139" customWidth="1"/>
    <col min="15372" max="15616" width="9" style="139"/>
    <col min="15617" max="15617" width="18" style="139" customWidth="1"/>
    <col min="15618" max="15618" width="10.5" style="139" customWidth="1"/>
    <col min="15619" max="15619" width="11.5" style="139" customWidth="1"/>
    <col min="15620" max="15620" width="15.625" style="139" customWidth="1"/>
    <col min="15621" max="15621" width="11.625" style="139" customWidth="1"/>
    <col min="15622" max="15622" width="10.125" style="139" customWidth="1"/>
    <col min="15623" max="15623" width="17.875" style="139" customWidth="1"/>
    <col min="15624" max="15624" width="14.5" style="139" customWidth="1"/>
    <col min="15625" max="15625" width="11.375" style="139" customWidth="1"/>
    <col min="15626" max="15626" width="11.5" style="139" customWidth="1"/>
    <col min="15627" max="15627" width="11.375" style="139" customWidth="1"/>
    <col min="15628" max="15872" width="9" style="139"/>
    <col min="15873" max="15873" width="18" style="139" customWidth="1"/>
    <col min="15874" max="15874" width="10.5" style="139" customWidth="1"/>
    <col min="15875" max="15875" width="11.5" style="139" customWidth="1"/>
    <col min="15876" max="15876" width="15.625" style="139" customWidth="1"/>
    <col min="15877" max="15877" width="11.625" style="139" customWidth="1"/>
    <col min="15878" max="15878" width="10.125" style="139" customWidth="1"/>
    <col min="15879" max="15879" width="17.875" style="139" customWidth="1"/>
    <col min="15880" max="15880" width="14.5" style="139" customWidth="1"/>
    <col min="15881" max="15881" width="11.375" style="139" customWidth="1"/>
    <col min="15882" max="15882" width="11.5" style="139" customWidth="1"/>
    <col min="15883" max="15883" width="11.375" style="139" customWidth="1"/>
    <col min="15884" max="16128" width="9" style="139"/>
    <col min="16129" max="16129" width="18" style="139" customWidth="1"/>
    <col min="16130" max="16130" width="10.5" style="139" customWidth="1"/>
    <col min="16131" max="16131" width="11.5" style="139" customWidth="1"/>
    <col min="16132" max="16132" width="15.625" style="139" customWidth="1"/>
    <col min="16133" max="16133" width="11.625" style="139" customWidth="1"/>
    <col min="16134" max="16134" width="10.125" style="139" customWidth="1"/>
    <col min="16135" max="16135" width="17.875" style="139" customWidth="1"/>
    <col min="16136" max="16136" width="14.5" style="139" customWidth="1"/>
    <col min="16137" max="16137" width="11.375" style="139" customWidth="1"/>
    <col min="16138" max="16138" width="11.5" style="139" customWidth="1"/>
    <col min="16139" max="16139" width="11.375" style="139" customWidth="1"/>
    <col min="16140" max="16384" width="9" style="139"/>
  </cols>
  <sheetData>
    <row r="1" spans="1:11" s="128" customFormat="1" ht="46.2" customHeight="1" x14ac:dyDescent="0.25">
      <c r="A1" s="215" t="s">
        <v>108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128" customFormat="1" ht="11.4" customHeight="1" x14ac:dyDescent="0.25">
      <c r="C2" s="129"/>
      <c r="D2" s="129"/>
      <c r="E2" s="129"/>
      <c r="G2" s="129"/>
      <c r="H2" s="129"/>
      <c r="I2" s="129"/>
      <c r="J2" s="130"/>
      <c r="K2" s="131" t="s">
        <v>83</v>
      </c>
    </row>
    <row r="3" spans="1:11" s="132" customFormat="1" ht="21.75" customHeight="1" x14ac:dyDescent="0.2">
      <c r="A3" s="216"/>
      <c r="B3" s="209" t="s">
        <v>21</v>
      </c>
      <c r="C3" s="221" t="s">
        <v>84</v>
      </c>
      <c r="D3" s="221" t="s">
        <v>85</v>
      </c>
      <c r="E3" s="221" t="s">
        <v>86</v>
      </c>
      <c r="F3" s="221" t="s">
        <v>87</v>
      </c>
      <c r="G3" s="221" t="s">
        <v>88</v>
      </c>
      <c r="H3" s="221" t="s">
        <v>8</v>
      </c>
      <c r="I3" s="222" t="s">
        <v>16</v>
      </c>
      <c r="J3" s="220" t="s">
        <v>89</v>
      </c>
      <c r="K3" s="221" t="s">
        <v>12</v>
      </c>
    </row>
    <row r="4" spans="1:11" s="133" customFormat="1" ht="9" customHeight="1" x14ac:dyDescent="0.2">
      <c r="A4" s="217"/>
      <c r="B4" s="210"/>
      <c r="C4" s="221"/>
      <c r="D4" s="221"/>
      <c r="E4" s="221"/>
      <c r="F4" s="221"/>
      <c r="G4" s="221"/>
      <c r="H4" s="221"/>
      <c r="I4" s="223"/>
      <c r="J4" s="220"/>
      <c r="K4" s="221"/>
    </row>
    <row r="5" spans="1:11" s="133" customFormat="1" ht="54.7" customHeight="1" x14ac:dyDescent="0.2">
      <c r="A5" s="217"/>
      <c r="B5" s="211"/>
      <c r="C5" s="221"/>
      <c r="D5" s="221"/>
      <c r="E5" s="221"/>
      <c r="F5" s="221"/>
      <c r="G5" s="221"/>
      <c r="H5" s="221"/>
      <c r="I5" s="224"/>
      <c r="J5" s="220"/>
      <c r="K5" s="221"/>
    </row>
    <row r="6" spans="1:11" s="135" customFormat="1" ht="12.75" customHeight="1" x14ac:dyDescent="0.2">
      <c r="A6" s="134" t="s">
        <v>3</v>
      </c>
      <c r="B6" s="134">
        <v>1</v>
      </c>
      <c r="C6" s="134">
        <v>2</v>
      </c>
      <c r="D6" s="134">
        <v>3</v>
      </c>
      <c r="E6" s="134">
        <v>4</v>
      </c>
      <c r="F6" s="134">
        <v>5</v>
      </c>
      <c r="G6" s="134">
        <v>6</v>
      </c>
      <c r="H6" s="134">
        <v>7</v>
      </c>
      <c r="I6" s="134">
        <v>8</v>
      </c>
      <c r="J6" s="134">
        <v>9</v>
      </c>
      <c r="K6" s="134">
        <v>10</v>
      </c>
    </row>
    <row r="7" spans="1:11" s="137" customFormat="1" ht="17.850000000000001" customHeight="1" x14ac:dyDescent="0.25">
      <c r="A7" s="136" t="s">
        <v>79</v>
      </c>
      <c r="B7" s="136">
        <f>SUM(B8:B35)</f>
        <v>68176</v>
      </c>
      <c r="C7" s="136">
        <f t="shared" ref="C7:K7" si="0">SUM(C8:C35)</f>
        <v>26631</v>
      </c>
      <c r="D7" s="136">
        <f t="shared" si="0"/>
        <v>12669</v>
      </c>
      <c r="E7" s="136">
        <f t="shared" si="0"/>
        <v>8588</v>
      </c>
      <c r="F7" s="136">
        <f t="shared" si="0"/>
        <v>2048</v>
      </c>
      <c r="G7" s="136">
        <f t="shared" si="0"/>
        <v>354</v>
      </c>
      <c r="H7" s="136">
        <f t="shared" si="0"/>
        <v>20809</v>
      </c>
      <c r="I7" s="136">
        <f t="shared" si="0"/>
        <v>5714</v>
      </c>
      <c r="J7" s="136">
        <f t="shared" si="0"/>
        <v>4721</v>
      </c>
      <c r="K7" s="136">
        <f t="shared" si="0"/>
        <v>4160</v>
      </c>
    </row>
    <row r="8" spans="1:11" ht="14.95" customHeight="1" x14ac:dyDescent="0.25">
      <c r="A8" s="138" t="s">
        <v>35</v>
      </c>
      <c r="B8" s="39">
        <f>УСЬОГО!C8-'!!12-жінки'!B8</f>
        <v>14988</v>
      </c>
      <c r="C8" s="39">
        <f>УСЬОГО!F8-'!!12-жінки'!C8</f>
        <v>6975</v>
      </c>
      <c r="D8" s="39">
        <f>УСЬОГО!I8-'!!12-жінки'!D8</f>
        <v>1516</v>
      </c>
      <c r="E8" s="39">
        <f>УСЬОГО!L8-'!!12-жінки'!E8</f>
        <v>1511</v>
      </c>
      <c r="F8" s="39">
        <f>УСЬОГО!O8-'!!12-жінки'!F8</f>
        <v>340</v>
      </c>
      <c r="G8" s="39">
        <f>УСЬОГО!R8-'!!12-жінки'!G8</f>
        <v>110</v>
      </c>
      <c r="H8" s="39">
        <f>УСЬОГО!U8-'!!12-жінки'!H8</f>
        <v>4371</v>
      </c>
      <c r="I8" s="39">
        <f>УСЬОГО!X8-'!!12-жінки'!I8</f>
        <v>1768</v>
      </c>
      <c r="J8" s="39">
        <f>УСЬОГО!AA8-'!!12-жінки'!J8</f>
        <v>1617</v>
      </c>
      <c r="K8" s="39">
        <f>УСЬОГО!AD8-'!!12-жінки'!K8</f>
        <v>1437</v>
      </c>
    </row>
    <row r="9" spans="1:11" ht="14.95" customHeight="1" x14ac:dyDescent="0.25">
      <c r="A9" s="138" t="s">
        <v>36</v>
      </c>
      <c r="B9" s="39">
        <f>УСЬОГО!C9-'!!12-жінки'!B9</f>
        <v>2637</v>
      </c>
      <c r="C9" s="39">
        <f>УСЬОГО!F9-'!!12-жінки'!C9</f>
        <v>1024</v>
      </c>
      <c r="D9" s="39">
        <f>УСЬОГО!I9-'!!12-жінки'!D9</f>
        <v>411</v>
      </c>
      <c r="E9" s="39">
        <f>УСЬОГО!L9-'!!12-жінки'!E9</f>
        <v>341</v>
      </c>
      <c r="F9" s="39">
        <f>УСЬОГО!O9-'!!12-жінки'!F9</f>
        <v>19</v>
      </c>
      <c r="G9" s="39">
        <f>УСЬОГО!R9-'!!12-жінки'!G9</f>
        <v>4</v>
      </c>
      <c r="H9" s="39">
        <f>УСЬОГО!U9-'!!12-жінки'!H9</f>
        <v>817</v>
      </c>
      <c r="I9" s="39">
        <f>УСЬОГО!X9-'!!12-жінки'!I9</f>
        <v>230</v>
      </c>
      <c r="J9" s="39">
        <f>УСЬОГО!AA9-'!!12-жінки'!J9</f>
        <v>179</v>
      </c>
      <c r="K9" s="39">
        <f>УСЬОГО!AD9-'!!12-жінки'!K9</f>
        <v>132</v>
      </c>
    </row>
    <row r="10" spans="1:11" ht="14.95" customHeight="1" x14ac:dyDescent="0.25">
      <c r="A10" s="138" t="s">
        <v>37</v>
      </c>
      <c r="B10" s="39">
        <f>УСЬОГО!C10-'!!12-жінки'!B10</f>
        <v>308</v>
      </c>
      <c r="C10" s="39">
        <f>УСЬОГО!F10-'!!12-жінки'!C10</f>
        <v>179</v>
      </c>
      <c r="D10" s="39">
        <f>УСЬОГО!I10-'!!12-жінки'!D10</f>
        <v>57</v>
      </c>
      <c r="E10" s="39">
        <f>УСЬОГО!L10-'!!12-жінки'!E10</f>
        <v>50</v>
      </c>
      <c r="F10" s="39">
        <f>УСЬОГО!O10-'!!12-жінки'!F10</f>
        <v>3</v>
      </c>
      <c r="G10" s="39">
        <f>УСЬОГО!R10-'!!12-жінки'!G10</f>
        <v>8</v>
      </c>
      <c r="H10" s="39">
        <f>УСЬОГО!U10-'!!12-жінки'!H10</f>
        <v>155</v>
      </c>
      <c r="I10" s="39">
        <f>УСЬОГО!X10-'!!12-жінки'!I10</f>
        <v>29</v>
      </c>
      <c r="J10" s="39">
        <f>УСЬОГО!AA10-'!!12-жінки'!J10</f>
        <v>28</v>
      </c>
      <c r="K10" s="39">
        <f>УСЬОГО!AD10-'!!12-жінки'!K10</f>
        <v>21</v>
      </c>
    </row>
    <row r="11" spans="1:11" ht="14.95" customHeight="1" x14ac:dyDescent="0.25">
      <c r="A11" s="138" t="s">
        <v>38</v>
      </c>
      <c r="B11" s="39">
        <f>УСЬОГО!C11-'!!12-жінки'!B11</f>
        <v>1225</v>
      </c>
      <c r="C11" s="39">
        <f>УСЬОГО!F11-'!!12-жінки'!C11</f>
        <v>554</v>
      </c>
      <c r="D11" s="39">
        <f>УСЬОГО!I11-'!!12-жінки'!D11</f>
        <v>164</v>
      </c>
      <c r="E11" s="39">
        <f>УСЬОГО!L11-'!!12-жінки'!E11</f>
        <v>127</v>
      </c>
      <c r="F11" s="39">
        <f>УСЬОГО!O11-'!!12-жінки'!F11</f>
        <v>4</v>
      </c>
      <c r="G11" s="39">
        <f>УСЬОГО!R11-'!!12-жінки'!G11</f>
        <v>0</v>
      </c>
      <c r="H11" s="39">
        <f>УСЬОГО!U11-'!!12-жінки'!H11</f>
        <v>464</v>
      </c>
      <c r="I11" s="39">
        <f>УСЬОГО!X11-'!!12-жінки'!I11</f>
        <v>109</v>
      </c>
      <c r="J11" s="39">
        <f>УСЬОГО!AA11-'!!12-жінки'!J11</f>
        <v>90</v>
      </c>
      <c r="K11" s="39">
        <f>УСЬОГО!AD11-'!!12-жінки'!K11</f>
        <v>72</v>
      </c>
    </row>
    <row r="12" spans="1:11" ht="14.95" customHeight="1" x14ac:dyDescent="0.25">
      <c r="A12" s="138" t="s">
        <v>39</v>
      </c>
      <c r="B12" s="39">
        <f>УСЬОГО!C12-'!!12-жінки'!B12</f>
        <v>2473</v>
      </c>
      <c r="C12" s="39">
        <f>УСЬОГО!F12-'!!12-жінки'!C12</f>
        <v>560</v>
      </c>
      <c r="D12" s="39">
        <f>УСЬОГО!I12-'!!12-жінки'!D12</f>
        <v>335</v>
      </c>
      <c r="E12" s="39">
        <f>УСЬОГО!L12-'!!12-жінки'!E12</f>
        <v>195</v>
      </c>
      <c r="F12" s="39">
        <f>УСЬОГО!O12-'!!12-жінки'!F12</f>
        <v>40</v>
      </c>
      <c r="G12" s="39">
        <f>УСЬОГО!R12-'!!12-жінки'!G12</f>
        <v>9</v>
      </c>
      <c r="H12" s="39">
        <f>УСЬОГО!U12-'!!12-жінки'!H12</f>
        <v>477</v>
      </c>
      <c r="I12" s="39">
        <f>УСЬОГО!X12-'!!12-жінки'!I12</f>
        <v>103</v>
      </c>
      <c r="J12" s="39">
        <f>УСЬОГО!AA12-'!!12-жінки'!J12</f>
        <v>69</v>
      </c>
      <c r="K12" s="39">
        <f>УСЬОГО!AD12-'!!12-жінки'!K12</f>
        <v>58</v>
      </c>
    </row>
    <row r="13" spans="1:11" ht="14.95" customHeight="1" x14ac:dyDescent="0.25">
      <c r="A13" s="138" t="s">
        <v>40</v>
      </c>
      <c r="B13" s="39">
        <f>УСЬОГО!C13-'!!12-жінки'!B13</f>
        <v>888</v>
      </c>
      <c r="C13" s="39">
        <f>УСЬОГО!F13-'!!12-жінки'!C13</f>
        <v>410</v>
      </c>
      <c r="D13" s="39">
        <f>УСЬОГО!I13-'!!12-жінки'!D13</f>
        <v>208</v>
      </c>
      <c r="E13" s="39">
        <f>УСЬОГО!L13-'!!12-жінки'!E13</f>
        <v>150</v>
      </c>
      <c r="F13" s="39">
        <f>УСЬОГО!O13-'!!12-жінки'!F13</f>
        <v>28</v>
      </c>
      <c r="G13" s="39">
        <f>УСЬОГО!R13-'!!12-жінки'!G13</f>
        <v>2</v>
      </c>
      <c r="H13" s="39">
        <f>УСЬОГО!U13-'!!12-жінки'!H13</f>
        <v>368</v>
      </c>
      <c r="I13" s="39">
        <f>УСЬОГО!X13-'!!12-жінки'!I13</f>
        <v>56</v>
      </c>
      <c r="J13" s="39">
        <f>УСЬОГО!AA13-'!!12-жінки'!J13</f>
        <v>52</v>
      </c>
      <c r="K13" s="39">
        <f>УСЬОГО!AD13-'!!12-жінки'!K13</f>
        <v>43</v>
      </c>
    </row>
    <row r="14" spans="1:11" ht="14.95" customHeight="1" x14ac:dyDescent="0.25">
      <c r="A14" s="138" t="s">
        <v>41</v>
      </c>
      <c r="B14" s="39">
        <f>УСЬОГО!C14-'!!12-жінки'!B14</f>
        <v>667</v>
      </c>
      <c r="C14" s="39">
        <f>УСЬОГО!F14-'!!12-жінки'!C14</f>
        <v>363</v>
      </c>
      <c r="D14" s="39">
        <f>УСЬОГО!I14-'!!12-жінки'!D14</f>
        <v>113</v>
      </c>
      <c r="E14" s="39">
        <f>УСЬОГО!L14-'!!12-жінки'!E14</f>
        <v>78</v>
      </c>
      <c r="F14" s="39">
        <f>УСЬОГО!O14-'!!12-жінки'!F14</f>
        <v>5</v>
      </c>
      <c r="G14" s="39">
        <f>УСЬОГО!R14-'!!12-жінки'!G14</f>
        <v>2</v>
      </c>
      <c r="H14" s="39">
        <f>УСЬОГО!U14-'!!12-жінки'!H14</f>
        <v>330</v>
      </c>
      <c r="I14" s="39">
        <f>УСЬОГО!X14-'!!12-жінки'!I14</f>
        <v>42</v>
      </c>
      <c r="J14" s="39">
        <f>УСЬОГО!AA14-'!!12-жінки'!J14</f>
        <v>37</v>
      </c>
      <c r="K14" s="39">
        <f>УСЬОГО!AD14-'!!12-жінки'!K14</f>
        <v>30</v>
      </c>
    </row>
    <row r="15" spans="1:11" ht="14.95" customHeight="1" x14ac:dyDescent="0.25">
      <c r="A15" s="138" t="s">
        <v>42</v>
      </c>
      <c r="B15" s="39">
        <f>УСЬОГО!C15-'!!12-жінки'!B15</f>
        <v>5164</v>
      </c>
      <c r="C15" s="39">
        <f>УСЬОГО!F15-'!!12-жінки'!C15</f>
        <v>761</v>
      </c>
      <c r="D15" s="39">
        <f>УСЬОГО!I15-'!!12-жінки'!D15</f>
        <v>619</v>
      </c>
      <c r="E15" s="39">
        <f>УСЬОГО!L15-'!!12-жінки'!E15</f>
        <v>221</v>
      </c>
      <c r="F15" s="39">
        <f>УСЬОГО!O15-'!!12-жінки'!F15</f>
        <v>22</v>
      </c>
      <c r="G15" s="39">
        <f>УСЬОГО!R15-'!!12-жінки'!G15</f>
        <v>6</v>
      </c>
      <c r="H15" s="39">
        <f>УСЬОГО!U15-'!!12-жінки'!H15</f>
        <v>577</v>
      </c>
      <c r="I15" s="39">
        <f>УСЬОГО!X15-'!!12-жінки'!I15</f>
        <v>185</v>
      </c>
      <c r="J15" s="39">
        <f>УСЬОГО!AA15-'!!12-жінки'!J15</f>
        <v>155</v>
      </c>
      <c r="K15" s="39">
        <f>УСЬОГО!AD15-'!!12-жінки'!K15</f>
        <v>126</v>
      </c>
    </row>
    <row r="16" spans="1:11" ht="14.95" customHeight="1" x14ac:dyDescent="0.25">
      <c r="A16" s="138" t="s">
        <v>43</v>
      </c>
      <c r="B16" s="39">
        <f>УСЬОГО!C16-'!!12-жінки'!B16</f>
        <v>2915</v>
      </c>
      <c r="C16" s="39">
        <f>УСЬОГО!F16-'!!12-жінки'!C16</f>
        <v>1349</v>
      </c>
      <c r="D16" s="39">
        <f>УСЬОГО!I16-'!!12-жінки'!D16</f>
        <v>929</v>
      </c>
      <c r="E16" s="39">
        <f>УСЬОГО!L16-'!!12-жінки'!E16</f>
        <v>587</v>
      </c>
      <c r="F16" s="39">
        <f>УСЬОГО!O16-'!!12-жінки'!F16</f>
        <v>107</v>
      </c>
      <c r="G16" s="39">
        <f>УСЬОГО!R16-'!!12-жінки'!G16</f>
        <v>58</v>
      </c>
      <c r="H16" s="39">
        <f>УСЬОГО!U16-'!!12-жінки'!H16</f>
        <v>1189</v>
      </c>
      <c r="I16" s="39">
        <f>УСЬОГО!X16-'!!12-жінки'!I16</f>
        <v>199</v>
      </c>
      <c r="J16" s="39">
        <f>УСЬОГО!AA16-'!!12-жінки'!J16</f>
        <v>150</v>
      </c>
      <c r="K16" s="39">
        <f>УСЬОГО!AD16-'!!12-жінки'!K16</f>
        <v>131</v>
      </c>
    </row>
    <row r="17" spans="1:11" ht="14.95" customHeight="1" x14ac:dyDescent="0.25">
      <c r="A17" s="138" t="s">
        <v>44</v>
      </c>
      <c r="B17" s="39">
        <f>УСЬОГО!C17-'!!12-жінки'!B17</f>
        <v>4629</v>
      </c>
      <c r="C17" s="39">
        <f>УСЬОГО!F17-'!!12-жінки'!C17</f>
        <v>1275</v>
      </c>
      <c r="D17" s="39">
        <f>УСЬОГО!I17-'!!12-жінки'!D17</f>
        <v>650</v>
      </c>
      <c r="E17" s="39">
        <f>УСЬОГО!L17-'!!12-жінки'!E17</f>
        <v>435</v>
      </c>
      <c r="F17" s="39">
        <f>УСЬОГО!O17-'!!12-жінки'!F17</f>
        <v>99</v>
      </c>
      <c r="G17" s="39">
        <f>УСЬОГО!R17-'!!12-жінки'!G17</f>
        <v>7</v>
      </c>
      <c r="H17" s="39">
        <f>УСЬОГО!U17-'!!12-жінки'!H17</f>
        <v>826</v>
      </c>
      <c r="I17" s="39">
        <f>УСЬОГО!X17-'!!12-жінки'!I17</f>
        <v>281</v>
      </c>
      <c r="J17" s="39">
        <f>УСЬОГО!AA17-'!!12-жінки'!J17</f>
        <v>237</v>
      </c>
      <c r="K17" s="39">
        <f>УСЬОГО!AD17-'!!12-жінки'!K17</f>
        <v>218</v>
      </c>
    </row>
    <row r="18" spans="1:11" ht="14.95" customHeight="1" x14ac:dyDescent="0.25">
      <c r="A18" s="138" t="s">
        <v>45</v>
      </c>
      <c r="B18" s="39">
        <f>УСЬОГО!C18-'!!12-жінки'!B18</f>
        <v>1970</v>
      </c>
      <c r="C18" s="39">
        <f>УСЬОГО!F18-'!!12-жінки'!C18</f>
        <v>1147</v>
      </c>
      <c r="D18" s="39">
        <f>УСЬОГО!I18-'!!12-жінки'!D18</f>
        <v>581</v>
      </c>
      <c r="E18" s="39">
        <f>УСЬОГО!L18-'!!12-жінки'!E18</f>
        <v>380</v>
      </c>
      <c r="F18" s="39">
        <f>УСЬОГО!O18-'!!12-жінки'!F18</f>
        <v>64</v>
      </c>
      <c r="G18" s="39">
        <f>УСЬОГО!R18-'!!12-жінки'!G18</f>
        <v>9</v>
      </c>
      <c r="H18" s="39">
        <f>УСЬОГО!U18-'!!12-жінки'!H18</f>
        <v>826</v>
      </c>
      <c r="I18" s="39">
        <f>УСЬОГО!X18-'!!12-жінки'!I18</f>
        <v>230</v>
      </c>
      <c r="J18" s="39">
        <f>УСЬОГО!AA18-'!!12-жінки'!J18</f>
        <v>157</v>
      </c>
      <c r="K18" s="39">
        <f>УСЬОГО!AD18-'!!12-жінки'!K18</f>
        <v>153</v>
      </c>
    </row>
    <row r="19" spans="1:11" ht="14.95" customHeight="1" x14ac:dyDescent="0.25">
      <c r="A19" s="138" t="s">
        <v>46</v>
      </c>
      <c r="B19" s="39">
        <f>УСЬОГО!C19-'!!12-жінки'!B19</f>
        <v>2801</v>
      </c>
      <c r="C19" s="39">
        <f>УСЬОГО!F19-'!!12-жінки'!C19</f>
        <v>1024</v>
      </c>
      <c r="D19" s="39">
        <f>УСЬОГО!I19-'!!12-жінки'!D19</f>
        <v>813</v>
      </c>
      <c r="E19" s="39">
        <f>УСЬОГО!L19-'!!12-жінки'!E19</f>
        <v>539</v>
      </c>
      <c r="F19" s="39">
        <f>УСЬОГО!O19-'!!12-жінки'!F19</f>
        <v>171</v>
      </c>
      <c r="G19" s="39">
        <f>УСЬОГО!R19-'!!12-жінки'!G19</f>
        <v>1</v>
      </c>
      <c r="H19" s="39">
        <f>УСЬОГО!U19-'!!12-жінки'!H19</f>
        <v>927</v>
      </c>
      <c r="I19" s="39">
        <f>УСЬОГО!X19-'!!12-жінки'!I19</f>
        <v>207</v>
      </c>
      <c r="J19" s="39">
        <f>УСЬОГО!AA19-'!!12-жінки'!J19</f>
        <v>148</v>
      </c>
      <c r="K19" s="39">
        <f>УСЬОГО!AD19-'!!12-жінки'!K19</f>
        <v>133</v>
      </c>
    </row>
    <row r="20" spans="1:11" ht="14.95" customHeight="1" x14ac:dyDescent="0.25">
      <c r="A20" s="138" t="s">
        <v>47</v>
      </c>
      <c r="B20" s="39">
        <f>УСЬОГО!C20-'!!12-жінки'!B20</f>
        <v>1676</v>
      </c>
      <c r="C20" s="39">
        <f>УСЬОГО!F20-'!!12-жінки'!C20</f>
        <v>530</v>
      </c>
      <c r="D20" s="39">
        <f>УСЬОГО!I20-'!!12-жінки'!D20</f>
        <v>380</v>
      </c>
      <c r="E20" s="39">
        <f>УСЬОГО!L20-'!!12-жінки'!E20</f>
        <v>240</v>
      </c>
      <c r="F20" s="39">
        <f>УСЬОГО!O20-'!!12-жінки'!F20</f>
        <v>86</v>
      </c>
      <c r="G20" s="39">
        <f>УСЬОГО!R20-'!!12-жінки'!G20</f>
        <v>1</v>
      </c>
      <c r="H20" s="39">
        <f>УСЬОГО!U20-'!!12-жінки'!H20</f>
        <v>410</v>
      </c>
      <c r="I20" s="39">
        <f>УСЬОГО!X20-'!!12-жінки'!I20</f>
        <v>161</v>
      </c>
      <c r="J20" s="39">
        <f>УСЬОГО!AA20-'!!12-жінки'!J20</f>
        <v>100</v>
      </c>
      <c r="K20" s="39">
        <f>УСЬОГО!AD20-'!!12-жінки'!K20</f>
        <v>94</v>
      </c>
    </row>
    <row r="21" spans="1:11" ht="14.95" customHeight="1" x14ac:dyDescent="0.25">
      <c r="A21" s="138" t="s">
        <v>48</v>
      </c>
      <c r="B21" s="39">
        <f>УСЬОГО!C21-'!!12-жінки'!B21</f>
        <v>1071</v>
      </c>
      <c r="C21" s="39">
        <f>УСЬОГО!F21-'!!12-жінки'!C21</f>
        <v>518</v>
      </c>
      <c r="D21" s="39">
        <f>УСЬОГО!I21-'!!12-жінки'!D21</f>
        <v>288</v>
      </c>
      <c r="E21" s="39">
        <f>УСЬОГО!L21-'!!12-жінки'!E21</f>
        <v>183</v>
      </c>
      <c r="F21" s="39">
        <f>УСЬОГО!O21-'!!12-жінки'!F21</f>
        <v>48</v>
      </c>
      <c r="G21" s="39">
        <f>УСЬОГО!R21-'!!12-жінки'!G21</f>
        <v>0</v>
      </c>
      <c r="H21" s="39">
        <f>УСЬОГО!U21-'!!12-жінки'!H21</f>
        <v>461</v>
      </c>
      <c r="I21" s="39">
        <f>УСЬОГО!X21-'!!12-жінки'!I21</f>
        <v>84</v>
      </c>
      <c r="J21" s="39">
        <f>УСЬОГО!AA21-'!!12-жінки'!J21</f>
        <v>74</v>
      </c>
      <c r="K21" s="39">
        <f>УСЬОГО!AD21-'!!12-жінки'!K21</f>
        <v>68</v>
      </c>
    </row>
    <row r="22" spans="1:11" ht="14.95" customHeight="1" x14ac:dyDescent="0.25">
      <c r="A22" s="138" t="s">
        <v>49</v>
      </c>
      <c r="B22" s="39">
        <f>УСЬОГО!C22-'!!12-жінки'!B22</f>
        <v>3122</v>
      </c>
      <c r="C22" s="39">
        <f>УСЬОГО!F22-'!!12-жінки'!C22</f>
        <v>1160</v>
      </c>
      <c r="D22" s="39">
        <f>УСЬОГО!I22-'!!12-жінки'!D22</f>
        <v>804</v>
      </c>
      <c r="E22" s="39">
        <f>УСЬОГО!L22-'!!12-жінки'!E22</f>
        <v>446</v>
      </c>
      <c r="F22" s="39">
        <f>УСЬОГО!O22-'!!12-жінки'!F22</f>
        <v>73</v>
      </c>
      <c r="G22" s="39">
        <f>УСЬОГО!R22-'!!12-жінки'!G22</f>
        <v>5</v>
      </c>
      <c r="H22" s="39">
        <f>УСЬОГО!U22-'!!12-жінки'!H22</f>
        <v>1015</v>
      </c>
      <c r="I22" s="39">
        <f>УСЬОГО!X22-'!!12-жінки'!I22</f>
        <v>243</v>
      </c>
      <c r="J22" s="39">
        <f>УСЬОГО!AA22-'!!12-жінки'!J22</f>
        <v>178</v>
      </c>
      <c r="K22" s="39">
        <f>УСЬОГО!AD22-'!!12-жінки'!K22</f>
        <v>138</v>
      </c>
    </row>
    <row r="23" spans="1:11" ht="14.95" customHeight="1" x14ac:dyDescent="0.25">
      <c r="A23" s="138" t="s">
        <v>50</v>
      </c>
      <c r="B23" s="39">
        <f>УСЬОГО!C23-'!!12-жінки'!B23</f>
        <v>1473</v>
      </c>
      <c r="C23" s="39">
        <f>УСЬОГО!F23-'!!12-жінки'!C23</f>
        <v>1057</v>
      </c>
      <c r="D23" s="39">
        <f>УСЬОГО!I23-'!!12-жінки'!D23</f>
        <v>361</v>
      </c>
      <c r="E23" s="39">
        <f>УСЬОГО!L23-'!!12-жінки'!E23</f>
        <v>355</v>
      </c>
      <c r="F23" s="39">
        <f>УСЬОГО!O23-'!!12-жінки'!F23</f>
        <v>88</v>
      </c>
      <c r="G23" s="39">
        <f>УСЬОГО!R23-'!!12-жінки'!G23</f>
        <v>3</v>
      </c>
      <c r="H23" s="39">
        <f>УСЬОГО!U23-'!!12-жінки'!H23</f>
        <v>880</v>
      </c>
      <c r="I23" s="39">
        <f>УСЬОГО!X23-'!!12-жінки'!I23</f>
        <v>203</v>
      </c>
      <c r="J23" s="39">
        <f>УСЬОГО!AA23-'!!12-жінки'!J23</f>
        <v>187</v>
      </c>
      <c r="K23" s="39">
        <f>УСЬОГО!AD23-'!!12-жінки'!K23</f>
        <v>157</v>
      </c>
    </row>
    <row r="24" spans="1:11" ht="14.95" customHeight="1" x14ac:dyDescent="0.25">
      <c r="A24" s="138" t="s">
        <v>51</v>
      </c>
      <c r="B24" s="39">
        <f>УСЬОГО!C24-'!!12-жінки'!B24</f>
        <v>1534</v>
      </c>
      <c r="C24" s="39">
        <f>УСЬОГО!F24-'!!12-жінки'!C24</f>
        <v>907</v>
      </c>
      <c r="D24" s="39">
        <f>УСЬОГО!I24-'!!12-жінки'!D24</f>
        <v>554</v>
      </c>
      <c r="E24" s="39">
        <f>УСЬОГО!L24-'!!12-жінки'!E24</f>
        <v>315</v>
      </c>
      <c r="F24" s="39">
        <f>УСЬОГО!O24-'!!12-жінки'!F24</f>
        <v>106</v>
      </c>
      <c r="G24" s="39">
        <f>УСЬОГО!R24-'!!12-жінки'!G24</f>
        <v>3</v>
      </c>
      <c r="H24" s="39">
        <f>УСЬОГО!U24-'!!12-жінки'!H24</f>
        <v>830</v>
      </c>
      <c r="I24" s="39">
        <f>УСЬОГО!X24-'!!12-жінки'!I24</f>
        <v>211</v>
      </c>
      <c r="J24" s="39">
        <f>УСЬОГО!AA24-'!!12-жінки'!J24</f>
        <v>144</v>
      </c>
      <c r="K24" s="39">
        <f>УСЬОГО!AD24-'!!12-жінки'!K24</f>
        <v>136</v>
      </c>
    </row>
    <row r="25" spans="1:11" ht="14.95" customHeight="1" x14ac:dyDescent="0.25">
      <c r="A25" s="138" t="s">
        <v>52</v>
      </c>
      <c r="B25" s="39">
        <f>УСЬОГО!C25-'!!12-жінки'!B25</f>
        <v>3293</v>
      </c>
      <c r="C25" s="39">
        <f>УСЬОГО!F25-'!!12-жінки'!C25</f>
        <v>490</v>
      </c>
      <c r="D25" s="39">
        <f>УСЬОГО!I25-'!!12-жінки'!D25</f>
        <v>349</v>
      </c>
      <c r="E25" s="39">
        <f>УСЬОГО!L25-'!!12-жінки'!E25</f>
        <v>195</v>
      </c>
      <c r="F25" s="39">
        <f>УСЬОГО!O25-'!!12-жінки'!F25</f>
        <v>31</v>
      </c>
      <c r="G25" s="39">
        <f>УСЬОГО!R25-'!!12-жінки'!G25</f>
        <v>22</v>
      </c>
      <c r="H25" s="39">
        <f>УСЬОГО!U25-'!!12-жінки'!H25</f>
        <v>414</v>
      </c>
      <c r="I25" s="39">
        <f>УСЬОГО!X25-'!!12-жінки'!I25</f>
        <v>65</v>
      </c>
      <c r="J25" s="39">
        <f>УСЬОГО!AA25-'!!12-жінки'!J25</f>
        <v>62</v>
      </c>
      <c r="K25" s="39">
        <f>УСЬОГО!AD25-'!!12-жінки'!K25</f>
        <v>46</v>
      </c>
    </row>
    <row r="26" spans="1:11" ht="14.95" customHeight="1" x14ac:dyDescent="0.25">
      <c r="A26" s="138" t="s">
        <v>53</v>
      </c>
      <c r="B26" s="39">
        <f>УСЬОГО!C26-'!!12-жінки'!B26</f>
        <v>1741</v>
      </c>
      <c r="C26" s="39">
        <f>УСЬОГО!F26-'!!12-жінки'!C26</f>
        <v>836</v>
      </c>
      <c r="D26" s="39">
        <f>УСЬОГО!I26-'!!12-жінки'!D26</f>
        <v>383</v>
      </c>
      <c r="E26" s="39">
        <f>УСЬОГО!L26-'!!12-жінки'!E26</f>
        <v>295</v>
      </c>
      <c r="F26" s="39">
        <f>УСЬОГО!O26-'!!12-жінки'!F26</f>
        <v>33</v>
      </c>
      <c r="G26" s="39">
        <f>УСЬОГО!R26-'!!12-жінки'!G26</f>
        <v>2</v>
      </c>
      <c r="H26" s="39">
        <f>УСЬОГО!U26-'!!12-жінки'!H26</f>
        <v>697</v>
      </c>
      <c r="I26" s="39">
        <f>УСЬОГО!X26-'!!12-жінки'!I26</f>
        <v>176</v>
      </c>
      <c r="J26" s="39">
        <f>УСЬОГО!AA26-'!!12-жінки'!J26</f>
        <v>164</v>
      </c>
      <c r="K26" s="39">
        <f>УСЬОГО!AD26-'!!12-жінки'!K26</f>
        <v>144</v>
      </c>
    </row>
    <row r="27" spans="1:11" ht="14.95" customHeight="1" x14ac:dyDescent="0.25">
      <c r="A27" s="138" t="s">
        <v>54</v>
      </c>
      <c r="B27" s="39">
        <f>УСЬОГО!C27-'!!12-жінки'!B27</f>
        <v>1029</v>
      </c>
      <c r="C27" s="39">
        <f>УСЬОГО!F27-'!!12-жінки'!C27</f>
        <v>444</v>
      </c>
      <c r="D27" s="39">
        <f>УСЬОГО!I27-'!!12-жінки'!D27</f>
        <v>242</v>
      </c>
      <c r="E27" s="39">
        <f>УСЬОГО!L27-'!!12-жінки'!E27</f>
        <v>144</v>
      </c>
      <c r="F27" s="39">
        <f>УСЬОГО!O27-'!!12-жінки'!F27</f>
        <v>66</v>
      </c>
      <c r="G27" s="39">
        <f>УСЬОГО!R27-'!!12-жінки'!G27</f>
        <v>39</v>
      </c>
      <c r="H27" s="39">
        <f>УСЬОГО!U27-'!!12-жінки'!H27</f>
        <v>369</v>
      </c>
      <c r="I27" s="39">
        <f>УСЬОГО!X27-'!!12-жінки'!I27</f>
        <v>55</v>
      </c>
      <c r="J27" s="39">
        <f>УСЬОГО!AA27-'!!12-жінки'!J27</f>
        <v>52</v>
      </c>
      <c r="K27" s="39">
        <f>УСЬОГО!AD27-'!!12-жінки'!K27</f>
        <v>50</v>
      </c>
    </row>
    <row r="28" spans="1:11" ht="14.95" customHeight="1" x14ac:dyDescent="0.25">
      <c r="A28" s="138" t="s">
        <v>55</v>
      </c>
      <c r="B28" s="39">
        <f>УСЬОГО!C28-'!!12-жінки'!B28</f>
        <v>958</v>
      </c>
      <c r="C28" s="39">
        <f>УСЬОГО!F28-'!!12-жінки'!C28</f>
        <v>455</v>
      </c>
      <c r="D28" s="39">
        <f>УСЬОГО!I28-'!!12-жінки'!D28</f>
        <v>316</v>
      </c>
      <c r="E28" s="39">
        <f>УСЬОГО!L28-'!!12-жінки'!E28</f>
        <v>192</v>
      </c>
      <c r="F28" s="39">
        <f>УСЬОГО!O28-'!!12-жінки'!F28</f>
        <v>57</v>
      </c>
      <c r="G28" s="39">
        <f>УСЬОГО!R28-'!!12-жінки'!G28</f>
        <v>29</v>
      </c>
      <c r="H28" s="39">
        <f>УСЬОГО!U28-'!!12-жінки'!H28</f>
        <v>434</v>
      </c>
      <c r="I28" s="39">
        <f>УСЬОГО!X28-'!!12-жінки'!I28</f>
        <v>84</v>
      </c>
      <c r="J28" s="39">
        <f>УСЬОГО!AA28-'!!12-жінки'!J28</f>
        <v>71</v>
      </c>
      <c r="K28" s="39">
        <f>УСЬОГО!AD28-'!!12-жінки'!K28</f>
        <v>66</v>
      </c>
    </row>
    <row r="29" spans="1:11" ht="14.95" customHeight="1" x14ac:dyDescent="0.25">
      <c r="A29" s="138" t="s">
        <v>56</v>
      </c>
      <c r="B29" s="39">
        <f>УСЬОГО!C29-'!!12-жінки'!B29</f>
        <v>1351</v>
      </c>
      <c r="C29" s="39">
        <f>УСЬОГО!F29-'!!12-жінки'!C29</f>
        <v>697</v>
      </c>
      <c r="D29" s="39">
        <f>УСЬОГО!I29-'!!12-жінки'!D29</f>
        <v>240</v>
      </c>
      <c r="E29" s="39">
        <f>УСЬОГО!L29-'!!12-жінки'!E29</f>
        <v>157</v>
      </c>
      <c r="F29" s="39">
        <f>УСЬОГО!O29-'!!12-жінки'!F29</f>
        <v>44</v>
      </c>
      <c r="G29" s="39">
        <f>УСЬОГО!R29-'!!12-жінки'!G29</f>
        <v>1</v>
      </c>
      <c r="H29" s="39">
        <f>УСЬОГО!U29-'!!12-жінки'!H29</f>
        <v>576</v>
      </c>
      <c r="I29" s="39">
        <f>УСЬОГО!X29-'!!12-жінки'!I29</f>
        <v>130</v>
      </c>
      <c r="J29" s="39">
        <f>УСЬОГО!AA29-'!!12-жінки'!J29</f>
        <v>120</v>
      </c>
      <c r="K29" s="39">
        <f>УСЬОГО!AD29-'!!12-жінки'!K29</f>
        <v>107</v>
      </c>
    </row>
    <row r="30" spans="1:11" ht="14.95" customHeight="1" x14ac:dyDescent="0.25">
      <c r="A30" s="140" t="s">
        <v>57</v>
      </c>
      <c r="B30" s="39">
        <f>УСЬОГО!C30-'!!12-жінки'!B30</f>
        <v>1997</v>
      </c>
      <c r="C30" s="39">
        <f>УСЬОГО!F30-'!!12-жінки'!C30</f>
        <v>510</v>
      </c>
      <c r="D30" s="39">
        <f>УСЬОГО!I30-'!!12-жінки'!D30</f>
        <v>311</v>
      </c>
      <c r="E30" s="39">
        <f>УСЬОГО!L30-'!!12-жінки'!E30</f>
        <v>245</v>
      </c>
      <c r="F30" s="39">
        <f>УСЬОГО!O30-'!!12-жінки'!F30</f>
        <v>110</v>
      </c>
      <c r="G30" s="39">
        <f>УСЬОГО!R30-'!!12-жінки'!G30</f>
        <v>10</v>
      </c>
      <c r="H30" s="39">
        <f>УСЬОГО!U30-'!!12-жінки'!H30</f>
        <v>464</v>
      </c>
      <c r="I30" s="39">
        <f>УСЬОГО!X30-'!!12-жінки'!I30</f>
        <v>100</v>
      </c>
      <c r="J30" s="39">
        <f>УСЬОГО!AA30-'!!12-жінки'!J30</f>
        <v>78</v>
      </c>
      <c r="K30" s="39">
        <f>УСЬОГО!AD30-'!!12-жінки'!K30</f>
        <v>70</v>
      </c>
    </row>
    <row r="31" spans="1:11" ht="14.95" customHeight="1" x14ac:dyDescent="0.25">
      <c r="A31" s="141" t="s">
        <v>58</v>
      </c>
      <c r="B31" s="39">
        <f>УСЬОГО!C31-'!!12-жінки'!B31</f>
        <v>1742</v>
      </c>
      <c r="C31" s="39">
        <f>УСЬОГО!F31-'!!12-жінки'!C31</f>
        <v>499</v>
      </c>
      <c r="D31" s="39">
        <f>УСЬОГО!I31-'!!12-жінки'!D31</f>
        <v>436</v>
      </c>
      <c r="E31" s="39">
        <f>УСЬОГО!L31-'!!12-жінки'!E31</f>
        <v>195</v>
      </c>
      <c r="F31" s="39">
        <f>УСЬОГО!O31-'!!12-жінки'!F31</f>
        <v>60</v>
      </c>
      <c r="G31" s="39">
        <f>УСЬОГО!R31-'!!12-жінки'!G31</f>
        <v>12</v>
      </c>
      <c r="H31" s="39">
        <f>УСЬОГО!U31-'!!12-жінки'!H31</f>
        <v>452</v>
      </c>
      <c r="I31" s="39">
        <f>УСЬОГО!X31-'!!12-жінки'!I31</f>
        <v>139</v>
      </c>
      <c r="J31" s="39">
        <f>УСЬОГО!AA31-'!!12-жінки'!J31</f>
        <v>71</v>
      </c>
      <c r="K31" s="39">
        <f>УСЬОГО!AD31-'!!12-жінки'!K31</f>
        <v>64</v>
      </c>
    </row>
    <row r="32" spans="1:11" ht="14.95" customHeight="1" x14ac:dyDescent="0.25">
      <c r="A32" s="141" t="s">
        <v>59</v>
      </c>
      <c r="B32" s="39">
        <f>УСЬОГО!C32-'!!12-жінки'!B32</f>
        <v>2264</v>
      </c>
      <c r="C32" s="39">
        <f>УСЬОГО!F32-'!!12-жінки'!C32</f>
        <v>564</v>
      </c>
      <c r="D32" s="39">
        <f>УСЬОГО!I32-'!!12-жінки'!D32</f>
        <v>361</v>
      </c>
      <c r="E32" s="39">
        <f>УСЬОГО!L32-'!!12-жінки'!E32</f>
        <v>276</v>
      </c>
      <c r="F32" s="39">
        <f>УСЬОГО!O32-'!!12-жінки'!F32</f>
        <v>53</v>
      </c>
      <c r="G32" s="39">
        <f>УСЬОГО!R32-'!!12-жінки'!G32</f>
        <v>10</v>
      </c>
      <c r="H32" s="39">
        <f>УСЬОГО!U32-'!!12-жінки'!H32</f>
        <v>477</v>
      </c>
      <c r="I32" s="39">
        <f>УСЬОГО!X32-'!!12-жінки'!I32</f>
        <v>87</v>
      </c>
      <c r="J32" s="39">
        <f>УСЬОГО!AA32-'!!12-жінки'!J32</f>
        <v>54</v>
      </c>
      <c r="K32" s="39">
        <f>УСЬОГО!AD32-'!!12-жінки'!K32</f>
        <v>49</v>
      </c>
    </row>
    <row r="33" spans="1:11" ht="14.95" customHeight="1" x14ac:dyDescent="0.25">
      <c r="A33" s="141" t="s">
        <v>60</v>
      </c>
      <c r="B33" s="39">
        <f>УСЬОГО!C33-'!!12-жінки'!B33</f>
        <v>1608</v>
      </c>
      <c r="C33" s="39">
        <f>УСЬОГО!F33-'!!12-жінки'!C33</f>
        <v>983</v>
      </c>
      <c r="D33" s="39">
        <f>УСЬОГО!I33-'!!12-жінки'!D33</f>
        <v>445</v>
      </c>
      <c r="E33" s="39">
        <f>УСЬОГО!L33-'!!12-жінки'!E33</f>
        <v>295</v>
      </c>
      <c r="F33" s="39">
        <f>УСЬОГО!O33-'!!12-жінки'!F33</f>
        <v>139</v>
      </c>
      <c r="G33" s="39">
        <f>УСЬОГО!R33-'!!12-жінки'!G33</f>
        <v>1</v>
      </c>
      <c r="H33" s="39">
        <f>УСЬОГО!U33-'!!12-жінки'!H33</f>
        <v>897</v>
      </c>
      <c r="I33" s="39">
        <f>УСЬОГО!X33-'!!12-жінки'!I33</f>
        <v>226</v>
      </c>
      <c r="J33" s="39">
        <f>УСЬОГО!AA33-'!!12-жінки'!J33</f>
        <v>212</v>
      </c>
      <c r="K33" s="39">
        <f>УСЬОГО!AD33-'!!12-жінки'!K33</f>
        <v>199</v>
      </c>
    </row>
    <row r="34" spans="1:11" ht="14.95" customHeight="1" x14ac:dyDescent="0.25">
      <c r="A34" s="141" t="s">
        <v>61</v>
      </c>
      <c r="B34" s="39">
        <f>УСЬОГО!C34-'!!12-жінки'!B34</f>
        <v>1676</v>
      </c>
      <c r="C34" s="39">
        <f>УСЬОГО!F34-'!!12-жінки'!C34</f>
        <v>869</v>
      </c>
      <c r="D34" s="39">
        <f>УСЬОГО!I34-'!!12-жінки'!D34</f>
        <v>547</v>
      </c>
      <c r="E34" s="39">
        <f>УСЬОГО!L34-'!!12-жінки'!E34</f>
        <v>274</v>
      </c>
      <c r="F34" s="39">
        <f>УСЬОГО!O34-'!!12-жінки'!F34</f>
        <v>74</v>
      </c>
      <c r="G34" s="39">
        <f>УСЬОГО!R34-'!!12-жінки'!G34</f>
        <v>0</v>
      </c>
      <c r="H34" s="39">
        <f>УСЬОГО!U34-'!!12-жінки'!H34</f>
        <v>756</v>
      </c>
      <c r="I34" s="39">
        <f>УСЬОГО!X34-'!!12-жінки'!I34</f>
        <v>238</v>
      </c>
      <c r="J34" s="39">
        <f>УСЬОГО!AA34-'!!12-жінки'!J34</f>
        <v>170</v>
      </c>
      <c r="K34" s="39">
        <f>УСЬОГО!AD34-'!!12-жінки'!K34</f>
        <v>160</v>
      </c>
    </row>
    <row r="35" spans="1:11" ht="14.95" customHeight="1" x14ac:dyDescent="0.25">
      <c r="A35" s="141" t="s">
        <v>62</v>
      </c>
      <c r="B35" s="39">
        <f>УСЬОГО!C35-'!!12-жінки'!B35</f>
        <v>976</v>
      </c>
      <c r="C35" s="39">
        <f>УСЬОГО!F35-'!!12-жінки'!C35</f>
        <v>491</v>
      </c>
      <c r="D35" s="39">
        <f>УСЬОГО!I35-'!!12-жінки'!D35</f>
        <v>256</v>
      </c>
      <c r="E35" s="39">
        <f>УСЬОГО!L35-'!!12-жінки'!E35</f>
        <v>167</v>
      </c>
      <c r="F35" s="39">
        <f>УСЬОГО!O35-'!!12-жінки'!F35</f>
        <v>78</v>
      </c>
      <c r="G35" s="39">
        <f>УСЬОГО!R35-'!!12-жінки'!G35</f>
        <v>0</v>
      </c>
      <c r="H35" s="39">
        <f>УСЬОГО!U35-'!!12-жінки'!H35</f>
        <v>350</v>
      </c>
      <c r="I35" s="39">
        <f>УСЬОГО!X35-'!!12-жінки'!I35</f>
        <v>73</v>
      </c>
      <c r="J35" s="39">
        <f>УСЬОГО!AA35-'!!12-жінки'!J35</f>
        <v>65</v>
      </c>
      <c r="K35" s="39">
        <f>УСЬОГО!AD35-'!!12-жінки'!K35</f>
        <v>58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A8" sqref="A8"/>
    </sheetView>
  </sheetViews>
  <sheetFormatPr defaultColWidth="8" defaultRowHeight="13.6" x14ac:dyDescent="0.25"/>
  <cols>
    <col min="1" max="1" width="52.625" style="3" customWidth="1"/>
    <col min="2" max="2" width="14.5" style="18" customWidth="1"/>
    <col min="3" max="3" width="14.625" style="18" customWidth="1"/>
    <col min="4" max="4" width="9.625" style="3" customWidth="1"/>
    <col min="5" max="5" width="12.125" style="3" customWidth="1"/>
    <col min="6" max="6" width="14.5" style="3" customWidth="1"/>
    <col min="7" max="7" width="14.375" style="3" customWidth="1"/>
    <col min="8" max="8" width="10" style="3" customWidth="1"/>
    <col min="9" max="9" width="12.125" style="3" customWidth="1"/>
    <col min="10" max="10" width="13.125" style="3" bestFit="1" customWidth="1"/>
    <col min="11" max="11" width="11.375" style="3" bestFit="1" customWidth="1"/>
    <col min="12" max="16384" width="8" style="3"/>
  </cols>
  <sheetData>
    <row r="1" spans="1:11" ht="27" customHeight="1" x14ac:dyDescent="0.25">
      <c r="A1" s="163" t="s">
        <v>66</v>
      </c>
      <c r="B1" s="163"/>
      <c r="C1" s="163"/>
      <c r="D1" s="163"/>
      <c r="E1" s="163"/>
      <c r="F1" s="163"/>
      <c r="G1" s="163"/>
      <c r="H1" s="163"/>
      <c r="I1" s="163"/>
    </row>
    <row r="2" spans="1:11" ht="23.3" customHeight="1" x14ac:dyDescent="0.25">
      <c r="A2" s="163" t="s">
        <v>67</v>
      </c>
      <c r="B2" s="163"/>
      <c r="C2" s="163"/>
      <c r="D2" s="163"/>
      <c r="E2" s="163"/>
      <c r="F2" s="163"/>
      <c r="G2" s="163"/>
      <c r="H2" s="163"/>
      <c r="I2" s="163"/>
    </row>
    <row r="3" spans="1:11" ht="3.6" customHeight="1" x14ac:dyDescent="0.3">
      <c r="A3" s="225"/>
      <c r="B3" s="225"/>
      <c r="C3" s="225"/>
      <c r="D3" s="225"/>
      <c r="E3" s="225"/>
    </row>
    <row r="4" spans="1:11" s="4" customFormat="1" ht="25.5" customHeight="1" x14ac:dyDescent="0.25">
      <c r="A4" s="168" t="s">
        <v>0</v>
      </c>
      <c r="B4" s="227" t="s">
        <v>5</v>
      </c>
      <c r="C4" s="227"/>
      <c r="D4" s="227"/>
      <c r="E4" s="227"/>
      <c r="F4" s="227" t="s">
        <v>6</v>
      </c>
      <c r="G4" s="227"/>
      <c r="H4" s="227"/>
      <c r="I4" s="227"/>
    </row>
    <row r="5" spans="1:11" s="4" customFormat="1" ht="23.3" customHeight="1" x14ac:dyDescent="0.25">
      <c r="A5" s="226"/>
      <c r="B5" s="164" t="s">
        <v>72</v>
      </c>
      <c r="C5" s="164" t="s">
        <v>73</v>
      </c>
      <c r="D5" s="191" t="s">
        <v>1</v>
      </c>
      <c r="E5" s="192"/>
      <c r="F5" s="164" t="s">
        <v>72</v>
      </c>
      <c r="G5" s="164" t="s">
        <v>73</v>
      </c>
      <c r="H5" s="191" t="s">
        <v>1</v>
      </c>
      <c r="I5" s="192"/>
    </row>
    <row r="6" spans="1:11" s="4" customFormat="1" ht="31.25" customHeight="1" x14ac:dyDescent="0.25">
      <c r="A6" s="169"/>
      <c r="B6" s="165"/>
      <c r="C6" s="165"/>
      <c r="D6" s="5" t="s">
        <v>2</v>
      </c>
      <c r="E6" s="6" t="s">
        <v>26</v>
      </c>
      <c r="F6" s="165"/>
      <c r="G6" s="165"/>
      <c r="H6" s="5" t="s">
        <v>2</v>
      </c>
      <c r="I6" s="6" t="s">
        <v>26</v>
      </c>
    </row>
    <row r="7" spans="1:11" s="9" customFormat="1" ht="15.8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5" customHeight="1" x14ac:dyDescent="0.25">
      <c r="A8" s="10" t="s">
        <v>27</v>
      </c>
      <c r="B8" s="82">
        <f>'12-жінки-ЦЗ'!B7</f>
        <v>69599</v>
      </c>
      <c r="C8" s="82">
        <f>'12-жінки-ЦЗ'!C7</f>
        <v>72885</v>
      </c>
      <c r="D8" s="11">
        <f>C8*100/B8</f>
        <v>104.72133220304889</v>
      </c>
      <c r="E8" s="90">
        <f>C8-B8</f>
        <v>3286</v>
      </c>
      <c r="F8" s="74">
        <f>'13-чоловіки-ЦЗ'!B7</f>
        <v>76910</v>
      </c>
      <c r="G8" s="74">
        <f>'13-чоловіки-ЦЗ'!C7</f>
        <v>72398</v>
      </c>
      <c r="H8" s="11">
        <f>G8*100/F8</f>
        <v>94.13340267845534</v>
      </c>
      <c r="I8" s="90">
        <f>G8-F8</f>
        <v>-4512</v>
      </c>
      <c r="J8" s="25"/>
      <c r="K8" s="23"/>
    </row>
    <row r="9" spans="1:11" s="4" customFormat="1" ht="28.55" customHeight="1" x14ac:dyDescent="0.25">
      <c r="A9" s="10" t="s">
        <v>28</v>
      </c>
      <c r="B9" s="99">
        <f>'12-жінки-ЦЗ'!E7</f>
        <v>32006</v>
      </c>
      <c r="C9" s="74">
        <f>'12-жінки-ЦЗ'!F7</f>
        <v>37266</v>
      </c>
      <c r="D9" s="11">
        <f t="shared" ref="D9:D13" si="0">C9*100/B9</f>
        <v>116.43441854652252</v>
      </c>
      <c r="E9" s="90">
        <f t="shared" ref="E9:E13" si="1">C9-B9</f>
        <v>5260</v>
      </c>
      <c r="F9" s="74">
        <f>'13-чоловіки-ЦЗ'!E7</f>
        <v>31030</v>
      </c>
      <c r="G9" s="74">
        <f>'13-чоловіки-ЦЗ'!F7</f>
        <v>30339</v>
      </c>
      <c r="H9" s="11">
        <f t="shared" ref="H9:H13" si="2">G9*100/F9</f>
        <v>97.77312278440219</v>
      </c>
      <c r="I9" s="90">
        <f t="shared" ref="I9:I13" si="3">G9-F9</f>
        <v>-691</v>
      </c>
      <c r="J9" s="23"/>
      <c r="K9" s="23"/>
    </row>
    <row r="10" spans="1:11" s="4" customFormat="1" ht="52.5" customHeight="1" x14ac:dyDescent="0.25">
      <c r="A10" s="14" t="s">
        <v>29</v>
      </c>
      <c r="B10" s="99">
        <f>'12-жінки-ЦЗ'!H7</f>
        <v>9541</v>
      </c>
      <c r="C10" s="74">
        <f>'12-жінки-ЦЗ'!I7</f>
        <v>12537</v>
      </c>
      <c r="D10" s="11">
        <f t="shared" si="0"/>
        <v>131.40132061628759</v>
      </c>
      <c r="E10" s="90">
        <f t="shared" si="1"/>
        <v>2996</v>
      </c>
      <c r="F10" s="74">
        <f>'13-чоловіки-ЦЗ'!H7</f>
        <v>18518</v>
      </c>
      <c r="G10" s="74">
        <f>'13-чоловіки-ЦЗ'!I7</f>
        <v>14988</v>
      </c>
      <c r="H10" s="11">
        <f t="shared" si="2"/>
        <v>80.937466249054978</v>
      </c>
      <c r="I10" s="90">
        <f t="shared" si="3"/>
        <v>-3530</v>
      </c>
      <c r="J10" s="23"/>
      <c r="K10" s="23"/>
    </row>
    <row r="11" spans="1:11" s="4" customFormat="1" ht="31.6" customHeight="1" x14ac:dyDescent="0.25">
      <c r="A11" s="15" t="s">
        <v>30</v>
      </c>
      <c r="B11" s="99">
        <f>'12-жінки-ЦЗ'!K7</f>
        <v>2489</v>
      </c>
      <c r="C11" s="74">
        <f>'12-жінки-ЦЗ'!L7</f>
        <v>2410</v>
      </c>
      <c r="D11" s="11">
        <f t="shared" si="0"/>
        <v>96.826034552028929</v>
      </c>
      <c r="E11" s="90">
        <f t="shared" si="1"/>
        <v>-79</v>
      </c>
      <c r="F11" s="74">
        <f>'13-чоловіки-ЦЗ'!K7</f>
        <v>2868</v>
      </c>
      <c r="G11" s="74">
        <f>'13-чоловіки-ЦЗ'!L7</f>
        <v>2431</v>
      </c>
      <c r="H11" s="11">
        <f t="shared" si="2"/>
        <v>84.762900976290098</v>
      </c>
      <c r="I11" s="90">
        <f t="shared" si="3"/>
        <v>-437</v>
      </c>
      <c r="J11" s="23"/>
      <c r="K11" s="23"/>
    </row>
    <row r="12" spans="1:11" s="4" customFormat="1" ht="45.7" customHeight="1" x14ac:dyDescent="0.25">
      <c r="A12" s="15" t="s">
        <v>20</v>
      </c>
      <c r="B12" s="99">
        <f>'12-жінки-ЦЗ'!N7</f>
        <v>445</v>
      </c>
      <c r="C12" s="74">
        <f>'12-жінки-ЦЗ'!O7</f>
        <v>257</v>
      </c>
      <c r="D12" s="11">
        <f t="shared" si="0"/>
        <v>57.752808988764045</v>
      </c>
      <c r="E12" s="90">
        <f t="shared" si="1"/>
        <v>-188</v>
      </c>
      <c r="F12" s="74">
        <f>'13-чоловіки-ЦЗ'!N7</f>
        <v>619</v>
      </c>
      <c r="G12" s="74">
        <f>'13-чоловіки-ЦЗ'!O7</f>
        <v>429</v>
      </c>
      <c r="H12" s="11">
        <f t="shared" si="2"/>
        <v>69.305331179321485</v>
      </c>
      <c r="I12" s="90">
        <f t="shared" si="3"/>
        <v>-190</v>
      </c>
      <c r="J12" s="23"/>
      <c r="K12" s="23"/>
    </row>
    <row r="13" spans="1:11" s="4" customFormat="1" ht="55.55" customHeight="1" x14ac:dyDescent="0.25">
      <c r="A13" s="15" t="s">
        <v>31</v>
      </c>
      <c r="B13" s="99">
        <f>'12-жінки-ЦЗ'!Q7</f>
        <v>25928</v>
      </c>
      <c r="C13" s="74">
        <f>'12-жінки-ЦЗ'!R7</f>
        <v>28390</v>
      </c>
      <c r="D13" s="11">
        <f t="shared" si="0"/>
        <v>109.49552607219994</v>
      </c>
      <c r="E13" s="90">
        <f t="shared" si="1"/>
        <v>2462</v>
      </c>
      <c r="F13" s="74">
        <f>'13-чоловіки-ЦЗ'!Q7</f>
        <v>28224</v>
      </c>
      <c r="G13" s="74">
        <f>'13-чоловіки-ЦЗ'!R7</f>
        <v>24324</v>
      </c>
      <c r="H13" s="11">
        <f t="shared" si="2"/>
        <v>86.181972789115648</v>
      </c>
      <c r="I13" s="90">
        <f t="shared" si="3"/>
        <v>-3900</v>
      </c>
      <c r="J13" s="23"/>
      <c r="K13" s="23"/>
    </row>
    <row r="14" spans="1:11" s="4" customFormat="1" ht="12.75" customHeight="1" x14ac:dyDescent="0.25">
      <c r="A14" s="170" t="s">
        <v>4</v>
      </c>
      <c r="B14" s="171"/>
      <c r="C14" s="171"/>
      <c r="D14" s="171"/>
      <c r="E14" s="171"/>
      <c r="F14" s="171"/>
      <c r="G14" s="171"/>
      <c r="H14" s="171"/>
      <c r="I14" s="171"/>
      <c r="J14" s="23"/>
      <c r="K14" s="23"/>
    </row>
    <row r="15" spans="1:11" s="4" customFormat="1" ht="18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23"/>
      <c r="K15" s="23"/>
    </row>
    <row r="16" spans="1:11" s="4" customFormat="1" ht="20.25" customHeight="1" x14ac:dyDescent="0.25">
      <c r="A16" s="168" t="s">
        <v>0</v>
      </c>
      <c r="B16" s="174" t="s">
        <v>74</v>
      </c>
      <c r="C16" s="174" t="s">
        <v>75</v>
      </c>
      <c r="D16" s="191" t="s">
        <v>1</v>
      </c>
      <c r="E16" s="192"/>
      <c r="F16" s="174" t="s">
        <v>74</v>
      </c>
      <c r="G16" s="174" t="s">
        <v>75</v>
      </c>
      <c r="H16" s="191" t="s">
        <v>1</v>
      </c>
      <c r="I16" s="192"/>
      <c r="J16" s="23"/>
      <c r="K16" s="23"/>
    </row>
    <row r="17" spans="1:11" ht="35.35" customHeight="1" x14ac:dyDescent="0.35">
      <c r="A17" s="169"/>
      <c r="B17" s="174"/>
      <c r="C17" s="174"/>
      <c r="D17" s="21" t="s">
        <v>2</v>
      </c>
      <c r="E17" s="6" t="s">
        <v>26</v>
      </c>
      <c r="F17" s="174"/>
      <c r="G17" s="174"/>
      <c r="H17" s="21" t="s">
        <v>2</v>
      </c>
      <c r="I17" s="6" t="s">
        <v>26</v>
      </c>
      <c r="J17" s="24"/>
      <c r="K17" s="24"/>
    </row>
    <row r="18" spans="1:11" ht="23.95" customHeight="1" x14ac:dyDescent="0.35">
      <c r="A18" s="10" t="s">
        <v>32</v>
      </c>
      <c r="B18" s="82">
        <f>'12-жінки-ЦЗ'!T7</f>
        <v>48920</v>
      </c>
      <c r="C18" s="82">
        <f>'12-жінки-ЦЗ'!U7</f>
        <v>13021</v>
      </c>
      <c r="D18" s="17">
        <f t="shared" ref="D18:D20" si="4">C18*100/B18</f>
        <v>26.616925592804577</v>
      </c>
      <c r="E18" s="90">
        <f t="shared" ref="E18:E20" si="5">C18-B18</f>
        <v>-35899</v>
      </c>
      <c r="F18" s="83">
        <f>'13-чоловіки-ЦЗ'!T7</f>
        <v>47037</v>
      </c>
      <c r="G18" s="83">
        <f>'13-чоловіки-ЦЗ'!U7</f>
        <v>2142</v>
      </c>
      <c r="H18" s="16">
        <f t="shared" ref="H18:H20" si="6">G18*100/F18</f>
        <v>4.5538618534345305</v>
      </c>
      <c r="I18" s="90">
        <f t="shared" ref="I18:I20" si="7">G18-F18</f>
        <v>-44895</v>
      </c>
      <c r="J18" s="24"/>
      <c r="K18" s="24"/>
    </row>
    <row r="19" spans="1:11" ht="25.5" customHeight="1" x14ac:dyDescent="0.35">
      <c r="A19" s="1" t="s">
        <v>28</v>
      </c>
      <c r="B19" s="100">
        <f>'12-жінки-ЦЗ'!W7</f>
        <v>16915</v>
      </c>
      <c r="C19" s="82">
        <f>'12-жінки-ЦЗ'!X7</f>
        <v>10165</v>
      </c>
      <c r="D19" s="17">
        <f t="shared" si="4"/>
        <v>60.094590600059121</v>
      </c>
      <c r="E19" s="90">
        <f t="shared" si="5"/>
        <v>-6750</v>
      </c>
      <c r="F19" s="83">
        <f>'13-чоловіки-ЦЗ'!W7</f>
        <v>9642</v>
      </c>
      <c r="G19" s="83">
        <f>'13-чоловіки-ЦЗ'!X7</f>
        <v>3154</v>
      </c>
      <c r="H19" s="16">
        <f t="shared" si="6"/>
        <v>32.711055797552376</v>
      </c>
      <c r="I19" s="90">
        <f t="shared" si="7"/>
        <v>-6488</v>
      </c>
      <c r="J19" s="24"/>
      <c r="K19" s="24"/>
    </row>
    <row r="20" spans="1:11" ht="21.1" x14ac:dyDescent="0.35">
      <c r="A20" s="1" t="s">
        <v>33</v>
      </c>
      <c r="B20" s="100">
        <f>'12-жінки-ЦЗ'!Z7</f>
        <v>14837</v>
      </c>
      <c r="C20" s="82">
        <f>'12-жінки-ЦЗ'!AA7</f>
        <v>8742</v>
      </c>
      <c r="D20" s="17">
        <f t="shared" si="4"/>
        <v>58.920266900316776</v>
      </c>
      <c r="E20" s="90">
        <f t="shared" si="5"/>
        <v>-6095</v>
      </c>
      <c r="F20" s="83">
        <f>'13-чоловіки-ЦЗ'!Z7</f>
        <v>8724</v>
      </c>
      <c r="G20" s="83">
        <f>'13-чоловіки-ЦЗ'!AA7</f>
        <v>2822</v>
      </c>
      <c r="H20" s="16">
        <f t="shared" si="6"/>
        <v>32.347546996790463</v>
      </c>
      <c r="I20" s="90">
        <f t="shared" si="7"/>
        <v>-5902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76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67.599999999999994" customHeight="1" x14ac:dyDescent="0.25">
      <c r="A3" s="178"/>
      <c r="B3" s="195" t="s">
        <v>21</v>
      </c>
      <c r="C3" s="195"/>
      <c r="D3" s="195"/>
      <c r="E3" s="195" t="s">
        <v>22</v>
      </c>
      <c r="F3" s="195"/>
      <c r="G3" s="195"/>
      <c r="H3" s="195" t="s">
        <v>13</v>
      </c>
      <c r="I3" s="195"/>
      <c r="J3" s="195"/>
      <c r="K3" s="195" t="s">
        <v>9</v>
      </c>
      <c r="L3" s="195"/>
      <c r="M3" s="195"/>
      <c r="N3" s="195" t="s">
        <v>10</v>
      </c>
      <c r="O3" s="195"/>
      <c r="P3" s="195"/>
      <c r="Q3" s="196" t="s">
        <v>8</v>
      </c>
      <c r="R3" s="197"/>
      <c r="S3" s="198"/>
      <c r="T3" s="195" t="s">
        <v>16</v>
      </c>
      <c r="U3" s="195"/>
      <c r="V3" s="195"/>
      <c r="W3" s="195" t="s">
        <v>11</v>
      </c>
      <c r="X3" s="195"/>
      <c r="Y3" s="195"/>
      <c r="Z3" s="195" t="s">
        <v>12</v>
      </c>
      <c r="AA3" s="195"/>
      <c r="AB3" s="195"/>
    </row>
    <row r="4" spans="1:32" s="33" customFormat="1" ht="19.55" customHeight="1" x14ac:dyDescent="0.25">
      <c r="A4" s="178"/>
      <c r="B4" s="180" t="s">
        <v>15</v>
      </c>
      <c r="C4" s="180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0" t="s">
        <v>63</v>
      </c>
      <c r="J4" s="181" t="s">
        <v>2</v>
      </c>
      <c r="K4" s="180" t="s">
        <v>15</v>
      </c>
      <c r="L4" s="180" t="s">
        <v>63</v>
      </c>
      <c r="M4" s="181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0" t="s">
        <v>63</v>
      </c>
      <c r="S4" s="181" t="s">
        <v>2</v>
      </c>
      <c r="T4" s="180" t="s">
        <v>15</v>
      </c>
      <c r="U4" s="180" t="s">
        <v>63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0" t="s">
        <v>63</v>
      </c>
      <c r="AB4" s="181" t="s">
        <v>2</v>
      </c>
    </row>
    <row r="5" spans="1:32" s="33" customFormat="1" ht="15.8" customHeight="1" x14ac:dyDescent="0.25">
      <c r="A5" s="178"/>
      <c r="B5" s="180"/>
      <c r="C5" s="180"/>
      <c r="D5" s="181"/>
      <c r="E5" s="180"/>
      <c r="F5" s="180"/>
      <c r="G5" s="181"/>
      <c r="H5" s="180"/>
      <c r="I5" s="180"/>
      <c r="J5" s="181"/>
      <c r="K5" s="180"/>
      <c r="L5" s="180"/>
      <c r="M5" s="181"/>
      <c r="N5" s="180"/>
      <c r="O5" s="180"/>
      <c r="P5" s="181"/>
      <c r="Q5" s="180"/>
      <c r="R5" s="180"/>
      <c r="S5" s="181"/>
      <c r="T5" s="180"/>
      <c r="U5" s="180"/>
      <c r="V5" s="181"/>
      <c r="W5" s="180"/>
      <c r="X5" s="180"/>
      <c r="Y5" s="181"/>
      <c r="Z5" s="180"/>
      <c r="AA5" s="180"/>
      <c r="AB5" s="18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69599</v>
      </c>
      <c r="C7" s="35">
        <f>SUM(C8:C35)</f>
        <v>72885</v>
      </c>
      <c r="D7" s="36">
        <f>C7*100/B7</f>
        <v>104.72133220304889</v>
      </c>
      <c r="E7" s="35">
        <f>SUM(E8:E35)</f>
        <v>32006</v>
      </c>
      <c r="F7" s="35">
        <f>SUM(F8:F35)</f>
        <v>37266</v>
      </c>
      <c r="G7" s="36">
        <f>F7*100/E7</f>
        <v>116.43441854652252</v>
      </c>
      <c r="H7" s="35">
        <f>SUM(H8:H35)</f>
        <v>9541</v>
      </c>
      <c r="I7" s="35">
        <f>SUM(I8:I35)</f>
        <v>12537</v>
      </c>
      <c r="J7" s="36">
        <f>I7*100/H7</f>
        <v>131.40132061628759</v>
      </c>
      <c r="K7" s="35">
        <f>SUM(K8:K35)</f>
        <v>2489</v>
      </c>
      <c r="L7" s="35">
        <f>SUM(L8:L35)</f>
        <v>2410</v>
      </c>
      <c r="M7" s="36">
        <f>L7*100/K7</f>
        <v>96.826034552028929</v>
      </c>
      <c r="N7" s="35">
        <f>SUM(N8:N35)</f>
        <v>445</v>
      </c>
      <c r="O7" s="35">
        <f>SUM(O8:O35)</f>
        <v>257</v>
      </c>
      <c r="P7" s="36">
        <f>O7*100/N7</f>
        <v>57.752808988764045</v>
      </c>
      <c r="Q7" s="35">
        <f>SUM(Q8:Q35)</f>
        <v>25928</v>
      </c>
      <c r="R7" s="35">
        <f>SUM(R8:R35)</f>
        <v>28390</v>
      </c>
      <c r="S7" s="36">
        <f>R7*100/Q7</f>
        <v>109.49552607219994</v>
      </c>
      <c r="T7" s="35">
        <f>SUM(T8:T35)</f>
        <v>48920</v>
      </c>
      <c r="U7" s="35">
        <f>SUM(U8:U35)</f>
        <v>13021</v>
      </c>
      <c r="V7" s="36">
        <f>U7*100/T7</f>
        <v>26.616925592804577</v>
      </c>
      <c r="W7" s="35">
        <f>SUM(W8:W35)</f>
        <v>16915</v>
      </c>
      <c r="X7" s="35">
        <f>SUM(X8:X35)</f>
        <v>10165</v>
      </c>
      <c r="Y7" s="36">
        <f>X7*100/W7</f>
        <v>60.094590600059121</v>
      </c>
      <c r="Z7" s="35">
        <f>SUM(Z8:Z35)</f>
        <v>14837</v>
      </c>
      <c r="AA7" s="35">
        <f>SUM(AA8:AA35)</f>
        <v>8742</v>
      </c>
      <c r="AB7" s="36">
        <f>AA7*100/Z7</f>
        <v>58.920266900316776</v>
      </c>
      <c r="AC7" s="37"/>
      <c r="AF7" s="42"/>
    </row>
    <row r="8" spans="1:32" s="42" customFormat="1" ht="17" customHeight="1" x14ac:dyDescent="0.25">
      <c r="A8" s="61" t="s">
        <v>35</v>
      </c>
      <c r="B8" s="39">
        <v>16834</v>
      </c>
      <c r="C8" s="39">
        <v>18268</v>
      </c>
      <c r="D8" s="40">
        <f t="shared" ref="D8:D35" si="0">C8*100/B8</f>
        <v>108.51847451586076</v>
      </c>
      <c r="E8" s="39">
        <v>8802</v>
      </c>
      <c r="F8" s="39">
        <v>10296</v>
      </c>
      <c r="G8" s="40">
        <f t="shared" ref="G8:G35" si="1">F8*100/E8</f>
        <v>116.97341513292433</v>
      </c>
      <c r="H8" s="39">
        <v>694</v>
      </c>
      <c r="I8" s="39">
        <v>1984</v>
      </c>
      <c r="J8" s="40">
        <f t="shared" ref="J8:J35" si="2">I8*100/H8</f>
        <v>285.87896253602304</v>
      </c>
      <c r="K8" s="39">
        <v>404</v>
      </c>
      <c r="L8" s="39">
        <v>663</v>
      </c>
      <c r="M8" s="40">
        <f t="shared" ref="M8:M35" si="3">L8*100/K8</f>
        <v>164.1089108910891</v>
      </c>
      <c r="N8" s="39">
        <v>64</v>
      </c>
      <c r="O8" s="39">
        <v>104</v>
      </c>
      <c r="P8" s="91">
        <f>IF(ISERROR(O8*100/N8),"-",(O8*100/N8))</f>
        <v>162.5</v>
      </c>
      <c r="Q8" s="39">
        <v>6437</v>
      </c>
      <c r="R8" s="60">
        <v>6067</v>
      </c>
      <c r="S8" s="40">
        <f t="shared" ref="S8:S35" si="4">R8*100/Q8</f>
        <v>94.251980736367869</v>
      </c>
      <c r="T8" s="39">
        <v>13077</v>
      </c>
      <c r="U8" s="60">
        <v>3107</v>
      </c>
      <c r="V8" s="40">
        <f t="shared" ref="V8:V35" si="5">U8*100/T8</f>
        <v>23.759272004282327</v>
      </c>
      <c r="W8" s="39">
        <v>5337</v>
      </c>
      <c r="X8" s="60">
        <v>2916</v>
      </c>
      <c r="Y8" s="40">
        <f t="shared" ref="Y8:Y35" si="6">X8*100/W8</f>
        <v>54.637436762225967</v>
      </c>
      <c r="Z8" s="39">
        <v>4755</v>
      </c>
      <c r="AA8" s="60">
        <v>2461</v>
      </c>
      <c r="AB8" s="40">
        <f t="shared" ref="AB8:AB35" si="7">AA8*100/Z8</f>
        <v>51.756046267087278</v>
      </c>
      <c r="AC8" s="37"/>
      <c r="AD8" s="41"/>
    </row>
    <row r="9" spans="1:32" s="43" customFormat="1" ht="17" customHeight="1" x14ac:dyDescent="0.25">
      <c r="A9" s="61" t="s">
        <v>36</v>
      </c>
      <c r="B9" s="39">
        <v>2750</v>
      </c>
      <c r="C9" s="39">
        <v>2725</v>
      </c>
      <c r="D9" s="40">
        <f t="shared" si="0"/>
        <v>99.090909090909093</v>
      </c>
      <c r="E9" s="39">
        <v>1340</v>
      </c>
      <c r="F9" s="39">
        <v>1447</v>
      </c>
      <c r="G9" s="40">
        <f t="shared" si="1"/>
        <v>107.98507462686567</v>
      </c>
      <c r="H9" s="39">
        <v>483</v>
      </c>
      <c r="I9" s="39">
        <v>468</v>
      </c>
      <c r="J9" s="40">
        <f t="shared" si="2"/>
        <v>96.894409937888199</v>
      </c>
      <c r="K9" s="39">
        <v>97</v>
      </c>
      <c r="L9" s="39">
        <v>74</v>
      </c>
      <c r="M9" s="40">
        <f t="shared" si="3"/>
        <v>76.288659793814432</v>
      </c>
      <c r="N9" s="39">
        <v>5</v>
      </c>
      <c r="O9" s="39">
        <v>2</v>
      </c>
      <c r="P9" s="40">
        <f t="shared" ref="P9:P35" si="8">IF(ISERROR(O9*100/N9),"-",(O9*100/N9))</f>
        <v>40</v>
      </c>
      <c r="Q9" s="39">
        <v>1015</v>
      </c>
      <c r="R9" s="60">
        <v>1170</v>
      </c>
      <c r="S9" s="40">
        <f t="shared" si="4"/>
        <v>115.27093596059113</v>
      </c>
      <c r="T9" s="39">
        <v>1997</v>
      </c>
      <c r="U9" s="60">
        <v>393</v>
      </c>
      <c r="V9" s="40">
        <f t="shared" si="5"/>
        <v>19.679519278918377</v>
      </c>
      <c r="W9" s="39">
        <v>775</v>
      </c>
      <c r="X9" s="60">
        <v>358</v>
      </c>
      <c r="Y9" s="40">
        <f t="shared" si="6"/>
        <v>46.193548387096776</v>
      </c>
      <c r="Z9" s="39">
        <v>593</v>
      </c>
      <c r="AA9" s="60">
        <v>237</v>
      </c>
      <c r="AB9" s="40">
        <f t="shared" si="7"/>
        <v>39.966273187183809</v>
      </c>
      <c r="AC9" s="37"/>
      <c r="AD9" s="41"/>
    </row>
    <row r="10" spans="1:32" s="42" customFormat="1" ht="17" customHeight="1" x14ac:dyDescent="0.25">
      <c r="A10" s="61" t="s">
        <v>37</v>
      </c>
      <c r="B10" s="39">
        <v>366</v>
      </c>
      <c r="C10" s="39">
        <v>329</v>
      </c>
      <c r="D10" s="40">
        <f t="shared" si="0"/>
        <v>89.89071038251366</v>
      </c>
      <c r="E10" s="39">
        <v>252</v>
      </c>
      <c r="F10" s="39">
        <v>224</v>
      </c>
      <c r="G10" s="40">
        <f t="shared" si="1"/>
        <v>88.888888888888886</v>
      </c>
      <c r="H10" s="39">
        <v>52</v>
      </c>
      <c r="I10" s="39">
        <v>57</v>
      </c>
      <c r="J10" s="40">
        <f t="shared" si="2"/>
        <v>109.61538461538461</v>
      </c>
      <c r="K10" s="39">
        <v>13</v>
      </c>
      <c r="L10" s="39">
        <v>14</v>
      </c>
      <c r="M10" s="40">
        <f t="shared" si="3"/>
        <v>107.69230769230769</v>
      </c>
      <c r="N10" s="39">
        <v>0</v>
      </c>
      <c r="O10" s="39">
        <v>15</v>
      </c>
      <c r="P10" s="91" t="str">
        <f t="shared" si="8"/>
        <v>-</v>
      </c>
      <c r="Q10" s="39">
        <v>247</v>
      </c>
      <c r="R10" s="60">
        <v>186</v>
      </c>
      <c r="S10" s="40">
        <f t="shared" si="4"/>
        <v>75.303643724696357</v>
      </c>
      <c r="T10" s="39">
        <v>243</v>
      </c>
      <c r="U10" s="60">
        <v>35</v>
      </c>
      <c r="V10" s="40">
        <f t="shared" si="5"/>
        <v>14.403292181069959</v>
      </c>
      <c r="W10" s="39">
        <v>164</v>
      </c>
      <c r="X10" s="60">
        <v>35</v>
      </c>
      <c r="Y10" s="40">
        <f t="shared" si="6"/>
        <v>21.341463414634145</v>
      </c>
      <c r="Z10" s="39">
        <v>137</v>
      </c>
      <c r="AA10" s="60">
        <v>29</v>
      </c>
      <c r="AB10" s="40">
        <f t="shared" si="7"/>
        <v>21.167883211678831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1478</v>
      </c>
      <c r="C11" s="39">
        <v>1341</v>
      </c>
      <c r="D11" s="40">
        <f t="shared" si="0"/>
        <v>90.730717185385657</v>
      </c>
      <c r="E11" s="39">
        <v>691</v>
      </c>
      <c r="F11" s="39">
        <v>666</v>
      </c>
      <c r="G11" s="40">
        <f t="shared" si="1"/>
        <v>96.382054992764111</v>
      </c>
      <c r="H11" s="39">
        <v>273</v>
      </c>
      <c r="I11" s="39">
        <v>221</v>
      </c>
      <c r="J11" s="40">
        <f t="shared" si="2"/>
        <v>80.952380952380949</v>
      </c>
      <c r="K11" s="39">
        <v>42</v>
      </c>
      <c r="L11" s="39">
        <v>31</v>
      </c>
      <c r="M11" s="40">
        <f t="shared" si="3"/>
        <v>73.80952380952381</v>
      </c>
      <c r="N11" s="39">
        <v>1</v>
      </c>
      <c r="O11" s="39">
        <v>3</v>
      </c>
      <c r="P11" s="40">
        <f t="shared" si="8"/>
        <v>300</v>
      </c>
      <c r="Q11" s="39">
        <v>654</v>
      </c>
      <c r="R11" s="60">
        <v>602</v>
      </c>
      <c r="S11" s="40">
        <f t="shared" si="4"/>
        <v>92.048929663608561</v>
      </c>
      <c r="T11" s="39">
        <v>947</v>
      </c>
      <c r="U11" s="60">
        <v>197</v>
      </c>
      <c r="V11" s="40">
        <f t="shared" si="5"/>
        <v>20.802534318901795</v>
      </c>
      <c r="W11" s="39">
        <v>336</v>
      </c>
      <c r="X11" s="60">
        <v>181</v>
      </c>
      <c r="Y11" s="40">
        <f t="shared" si="6"/>
        <v>53.86904761904762</v>
      </c>
      <c r="Z11" s="39">
        <v>275</v>
      </c>
      <c r="AA11" s="60">
        <v>151</v>
      </c>
      <c r="AB11" s="40">
        <f t="shared" si="7"/>
        <v>54.909090909090907</v>
      </c>
      <c r="AC11" s="37"/>
      <c r="AD11" s="41"/>
    </row>
    <row r="12" spans="1:32" s="42" customFormat="1" ht="17" customHeight="1" x14ac:dyDescent="0.25">
      <c r="A12" s="61" t="s">
        <v>39</v>
      </c>
      <c r="B12" s="39">
        <v>2582</v>
      </c>
      <c r="C12" s="39">
        <v>2770</v>
      </c>
      <c r="D12" s="40">
        <f t="shared" si="0"/>
        <v>107.28117738187451</v>
      </c>
      <c r="E12" s="39">
        <v>947</v>
      </c>
      <c r="F12" s="39">
        <v>1138</v>
      </c>
      <c r="G12" s="40">
        <f t="shared" si="1"/>
        <v>120.16895459345301</v>
      </c>
      <c r="H12" s="39">
        <v>422</v>
      </c>
      <c r="I12" s="39">
        <v>477</v>
      </c>
      <c r="J12" s="40">
        <f t="shared" si="2"/>
        <v>113.03317535545024</v>
      </c>
      <c r="K12" s="39">
        <v>191</v>
      </c>
      <c r="L12" s="39">
        <v>147</v>
      </c>
      <c r="M12" s="40">
        <f t="shared" si="3"/>
        <v>76.96335078534031</v>
      </c>
      <c r="N12" s="39">
        <v>63</v>
      </c>
      <c r="O12" s="39">
        <v>10</v>
      </c>
      <c r="P12" s="91">
        <f t="shared" si="8"/>
        <v>15.873015873015873</v>
      </c>
      <c r="Q12" s="39">
        <v>800</v>
      </c>
      <c r="R12" s="60">
        <v>998</v>
      </c>
      <c r="S12" s="40">
        <f t="shared" si="4"/>
        <v>124.75</v>
      </c>
      <c r="T12" s="39">
        <v>1989</v>
      </c>
      <c r="U12" s="60">
        <v>383</v>
      </c>
      <c r="V12" s="40">
        <f t="shared" si="5"/>
        <v>19.255907491201608</v>
      </c>
      <c r="W12" s="39">
        <v>464</v>
      </c>
      <c r="X12" s="60">
        <v>250</v>
      </c>
      <c r="Y12" s="40">
        <f t="shared" si="6"/>
        <v>53.879310344827587</v>
      </c>
      <c r="Z12" s="39">
        <v>395</v>
      </c>
      <c r="AA12" s="60">
        <v>211</v>
      </c>
      <c r="AB12" s="40">
        <f t="shared" si="7"/>
        <v>53.417721518987342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1183</v>
      </c>
      <c r="C13" s="39">
        <v>1100</v>
      </c>
      <c r="D13" s="40">
        <f t="shared" si="0"/>
        <v>92.983939137785285</v>
      </c>
      <c r="E13" s="39">
        <v>619</v>
      </c>
      <c r="F13" s="39">
        <v>563</v>
      </c>
      <c r="G13" s="40">
        <f t="shared" si="1"/>
        <v>90.95315024232633</v>
      </c>
      <c r="H13" s="39">
        <v>239</v>
      </c>
      <c r="I13" s="39">
        <v>228</v>
      </c>
      <c r="J13" s="40">
        <f t="shared" si="2"/>
        <v>95.39748953974896</v>
      </c>
      <c r="K13" s="39">
        <v>28</v>
      </c>
      <c r="L13" s="39">
        <v>34</v>
      </c>
      <c r="M13" s="40">
        <f t="shared" si="3"/>
        <v>121.42857142857143</v>
      </c>
      <c r="N13" s="39">
        <v>1</v>
      </c>
      <c r="O13" s="39">
        <v>2</v>
      </c>
      <c r="P13" s="91">
        <f t="shared" si="8"/>
        <v>200</v>
      </c>
      <c r="Q13" s="39">
        <v>476</v>
      </c>
      <c r="R13" s="60">
        <v>494</v>
      </c>
      <c r="S13" s="40">
        <f t="shared" si="4"/>
        <v>103.78151260504201</v>
      </c>
      <c r="T13" s="39">
        <v>759</v>
      </c>
      <c r="U13" s="60">
        <v>412</v>
      </c>
      <c r="V13" s="40">
        <f t="shared" si="5"/>
        <v>54.281949934123844</v>
      </c>
      <c r="W13" s="39">
        <v>292</v>
      </c>
      <c r="X13" s="60">
        <v>99</v>
      </c>
      <c r="Y13" s="40">
        <f t="shared" si="6"/>
        <v>33.904109589041099</v>
      </c>
      <c r="Z13" s="39">
        <v>250</v>
      </c>
      <c r="AA13" s="60">
        <v>83</v>
      </c>
      <c r="AB13" s="40">
        <f t="shared" si="7"/>
        <v>33.200000000000003</v>
      </c>
      <c r="AC13" s="37"/>
      <c r="AD13" s="41"/>
    </row>
    <row r="14" spans="1:32" s="42" customFormat="1" ht="17" customHeight="1" x14ac:dyDescent="0.25">
      <c r="A14" s="61" t="s">
        <v>41</v>
      </c>
      <c r="B14" s="39">
        <v>893</v>
      </c>
      <c r="C14" s="39">
        <v>789</v>
      </c>
      <c r="D14" s="40">
        <f t="shared" si="0"/>
        <v>88.353863381858901</v>
      </c>
      <c r="E14" s="39">
        <v>533</v>
      </c>
      <c r="F14" s="39">
        <v>477</v>
      </c>
      <c r="G14" s="40">
        <f t="shared" si="1"/>
        <v>89.493433395872415</v>
      </c>
      <c r="H14" s="39">
        <v>191</v>
      </c>
      <c r="I14" s="39">
        <v>171</v>
      </c>
      <c r="J14" s="40">
        <f t="shared" si="2"/>
        <v>89.528795811518322</v>
      </c>
      <c r="K14" s="39">
        <v>18</v>
      </c>
      <c r="L14" s="39">
        <v>14</v>
      </c>
      <c r="M14" s="40">
        <f t="shared" si="3"/>
        <v>77.777777777777771</v>
      </c>
      <c r="N14" s="39">
        <v>5</v>
      </c>
      <c r="O14" s="39">
        <v>1</v>
      </c>
      <c r="P14" s="40">
        <f t="shared" si="8"/>
        <v>20</v>
      </c>
      <c r="Q14" s="39">
        <v>508</v>
      </c>
      <c r="R14" s="60">
        <v>424</v>
      </c>
      <c r="S14" s="40">
        <f t="shared" si="4"/>
        <v>83.464566929133852</v>
      </c>
      <c r="T14" s="39">
        <v>526</v>
      </c>
      <c r="U14" s="60">
        <v>86</v>
      </c>
      <c r="V14" s="40">
        <f t="shared" si="5"/>
        <v>16.34980988593156</v>
      </c>
      <c r="W14" s="39">
        <v>285</v>
      </c>
      <c r="X14" s="60">
        <v>81</v>
      </c>
      <c r="Y14" s="40">
        <f t="shared" si="6"/>
        <v>28.421052631578949</v>
      </c>
      <c r="Z14" s="39">
        <v>243</v>
      </c>
      <c r="AA14" s="60">
        <v>55</v>
      </c>
      <c r="AB14" s="40">
        <f t="shared" si="7"/>
        <v>22.633744855967077</v>
      </c>
      <c r="AC14" s="37"/>
      <c r="AD14" s="41"/>
    </row>
    <row r="15" spans="1:32" s="42" customFormat="1" ht="17" customHeight="1" x14ac:dyDescent="0.25">
      <c r="A15" s="61" t="s">
        <v>42</v>
      </c>
      <c r="B15" s="39">
        <v>4715</v>
      </c>
      <c r="C15" s="39">
        <v>4611</v>
      </c>
      <c r="D15" s="40">
        <f t="shared" si="0"/>
        <v>97.794273594909868</v>
      </c>
      <c r="E15" s="39">
        <v>1322</v>
      </c>
      <c r="F15" s="39">
        <v>1438</v>
      </c>
      <c r="G15" s="40">
        <f t="shared" si="1"/>
        <v>108.77458396369137</v>
      </c>
      <c r="H15" s="39">
        <v>570</v>
      </c>
      <c r="I15" s="39">
        <v>589</v>
      </c>
      <c r="J15" s="40">
        <f t="shared" si="2"/>
        <v>103.33333333333333</v>
      </c>
      <c r="K15" s="39">
        <v>153</v>
      </c>
      <c r="L15" s="39">
        <v>110</v>
      </c>
      <c r="M15" s="40">
        <f t="shared" si="3"/>
        <v>71.895424836601308</v>
      </c>
      <c r="N15" s="39">
        <v>5</v>
      </c>
      <c r="O15" s="39">
        <v>1</v>
      </c>
      <c r="P15" s="91">
        <f t="shared" si="8"/>
        <v>20</v>
      </c>
      <c r="Q15" s="39">
        <v>1145</v>
      </c>
      <c r="R15" s="60">
        <v>1101</v>
      </c>
      <c r="S15" s="40">
        <f t="shared" si="4"/>
        <v>96.157205240174676</v>
      </c>
      <c r="T15" s="39">
        <v>3734</v>
      </c>
      <c r="U15" s="60">
        <v>438</v>
      </c>
      <c r="V15" s="40">
        <f t="shared" si="5"/>
        <v>11.730048205677557</v>
      </c>
      <c r="W15" s="39">
        <v>702</v>
      </c>
      <c r="X15" s="60">
        <v>347</v>
      </c>
      <c r="Y15" s="40">
        <f t="shared" si="6"/>
        <v>49.43019943019943</v>
      </c>
      <c r="Z15" s="39">
        <v>615</v>
      </c>
      <c r="AA15" s="60">
        <v>287</v>
      </c>
      <c r="AB15" s="40">
        <f t="shared" si="7"/>
        <v>46.666666666666664</v>
      </c>
      <c r="AC15" s="37"/>
      <c r="AD15" s="41"/>
    </row>
    <row r="16" spans="1:32" s="42" customFormat="1" ht="17" customHeight="1" x14ac:dyDescent="0.25">
      <c r="A16" s="61" t="s">
        <v>43</v>
      </c>
      <c r="B16" s="39">
        <v>3145</v>
      </c>
      <c r="C16" s="39">
        <v>3032</v>
      </c>
      <c r="D16" s="40">
        <f t="shared" si="0"/>
        <v>96.406995230524643</v>
      </c>
      <c r="E16" s="39">
        <v>1749</v>
      </c>
      <c r="F16" s="39">
        <v>1767</v>
      </c>
      <c r="G16" s="40">
        <f t="shared" si="1"/>
        <v>101.02915951972555</v>
      </c>
      <c r="H16" s="39">
        <v>790</v>
      </c>
      <c r="I16" s="39">
        <v>814</v>
      </c>
      <c r="J16" s="40">
        <f t="shared" si="2"/>
        <v>103.03797468354431</v>
      </c>
      <c r="K16" s="39">
        <v>218</v>
      </c>
      <c r="L16" s="39">
        <v>153</v>
      </c>
      <c r="M16" s="40">
        <f t="shared" si="3"/>
        <v>70.183486238532112</v>
      </c>
      <c r="N16" s="39">
        <v>71</v>
      </c>
      <c r="O16" s="39">
        <v>46</v>
      </c>
      <c r="P16" s="40">
        <f t="shared" si="8"/>
        <v>64.788732394366193</v>
      </c>
      <c r="Q16" s="39">
        <v>1555</v>
      </c>
      <c r="R16" s="60">
        <v>1536</v>
      </c>
      <c r="S16" s="40">
        <f t="shared" si="4"/>
        <v>98.778135048231505</v>
      </c>
      <c r="T16" s="39">
        <v>1787</v>
      </c>
      <c r="U16" s="60">
        <v>361</v>
      </c>
      <c r="V16" s="40">
        <f t="shared" si="5"/>
        <v>20.201454952434247</v>
      </c>
      <c r="W16" s="39">
        <v>842</v>
      </c>
      <c r="X16" s="60">
        <v>277</v>
      </c>
      <c r="Y16" s="40">
        <f t="shared" si="6"/>
        <v>32.897862232779097</v>
      </c>
      <c r="Z16" s="39">
        <v>705</v>
      </c>
      <c r="AA16" s="60">
        <v>236</v>
      </c>
      <c r="AB16" s="40">
        <f t="shared" si="7"/>
        <v>33.475177304964539</v>
      </c>
      <c r="AC16" s="37"/>
      <c r="AD16" s="41"/>
    </row>
    <row r="17" spans="1:30" s="42" customFormat="1" ht="17" customHeight="1" x14ac:dyDescent="0.25">
      <c r="A17" s="61" t="s">
        <v>44</v>
      </c>
      <c r="B17" s="39">
        <v>4740</v>
      </c>
      <c r="C17" s="39">
        <v>4989</v>
      </c>
      <c r="D17" s="40">
        <f t="shared" si="0"/>
        <v>105.25316455696202</v>
      </c>
      <c r="E17" s="39">
        <v>1423</v>
      </c>
      <c r="F17" s="39">
        <v>1864</v>
      </c>
      <c r="G17" s="40">
        <f t="shared" si="1"/>
        <v>130.99086437104708</v>
      </c>
      <c r="H17" s="39">
        <v>651</v>
      </c>
      <c r="I17" s="39">
        <v>547</v>
      </c>
      <c r="J17" s="40">
        <f t="shared" si="2"/>
        <v>84.024577572964674</v>
      </c>
      <c r="K17" s="39">
        <v>157</v>
      </c>
      <c r="L17" s="39">
        <v>89</v>
      </c>
      <c r="M17" s="40">
        <f t="shared" si="3"/>
        <v>56.687898089171973</v>
      </c>
      <c r="N17" s="39">
        <v>9</v>
      </c>
      <c r="O17" s="39">
        <v>3</v>
      </c>
      <c r="P17" s="91">
        <f t="shared" si="8"/>
        <v>33.333333333333336</v>
      </c>
      <c r="Q17" s="39">
        <v>1058</v>
      </c>
      <c r="R17" s="60">
        <v>1187</v>
      </c>
      <c r="S17" s="40">
        <f t="shared" si="4"/>
        <v>112.19281663516068</v>
      </c>
      <c r="T17" s="39">
        <v>3696</v>
      </c>
      <c r="U17" s="60">
        <v>673</v>
      </c>
      <c r="V17" s="40">
        <f t="shared" si="5"/>
        <v>18.208874458874458</v>
      </c>
      <c r="W17" s="39">
        <v>719</v>
      </c>
      <c r="X17" s="60">
        <v>625</v>
      </c>
      <c r="Y17" s="40">
        <f t="shared" si="6"/>
        <v>86.926286509040338</v>
      </c>
      <c r="Z17" s="39">
        <v>634</v>
      </c>
      <c r="AA17" s="60">
        <v>547</v>
      </c>
      <c r="AB17" s="40">
        <f t="shared" si="7"/>
        <v>86.277602523659311</v>
      </c>
      <c r="AC17" s="37"/>
      <c r="AD17" s="41"/>
    </row>
    <row r="18" spans="1:30" s="42" customFormat="1" ht="17" customHeight="1" x14ac:dyDescent="0.25">
      <c r="A18" s="61" t="s">
        <v>45</v>
      </c>
      <c r="B18" s="39">
        <v>3083</v>
      </c>
      <c r="C18" s="39">
        <v>2112</v>
      </c>
      <c r="D18" s="40">
        <f t="shared" si="0"/>
        <v>68.50470321115796</v>
      </c>
      <c r="E18" s="39">
        <v>1620</v>
      </c>
      <c r="F18" s="39">
        <v>1450</v>
      </c>
      <c r="G18" s="40">
        <f t="shared" si="1"/>
        <v>89.506172839506178</v>
      </c>
      <c r="H18" s="39">
        <v>598</v>
      </c>
      <c r="I18" s="39">
        <v>630</v>
      </c>
      <c r="J18" s="40">
        <f t="shared" si="2"/>
        <v>105.35117056856187</v>
      </c>
      <c r="K18" s="39">
        <v>171</v>
      </c>
      <c r="L18" s="39">
        <v>78</v>
      </c>
      <c r="M18" s="40">
        <f t="shared" si="3"/>
        <v>45.614035087719301</v>
      </c>
      <c r="N18" s="39">
        <v>11</v>
      </c>
      <c r="O18" s="39">
        <v>7</v>
      </c>
      <c r="P18" s="40">
        <f t="shared" si="8"/>
        <v>63.636363636363633</v>
      </c>
      <c r="Q18" s="39">
        <v>1346</v>
      </c>
      <c r="R18" s="60">
        <v>1080</v>
      </c>
      <c r="S18" s="40">
        <f t="shared" si="4"/>
        <v>80.237741456166418</v>
      </c>
      <c r="T18" s="39">
        <v>1151</v>
      </c>
      <c r="U18" s="60">
        <v>420</v>
      </c>
      <c r="V18" s="40">
        <f t="shared" si="5"/>
        <v>36.490008688097305</v>
      </c>
      <c r="W18" s="39">
        <v>775</v>
      </c>
      <c r="X18" s="60">
        <v>346</v>
      </c>
      <c r="Y18" s="40">
        <f t="shared" si="6"/>
        <v>44.645161290322584</v>
      </c>
      <c r="Z18" s="39">
        <v>692</v>
      </c>
      <c r="AA18" s="60">
        <v>315</v>
      </c>
      <c r="AB18" s="40">
        <f t="shared" si="7"/>
        <v>45.520231213872833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2400</v>
      </c>
      <c r="C19" s="39">
        <v>2706</v>
      </c>
      <c r="D19" s="40">
        <f t="shared" si="0"/>
        <v>112.75</v>
      </c>
      <c r="E19" s="39">
        <v>941</v>
      </c>
      <c r="F19" s="39">
        <v>1151</v>
      </c>
      <c r="G19" s="40">
        <f t="shared" si="1"/>
        <v>122.31668437832093</v>
      </c>
      <c r="H19" s="39">
        <v>351</v>
      </c>
      <c r="I19" s="39">
        <v>666</v>
      </c>
      <c r="J19" s="40">
        <f t="shared" si="2"/>
        <v>189.74358974358975</v>
      </c>
      <c r="K19" s="39">
        <v>130</v>
      </c>
      <c r="L19" s="39">
        <v>112</v>
      </c>
      <c r="M19" s="40">
        <f t="shared" si="3"/>
        <v>86.15384615384616</v>
      </c>
      <c r="N19" s="39">
        <v>17</v>
      </c>
      <c r="O19" s="39">
        <v>16</v>
      </c>
      <c r="P19" s="40">
        <f t="shared" si="8"/>
        <v>94.117647058823536</v>
      </c>
      <c r="Q19" s="39">
        <v>778</v>
      </c>
      <c r="R19" s="60">
        <v>994</v>
      </c>
      <c r="S19" s="40">
        <f t="shared" si="4"/>
        <v>127.76349614395887</v>
      </c>
      <c r="T19" s="39">
        <v>1856</v>
      </c>
      <c r="U19" s="60">
        <v>1438</v>
      </c>
      <c r="V19" s="40">
        <f t="shared" si="5"/>
        <v>77.478448275862064</v>
      </c>
      <c r="W19" s="39">
        <v>401</v>
      </c>
      <c r="X19" s="60">
        <v>274</v>
      </c>
      <c r="Y19" s="40">
        <f t="shared" si="6"/>
        <v>68.329177057356603</v>
      </c>
      <c r="Z19" s="39">
        <v>338</v>
      </c>
      <c r="AA19" s="60">
        <v>246</v>
      </c>
      <c r="AB19" s="40">
        <f t="shared" si="7"/>
        <v>72.781065088757401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1240</v>
      </c>
      <c r="C20" s="39">
        <v>1439</v>
      </c>
      <c r="D20" s="40">
        <f t="shared" si="0"/>
        <v>116.04838709677419</v>
      </c>
      <c r="E20" s="39">
        <v>459</v>
      </c>
      <c r="F20" s="39">
        <v>626</v>
      </c>
      <c r="G20" s="40">
        <f t="shared" si="1"/>
        <v>136.3834422657952</v>
      </c>
      <c r="H20" s="39">
        <v>117</v>
      </c>
      <c r="I20" s="39">
        <v>200</v>
      </c>
      <c r="J20" s="40">
        <f t="shared" si="2"/>
        <v>170.94017094017093</v>
      </c>
      <c r="K20" s="39">
        <v>18</v>
      </c>
      <c r="L20" s="39">
        <v>19</v>
      </c>
      <c r="M20" s="40">
        <f t="shared" si="3"/>
        <v>105.55555555555556</v>
      </c>
      <c r="N20" s="39">
        <v>18</v>
      </c>
      <c r="O20" s="39">
        <v>2</v>
      </c>
      <c r="P20" s="40">
        <f t="shared" si="8"/>
        <v>11.111111111111111</v>
      </c>
      <c r="Q20" s="39">
        <v>310</v>
      </c>
      <c r="R20" s="60">
        <v>460</v>
      </c>
      <c r="S20" s="40">
        <f t="shared" si="4"/>
        <v>148.38709677419354</v>
      </c>
      <c r="T20" s="39">
        <v>1027</v>
      </c>
      <c r="U20" s="60">
        <v>253</v>
      </c>
      <c r="V20" s="40">
        <f t="shared" si="5"/>
        <v>24.634858812074</v>
      </c>
      <c r="W20" s="39">
        <v>261</v>
      </c>
      <c r="X20" s="60">
        <v>228</v>
      </c>
      <c r="Y20" s="40">
        <f t="shared" si="6"/>
        <v>87.356321839080465</v>
      </c>
      <c r="Z20" s="39">
        <v>235</v>
      </c>
      <c r="AA20" s="60">
        <v>207</v>
      </c>
      <c r="AB20" s="40">
        <f t="shared" si="7"/>
        <v>88.085106382978722</v>
      </c>
      <c r="AC20" s="37"/>
      <c r="AD20" s="41"/>
    </row>
    <row r="21" spans="1:30" s="42" customFormat="1" ht="17" customHeight="1" x14ac:dyDescent="0.25">
      <c r="A21" s="61" t="s">
        <v>48</v>
      </c>
      <c r="B21" s="39">
        <v>1010</v>
      </c>
      <c r="C21" s="39">
        <v>1228</v>
      </c>
      <c r="D21" s="40">
        <f t="shared" si="0"/>
        <v>121.58415841584159</v>
      </c>
      <c r="E21" s="39">
        <v>515</v>
      </c>
      <c r="F21" s="39">
        <v>741</v>
      </c>
      <c r="G21" s="40">
        <f t="shared" si="1"/>
        <v>143.88349514563106</v>
      </c>
      <c r="H21" s="39">
        <v>259</v>
      </c>
      <c r="I21" s="39">
        <v>290</v>
      </c>
      <c r="J21" s="40">
        <f t="shared" si="2"/>
        <v>111.96911196911196</v>
      </c>
      <c r="K21" s="39">
        <v>16</v>
      </c>
      <c r="L21" s="39">
        <v>28</v>
      </c>
      <c r="M21" s="40">
        <f t="shared" si="3"/>
        <v>175</v>
      </c>
      <c r="N21" s="39">
        <v>2</v>
      </c>
      <c r="O21" s="39">
        <v>0</v>
      </c>
      <c r="P21" s="91">
        <f t="shared" si="8"/>
        <v>0</v>
      </c>
      <c r="Q21" s="39">
        <v>464</v>
      </c>
      <c r="R21" s="60">
        <v>659</v>
      </c>
      <c r="S21" s="40">
        <f t="shared" si="4"/>
        <v>142.02586206896552</v>
      </c>
      <c r="T21" s="39">
        <v>590</v>
      </c>
      <c r="U21" s="60">
        <v>238</v>
      </c>
      <c r="V21" s="40">
        <f t="shared" si="5"/>
        <v>40.33898305084746</v>
      </c>
      <c r="W21" s="39">
        <v>249</v>
      </c>
      <c r="X21" s="60">
        <v>225</v>
      </c>
      <c r="Y21" s="40">
        <f t="shared" si="6"/>
        <v>90.361445783132524</v>
      </c>
      <c r="Z21" s="39">
        <v>226</v>
      </c>
      <c r="AA21" s="60">
        <v>212</v>
      </c>
      <c r="AB21" s="40">
        <f t="shared" si="7"/>
        <v>93.805309734513273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2442</v>
      </c>
      <c r="C22" s="39">
        <v>2711</v>
      </c>
      <c r="D22" s="40">
        <f t="shared" si="0"/>
        <v>111.01556101556102</v>
      </c>
      <c r="E22" s="39">
        <v>1125</v>
      </c>
      <c r="F22" s="39">
        <v>1295</v>
      </c>
      <c r="G22" s="40">
        <f t="shared" si="1"/>
        <v>115.11111111111111</v>
      </c>
      <c r="H22" s="39">
        <v>430</v>
      </c>
      <c r="I22" s="39">
        <v>609</v>
      </c>
      <c r="J22" s="40">
        <f t="shared" si="2"/>
        <v>141.62790697674419</v>
      </c>
      <c r="K22" s="39">
        <v>116</v>
      </c>
      <c r="L22" s="39">
        <v>70</v>
      </c>
      <c r="M22" s="40">
        <f t="shared" si="3"/>
        <v>60.344827586206897</v>
      </c>
      <c r="N22" s="39">
        <v>35</v>
      </c>
      <c r="O22" s="39">
        <v>2</v>
      </c>
      <c r="P22" s="91">
        <f t="shared" si="8"/>
        <v>5.7142857142857144</v>
      </c>
      <c r="Q22" s="39">
        <v>1057</v>
      </c>
      <c r="R22" s="60">
        <v>1119</v>
      </c>
      <c r="S22" s="40">
        <f t="shared" si="4"/>
        <v>105.86565752128666</v>
      </c>
      <c r="T22" s="39">
        <v>1735</v>
      </c>
      <c r="U22" s="60">
        <v>511</v>
      </c>
      <c r="V22" s="40">
        <f t="shared" si="5"/>
        <v>29.452449567723342</v>
      </c>
      <c r="W22" s="39">
        <v>537</v>
      </c>
      <c r="X22" s="60">
        <v>413</v>
      </c>
      <c r="Y22" s="40">
        <f t="shared" si="6"/>
        <v>76.90875232774674</v>
      </c>
      <c r="Z22" s="39">
        <v>453</v>
      </c>
      <c r="AA22" s="60">
        <v>338</v>
      </c>
      <c r="AB22" s="40">
        <f t="shared" si="7"/>
        <v>74.613686534216342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1517</v>
      </c>
      <c r="C23" s="39">
        <v>1913</v>
      </c>
      <c r="D23" s="40">
        <f t="shared" si="0"/>
        <v>126.10415293342123</v>
      </c>
      <c r="E23" s="39">
        <v>1153</v>
      </c>
      <c r="F23" s="39">
        <v>1586</v>
      </c>
      <c r="G23" s="40">
        <f t="shared" si="1"/>
        <v>137.55420641803988</v>
      </c>
      <c r="H23" s="39">
        <v>299</v>
      </c>
      <c r="I23" s="39">
        <v>438</v>
      </c>
      <c r="J23" s="40">
        <f t="shared" si="2"/>
        <v>146.48829431438128</v>
      </c>
      <c r="K23" s="39">
        <v>61</v>
      </c>
      <c r="L23" s="39">
        <v>75</v>
      </c>
      <c r="M23" s="40">
        <f t="shared" si="3"/>
        <v>122.95081967213115</v>
      </c>
      <c r="N23" s="39">
        <v>12</v>
      </c>
      <c r="O23" s="39">
        <v>0</v>
      </c>
      <c r="P23" s="40">
        <f t="shared" si="8"/>
        <v>0</v>
      </c>
      <c r="Q23" s="39">
        <v>1091</v>
      </c>
      <c r="R23" s="60">
        <v>1358</v>
      </c>
      <c r="S23" s="40">
        <f t="shared" si="4"/>
        <v>124.47296058661779</v>
      </c>
      <c r="T23" s="39">
        <v>935</v>
      </c>
      <c r="U23" s="60">
        <v>496</v>
      </c>
      <c r="V23" s="40">
        <f t="shared" si="5"/>
        <v>53.048128342245988</v>
      </c>
      <c r="W23" s="39">
        <v>638</v>
      </c>
      <c r="X23" s="60">
        <v>474</v>
      </c>
      <c r="Y23" s="40">
        <f t="shared" si="6"/>
        <v>74.294670846394979</v>
      </c>
      <c r="Z23" s="39">
        <v>530</v>
      </c>
      <c r="AA23" s="60">
        <v>417</v>
      </c>
      <c r="AB23" s="40">
        <f t="shared" si="7"/>
        <v>78.679245283018872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1872</v>
      </c>
      <c r="C24" s="39">
        <v>1752</v>
      </c>
      <c r="D24" s="40">
        <f t="shared" si="0"/>
        <v>93.589743589743591</v>
      </c>
      <c r="E24" s="39">
        <v>1037</v>
      </c>
      <c r="F24" s="39">
        <v>1258</v>
      </c>
      <c r="G24" s="40">
        <f t="shared" si="1"/>
        <v>121.31147540983606</v>
      </c>
      <c r="H24" s="39">
        <v>347</v>
      </c>
      <c r="I24" s="39">
        <v>420</v>
      </c>
      <c r="J24" s="40">
        <f t="shared" si="2"/>
        <v>121.03746397694525</v>
      </c>
      <c r="K24" s="39">
        <v>76</v>
      </c>
      <c r="L24" s="39">
        <v>74</v>
      </c>
      <c r="M24" s="40">
        <f t="shared" si="3"/>
        <v>97.368421052631575</v>
      </c>
      <c r="N24" s="39">
        <v>2</v>
      </c>
      <c r="O24" s="39">
        <v>2</v>
      </c>
      <c r="P24" s="91">
        <f t="shared" si="8"/>
        <v>100</v>
      </c>
      <c r="Q24" s="39">
        <v>673</v>
      </c>
      <c r="R24" s="60">
        <v>1141</v>
      </c>
      <c r="S24" s="40">
        <f t="shared" si="4"/>
        <v>169.53937592867757</v>
      </c>
      <c r="T24" s="39">
        <v>780</v>
      </c>
      <c r="U24" s="60">
        <v>398</v>
      </c>
      <c r="V24" s="40">
        <f t="shared" si="5"/>
        <v>51.025641025641029</v>
      </c>
      <c r="W24" s="39">
        <v>491</v>
      </c>
      <c r="X24" s="60">
        <v>314</v>
      </c>
      <c r="Y24" s="40">
        <f t="shared" si="6"/>
        <v>63.951120162932789</v>
      </c>
      <c r="Z24" s="39">
        <v>451</v>
      </c>
      <c r="AA24" s="60">
        <v>292</v>
      </c>
      <c r="AB24" s="40">
        <f t="shared" si="7"/>
        <v>64.745011086474506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2477</v>
      </c>
      <c r="C25" s="39">
        <v>2556</v>
      </c>
      <c r="D25" s="40">
        <f t="shared" si="0"/>
        <v>103.1893419459023</v>
      </c>
      <c r="E25" s="39">
        <v>444</v>
      </c>
      <c r="F25" s="39">
        <v>649</v>
      </c>
      <c r="G25" s="40">
        <f t="shared" si="1"/>
        <v>146.17117117117118</v>
      </c>
      <c r="H25" s="39">
        <v>230</v>
      </c>
      <c r="I25" s="39">
        <v>370</v>
      </c>
      <c r="J25" s="40">
        <f t="shared" si="2"/>
        <v>160.86956521739131</v>
      </c>
      <c r="K25" s="39">
        <v>42</v>
      </c>
      <c r="L25" s="39">
        <v>43</v>
      </c>
      <c r="M25" s="40">
        <f t="shared" si="3"/>
        <v>102.38095238095238</v>
      </c>
      <c r="N25" s="39">
        <v>14</v>
      </c>
      <c r="O25" s="39">
        <v>1</v>
      </c>
      <c r="P25" s="91">
        <f t="shared" si="8"/>
        <v>7.1428571428571432</v>
      </c>
      <c r="Q25" s="39">
        <v>339</v>
      </c>
      <c r="R25" s="60">
        <v>530</v>
      </c>
      <c r="S25" s="40">
        <f t="shared" si="4"/>
        <v>156.34218289085547</v>
      </c>
      <c r="T25" s="39">
        <v>2071</v>
      </c>
      <c r="U25" s="60">
        <v>164</v>
      </c>
      <c r="V25" s="40">
        <f t="shared" si="5"/>
        <v>7.9188797682279093</v>
      </c>
      <c r="W25" s="39">
        <v>261</v>
      </c>
      <c r="X25" s="60">
        <v>161</v>
      </c>
      <c r="Y25" s="40">
        <f t="shared" si="6"/>
        <v>61.685823754789268</v>
      </c>
      <c r="Z25" s="39">
        <v>229</v>
      </c>
      <c r="AA25" s="60">
        <v>131</v>
      </c>
      <c r="AB25" s="40">
        <f t="shared" si="7"/>
        <v>57.20524017467249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1418</v>
      </c>
      <c r="C26" s="39">
        <v>1531</v>
      </c>
      <c r="D26" s="40">
        <f t="shared" si="0"/>
        <v>107.96897038081805</v>
      </c>
      <c r="E26" s="39">
        <v>786</v>
      </c>
      <c r="F26" s="39">
        <v>881</v>
      </c>
      <c r="G26" s="40">
        <f t="shared" si="1"/>
        <v>112.08651399491094</v>
      </c>
      <c r="H26" s="39">
        <v>233</v>
      </c>
      <c r="I26" s="39">
        <v>254</v>
      </c>
      <c r="J26" s="40">
        <f t="shared" si="2"/>
        <v>109.01287553648069</v>
      </c>
      <c r="K26" s="39">
        <v>63</v>
      </c>
      <c r="L26" s="39">
        <v>52</v>
      </c>
      <c r="M26" s="40">
        <f t="shared" si="3"/>
        <v>82.539682539682545</v>
      </c>
      <c r="N26" s="39">
        <v>8</v>
      </c>
      <c r="O26" s="39">
        <v>0</v>
      </c>
      <c r="P26" s="91">
        <f t="shared" si="8"/>
        <v>0</v>
      </c>
      <c r="Q26" s="39">
        <v>704</v>
      </c>
      <c r="R26" s="60">
        <v>727</v>
      </c>
      <c r="S26" s="40">
        <f t="shared" si="4"/>
        <v>103.26704545454545</v>
      </c>
      <c r="T26" s="39">
        <v>1001</v>
      </c>
      <c r="U26" s="60">
        <v>390</v>
      </c>
      <c r="V26" s="40">
        <f t="shared" si="5"/>
        <v>38.961038961038959</v>
      </c>
      <c r="W26" s="39">
        <v>427</v>
      </c>
      <c r="X26" s="60">
        <v>355</v>
      </c>
      <c r="Y26" s="40">
        <f t="shared" si="6"/>
        <v>83.138173302107731</v>
      </c>
      <c r="Z26" s="39">
        <v>380</v>
      </c>
      <c r="AA26" s="60">
        <v>315</v>
      </c>
      <c r="AB26" s="40">
        <f t="shared" si="7"/>
        <v>82.89473684210526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1116</v>
      </c>
      <c r="C27" s="39">
        <v>1494</v>
      </c>
      <c r="D27" s="40">
        <f t="shared" si="0"/>
        <v>133.87096774193549</v>
      </c>
      <c r="E27" s="39">
        <v>489</v>
      </c>
      <c r="F27" s="39">
        <v>755</v>
      </c>
      <c r="G27" s="40">
        <f t="shared" si="1"/>
        <v>154.39672801635993</v>
      </c>
      <c r="H27" s="39">
        <v>208</v>
      </c>
      <c r="I27" s="39">
        <v>323</v>
      </c>
      <c r="J27" s="40">
        <f t="shared" si="2"/>
        <v>155.28846153846155</v>
      </c>
      <c r="K27" s="39">
        <v>78</v>
      </c>
      <c r="L27" s="39">
        <v>107</v>
      </c>
      <c r="M27" s="40">
        <f t="shared" si="3"/>
        <v>137.17948717948718</v>
      </c>
      <c r="N27" s="39">
        <v>0</v>
      </c>
      <c r="O27" s="39">
        <v>3</v>
      </c>
      <c r="P27" s="91" t="str">
        <f t="shared" si="8"/>
        <v>-</v>
      </c>
      <c r="Q27" s="39">
        <v>417</v>
      </c>
      <c r="R27" s="60">
        <v>588</v>
      </c>
      <c r="S27" s="40">
        <f t="shared" si="4"/>
        <v>141.00719424460431</v>
      </c>
      <c r="T27" s="39">
        <v>861</v>
      </c>
      <c r="U27" s="60">
        <v>164</v>
      </c>
      <c r="V27" s="40">
        <f t="shared" si="5"/>
        <v>19.047619047619047</v>
      </c>
      <c r="W27" s="39">
        <v>263</v>
      </c>
      <c r="X27" s="60">
        <v>157</v>
      </c>
      <c r="Y27" s="40">
        <f t="shared" si="6"/>
        <v>59.695817490494299</v>
      </c>
      <c r="Z27" s="39">
        <v>245</v>
      </c>
      <c r="AA27" s="60">
        <v>141</v>
      </c>
      <c r="AB27" s="40">
        <f t="shared" si="7"/>
        <v>57.551020408163268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1156</v>
      </c>
      <c r="C28" s="39">
        <v>1144</v>
      </c>
      <c r="D28" s="40">
        <f t="shared" si="0"/>
        <v>98.96193771626298</v>
      </c>
      <c r="E28" s="39">
        <v>546</v>
      </c>
      <c r="F28" s="39">
        <v>572</v>
      </c>
      <c r="G28" s="40">
        <f t="shared" si="1"/>
        <v>104.76190476190476</v>
      </c>
      <c r="H28" s="39">
        <v>264</v>
      </c>
      <c r="I28" s="39">
        <v>283</v>
      </c>
      <c r="J28" s="40">
        <f t="shared" si="2"/>
        <v>107.1969696969697</v>
      </c>
      <c r="K28" s="39">
        <v>36</v>
      </c>
      <c r="L28" s="39">
        <v>30</v>
      </c>
      <c r="M28" s="40">
        <f t="shared" si="3"/>
        <v>83.333333333333329</v>
      </c>
      <c r="N28" s="39">
        <v>8</v>
      </c>
      <c r="O28" s="39">
        <v>4</v>
      </c>
      <c r="P28" s="40">
        <f t="shared" si="8"/>
        <v>50</v>
      </c>
      <c r="Q28" s="39">
        <v>487</v>
      </c>
      <c r="R28" s="60">
        <v>533</v>
      </c>
      <c r="S28" s="40">
        <f t="shared" si="4"/>
        <v>109.44558521560575</v>
      </c>
      <c r="T28" s="39">
        <v>701</v>
      </c>
      <c r="U28" s="60">
        <v>219</v>
      </c>
      <c r="V28" s="40">
        <f t="shared" si="5"/>
        <v>31.24108416547789</v>
      </c>
      <c r="W28" s="39">
        <v>259</v>
      </c>
      <c r="X28" s="60">
        <v>206</v>
      </c>
      <c r="Y28" s="40">
        <f t="shared" si="6"/>
        <v>79.536679536679543</v>
      </c>
      <c r="Z28" s="39">
        <v>242</v>
      </c>
      <c r="AA28" s="60">
        <v>196</v>
      </c>
      <c r="AB28" s="40">
        <f t="shared" si="7"/>
        <v>80.991735537190081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1485</v>
      </c>
      <c r="C29" s="39">
        <v>1707</v>
      </c>
      <c r="D29" s="40">
        <f t="shared" si="0"/>
        <v>114.94949494949495</v>
      </c>
      <c r="E29" s="39">
        <v>983</v>
      </c>
      <c r="F29" s="39">
        <v>1165</v>
      </c>
      <c r="G29" s="40">
        <f t="shared" si="1"/>
        <v>118.51475076297049</v>
      </c>
      <c r="H29" s="39">
        <v>137</v>
      </c>
      <c r="I29" s="39">
        <v>315</v>
      </c>
      <c r="J29" s="40">
        <f t="shared" si="2"/>
        <v>229.92700729927006</v>
      </c>
      <c r="K29" s="39">
        <v>92</v>
      </c>
      <c r="L29" s="39">
        <v>95</v>
      </c>
      <c r="M29" s="40">
        <f t="shared" si="3"/>
        <v>103.26086956521739</v>
      </c>
      <c r="N29" s="39">
        <v>33</v>
      </c>
      <c r="O29" s="39">
        <v>1</v>
      </c>
      <c r="P29" s="40">
        <f t="shared" si="8"/>
        <v>3.0303030303030303</v>
      </c>
      <c r="Q29" s="39">
        <v>684</v>
      </c>
      <c r="R29" s="60">
        <v>940</v>
      </c>
      <c r="S29" s="40">
        <f t="shared" si="4"/>
        <v>137.42690058479533</v>
      </c>
      <c r="T29" s="39">
        <v>976</v>
      </c>
      <c r="U29" s="60">
        <v>298</v>
      </c>
      <c r="V29" s="40">
        <f t="shared" si="5"/>
        <v>30.532786885245901</v>
      </c>
      <c r="W29" s="39">
        <v>553</v>
      </c>
      <c r="X29" s="60">
        <v>281</v>
      </c>
      <c r="Y29" s="40">
        <f t="shared" si="6"/>
        <v>50.813743218806508</v>
      </c>
      <c r="Z29" s="39">
        <v>519</v>
      </c>
      <c r="AA29" s="60">
        <v>248</v>
      </c>
      <c r="AB29" s="40">
        <f t="shared" si="7"/>
        <v>47.784200385356456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1477</v>
      </c>
      <c r="C30" s="39">
        <v>1638</v>
      </c>
      <c r="D30" s="40">
        <f t="shared" si="0"/>
        <v>110.90047393364929</v>
      </c>
      <c r="E30" s="39">
        <v>389</v>
      </c>
      <c r="F30" s="39">
        <v>527</v>
      </c>
      <c r="G30" s="40">
        <f t="shared" si="1"/>
        <v>135.47557840616966</v>
      </c>
      <c r="H30" s="39">
        <v>166</v>
      </c>
      <c r="I30" s="39">
        <v>224</v>
      </c>
      <c r="J30" s="40">
        <f t="shared" si="2"/>
        <v>134.93975903614458</v>
      </c>
      <c r="K30" s="39">
        <v>39</v>
      </c>
      <c r="L30" s="39">
        <v>29</v>
      </c>
      <c r="M30" s="40">
        <f t="shared" si="3"/>
        <v>74.358974358974365</v>
      </c>
      <c r="N30" s="39">
        <v>1</v>
      </c>
      <c r="O30" s="39">
        <v>0</v>
      </c>
      <c r="P30" s="91">
        <f t="shared" si="8"/>
        <v>0</v>
      </c>
      <c r="Q30" s="39">
        <v>374</v>
      </c>
      <c r="R30" s="60">
        <v>487</v>
      </c>
      <c r="S30" s="40">
        <f t="shared" si="4"/>
        <v>130.21390374331551</v>
      </c>
      <c r="T30" s="39">
        <v>1272</v>
      </c>
      <c r="U30" s="60">
        <v>180</v>
      </c>
      <c r="V30" s="40">
        <f t="shared" si="5"/>
        <v>14.150943396226415</v>
      </c>
      <c r="W30" s="39">
        <v>191</v>
      </c>
      <c r="X30" s="60">
        <v>163</v>
      </c>
      <c r="Y30" s="40">
        <f t="shared" si="6"/>
        <v>85.340314136125656</v>
      </c>
      <c r="Z30" s="39">
        <v>173</v>
      </c>
      <c r="AA30" s="60">
        <v>140</v>
      </c>
      <c r="AB30" s="40">
        <f t="shared" si="7"/>
        <v>80.924855491329481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1763</v>
      </c>
      <c r="C31" s="39">
        <v>1906</v>
      </c>
      <c r="D31" s="40">
        <f t="shared" si="0"/>
        <v>108.11117413499717</v>
      </c>
      <c r="E31" s="39">
        <v>496</v>
      </c>
      <c r="F31" s="39">
        <v>722</v>
      </c>
      <c r="G31" s="40">
        <f t="shared" si="1"/>
        <v>145.56451612903226</v>
      </c>
      <c r="H31" s="39">
        <v>260</v>
      </c>
      <c r="I31" s="39">
        <v>439</v>
      </c>
      <c r="J31" s="40">
        <f t="shared" si="2"/>
        <v>168.84615384615384</v>
      </c>
      <c r="K31" s="39">
        <v>38</v>
      </c>
      <c r="L31" s="39">
        <v>46</v>
      </c>
      <c r="M31" s="40">
        <f t="shared" si="3"/>
        <v>121.05263157894737</v>
      </c>
      <c r="N31" s="39">
        <v>1</v>
      </c>
      <c r="O31" s="39">
        <v>8</v>
      </c>
      <c r="P31" s="91">
        <f t="shared" si="8"/>
        <v>800</v>
      </c>
      <c r="Q31" s="39">
        <v>385</v>
      </c>
      <c r="R31" s="60">
        <v>665</v>
      </c>
      <c r="S31" s="40">
        <f t="shared" si="4"/>
        <v>172.72727272727272</v>
      </c>
      <c r="T31" s="39">
        <v>1195</v>
      </c>
      <c r="U31" s="60">
        <v>498</v>
      </c>
      <c r="V31" s="40">
        <f t="shared" si="5"/>
        <v>41.67364016736402</v>
      </c>
      <c r="W31" s="39">
        <v>242</v>
      </c>
      <c r="X31" s="60">
        <v>233</v>
      </c>
      <c r="Y31" s="40">
        <f t="shared" si="6"/>
        <v>96.280991735537185</v>
      </c>
      <c r="Z31" s="39">
        <v>221</v>
      </c>
      <c r="AA31" s="60">
        <v>208</v>
      </c>
      <c r="AB31" s="40">
        <f t="shared" si="7"/>
        <v>94.117647058823536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2113</v>
      </c>
      <c r="C32" s="39">
        <v>2149</v>
      </c>
      <c r="D32" s="40">
        <f t="shared" si="0"/>
        <v>101.70373876005679</v>
      </c>
      <c r="E32" s="39">
        <v>706</v>
      </c>
      <c r="F32" s="39">
        <v>788</v>
      </c>
      <c r="G32" s="40">
        <f t="shared" si="1"/>
        <v>111.61473087818698</v>
      </c>
      <c r="H32" s="39">
        <v>385</v>
      </c>
      <c r="I32" s="39">
        <v>374</v>
      </c>
      <c r="J32" s="40">
        <f t="shared" si="2"/>
        <v>97.142857142857139</v>
      </c>
      <c r="K32" s="39">
        <v>64</v>
      </c>
      <c r="L32" s="39">
        <v>91</v>
      </c>
      <c r="M32" s="40">
        <f t="shared" si="3"/>
        <v>142.1875</v>
      </c>
      <c r="N32" s="39">
        <v>11</v>
      </c>
      <c r="O32" s="39">
        <v>18</v>
      </c>
      <c r="P32" s="91">
        <f t="shared" si="8"/>
        <v>163.63636363636363</v>
      </c>
      <c r="Q32" s="39">
        <v>664</v>
      </c>
      <c r="R32" s="60">
        <v>638</v>
      </c>
      <c r="S32" s="40">
        <f t="shared" si="4"/>
        <v>96.084337349397586</v>
      </c>
      <c r="T32" s="39">
        <v>1576</v>
      </c>
      <c r="U32" s="60">
        <v>198</v>
      </c>
      <c r="V32" s="40">
        <f t="shared" si="5"/>
        <v>12.563451776649746</v>
      </c>
      <c r="W32" s="39">
        <v>324</v>
      </c>
      <c r="X32" s="60">
        <v>154</v>
      </c>
      <c r="Y32" s="40">
        <f t="shared" si="6"/>
        <v>47.530864197530867</v>
      </c>
      <c r="Z32" s="39">
        <v>276</v>
      </c>
      <c r="AA32" s="60">
        <v>142</v>
      </c>
      <c r="AB32" s="40">
        <f t="shared" si="7"/>
        <v>51.449275362318843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1832</v>
      </c>
      <c r="C33" s="39">
        <v>2123</v>
      </c>
      <c r="D33" s="40">
        <f t="shared" si="0"/>
        <v>115.88427947598254</v>
      </c>
      <c r="E33" s="39">
        <v>1148</v>
      </c>
      <c r="F33" s="39">
        <v>1398</v>
      </c>
      <c r="G33" s="40">
        <f t="shared" si="1"/>
        <v>121.77700348432056</v>
      </c>
      <c r="H33" s="39">
        <v>258</v>
      </c>
      <c r="I33" s="39">
        <v>467</v>
      </c>
      <c r="J33" s="40">
        <f t="shared" si="2"/>
        <v>181.00775193798449</v>
      </c>
      <c r="K33" s="39">
        <v>63</v>
      </c>
      <c r="L33" s="39">
        <v>53</v>
      </c>
      <c r="M33" s="40">
        <f t="shared" si="3"/>
        <v>84.126984126984127</v>
      </c>
      <c r="N33" s="39">
        <v>9</v>
      </c>
      <c r="O33" s="39">
        <v>1</v>
      </c>
      <c r="P33" s="40">
        <f t="shared" si="8"/>
        <v>11.111111111111111</v>
      </c>
      <c r="Q33" s="39">
        <v>1066</v>
      </c>
      <c r="R33" s="60">
        <v>1268</v>
      </c>
      <c r="S33" s="40">
        <f t="shared" si="4"/>
        <v>118.94934333958724</v>
      </c>
      <c r="T33" s="39">
        <v>1050</v>
      </c>
      <c r="U33" s="60">
        <v>467</v>
      </c>
      <c r="V33" s="40">
        <f t="shared" si="5"/>
        <v>44.476190476190474</v>
      </c>
      <c r="W33" s="39">
        <v>498</v>
      </c>
      <c r="X33" s="60">
        <v>461</v>
      </c>
      <c r="Y33" s="40">
        <f t="shared" si="6"/>
        <v>92.570281124497996</v>
      </c>
      <c r="Z33" s="39">
        <v>451</v>
      </c>
      <c r="AA33" s="60">
        <v>418</v>
      </c>
      <c r="AB33" s="40">
        <f t="shared" si="7"/>
        <v>92.682926829268297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1386</v>
      </c>
      <c r="C34" s="39">
        <v>1616</v>
      </c>
      <c r="D34" s="40">
        <f t="shared" si="0"/>
        <v>116.59451659451659</v>
      </c>
      <c r="E34" s="39">
        <v>865</v>
      </c>
      <c r="F34" s="39">
        <v>1093</v>
      </c>
      <c r="G34" s="40">
        <f t="shared" si="1"/>
        <v>126.35838150289017</v>
      </c>
      <c r="H34" s="39">
        <v>339</v>
      </c>
      <c r="I34" s="39">
        <v>433</v>
      </c>
      <c r="J34" s="40">
        <f t="shared" si="2"/>
        <v>127.72861356932154</v>
      </c>
      <c r="K34" s="39">
        <v>22</v>
      </c>
      <c r="L34" s="39">
        <v>16</v>
      </c>
      <c r="M34" s="40">
        <f t="shared" si="3"/>
        <v>72.727272727272734</v>
      </c>
      <c r="N34" s="39">
        <v>30</v>
      </c>
      <c r="O34" s="39">
        <v>3</v>
      </c>
      <c r="P34" s="91">
        <f t="shared" si="8"/>
        <v>10</v>
      </c>
      <c r="Q34" s="39">
        <v>733</v>
      </c>
      <c r="R34" s="60">
        <v>941</v>
      </c>
      <c r="S34" s="40">
        <f t="shared" si="4"/>
        <v>128.37653478854025</v>
      </c>
      <c r="T34" s="39">
        <v>743</v>
      </c>
      <c r="U34" s="60">
        <v>483</v>
      </c>
      <c r="V34" s="40">
        <f t="shared" si="5"/>
        <v>65.00672947510094</v>
      </c>
      <c r="W34" s="39">
        <v>350</v>
      </c>
      <c r="X34" s="60">
        <v>433</v>
      </c>
      <c r="Y34" s="40">
        <f t="shared" si="6"/>
        <v>123.71428571428571</v>
      </c>
      <c r="Z34" s="39">
        <v>317</v>
      </c>
      <c r="AA34" s="60">
        <v>377</v>
      </c>
      <c r="AB34" s="40">
        <f t="shared" si="7"/>
        <v>118.92744479495268</v>
      </c>
      <c r="AC34" s="37"/>
      <c r="AD34" s="41"/>
    </row>
    <row r="35" spans="1:30" s="42" customFormat="1" ht="17" customHeight="1" x14ac:dyDescent="0.25">
      <c r="A35" s="61" t="s">
        <v>62</v>
      </c>
      <c r="B35" s="39">
        <v>1126</v>
      </c>
      <c r="C35" s="39">
        <v>1206</v>
      </c>
      <c r="D35" s="40">
        <f t="shared" si="0"/>
        <v>107.10479573712256</v>
      </c>
      <c r="E35" s="39">
        <v>626</v>
      </c>
      <c r="F35" s="39">
        <v>729</v>
      </c>
      <c r="G35" s="40">
        <f t="shared" si="1"/>
        <v>116.45367412140575</v>
      </c>
      <c r="H35" s="39">
        <v>295</v>
      </c>
      <c r="I35" s="39">
        <v>246</v>
      </c>
      <c r="J35" s="40">
        <f t="shared" si="2"/>
        <v>83.389830508474574</v>
      </c>
      <c r="K35" s="39">
        <v>43</v>
      </c>
      <c r="L35" s="39">
        <v>63</v>
      </c>
      <c r="M35" s="40">
        <f t="shared" si="3"/>
        <v>146.51162790697674</v>
      </c>
      <c r="N35" s="39">
        <v>9</v>
      </c>
      <c r="O35" s="39">
        <v>2</v>
      </c>
      <c r="P35" s="40">
        <f t="shared" si="8"/>
        <v>22.222222222222221</v>
      </c>
      <c r="Q35" s="39">
        <v>461</v>
      </c>
      <c r="R35" s="60">
        <v>497</v>
      </c>
      <c r="S35" s="40">
        <f t="shared" si="4"/>
        <v>107.80911062906725</v>
      </c>
      <c r="T35" s="39">
        <v>645</v>
      </c>
      <c r="U35" s="60">
        <v>121</v>
      </c>
      <c r="V35" s="40">
        <f t="shared" si="5"/>
        <v>18.759689922480622</v>
      </c>
      <c r="W35" s="39">
        <v>279</v>
      </c>
      <c r="X35" s="60">
        <v>118</v>
      </c>
      <c r="Y35" s="40">
        <f t="shared" si="6"/>
        <v>42.293906810035843</v>
      </c>
      <c r="Z35" s="39">
        <v>257</v>
      </c>
      <c r="AA35" s="60">
        <v>102</v>
      </c>
      <c r="AB35" s="40">
        <f t="shared" si="7"/>
        <v>39.688715953307394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7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F7" sqref="F7:F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77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67.599999999999994" customHeight="1" x14ac:dyDescent="0.25">
      <c r="A3" s="178"/>
      <c r="B3" s="195" t="s">
        <v>21</v>
      </c>
      <c r="C3" s="195"/>
      <c r="D3" s="195"/>
      <c r="E3" s="195" t="s">
        <v>22</v>
      </c>
      <c r="F3" s="195"/>
      <c r="G3" s="195"/>
      <c r="H3" s="195" t="s">
        <v>13</v>
      </c>
      <c r="I3" s="195"/>
      <c r="J3" s="195"/>
      <c r="K3" s="195" t="s">
        <v>9</v>
      </c>
      <c r="L3" s="195"/>
      <c r="M3" s="195"/>
      <c r="N3" s="195" t="s">
        <v>10</v>
      </c>
      <c r="O3" s="195"/>
      <c r="P3" s="195"/>
      <c r="Q3" s="196" t="s">
        <v>8</v>
      </c>
      <c r="R3" s="197"/>
      <c r="S3" s="198"/>
      <c r="T3" s="195" t="s">
        <v>16</v>
      </c>
      <c r="U3" s="195"/>
      <c r="V3" s="195"/>
      <c r="W3" s="195" t="s">
        <v>11</v>
      </c>
      <c r="X3" s="195"/>
      <c r="Y3" s="195"/>
      <c r="Z3" s="195" t="s">
        <v>12</v>
      </c>
      <c r="AA3" s="195"/>
      <c r="AB3" s="195"/>
    </row>
    <row r="4" spans="1:32" s="33" customFormat="1" ht="19.55" customHeight="1" x14ac:dyDescent="0.25">
      <c r="A4" s="178"/>
      <c r="B4" s="180" t="s">
        <v>15</v>
      </c>
      <c r="C4" s="180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0" t="s">
        <v>63</v>
      </c>
      <c r="J4" s="181" t="s">
        <v>2</v>
      </c>
      <c r="K4" s="180" t="s">
        <v>15</v>
      </c>
      <c r="L4" s="180" t="s">
        <v>63</v>
      </c>
      <c r="M4" s="181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0" t="s">
        <v>63</v>
      </c>
      <c r="S4" s="181" t="s">
        <v>2</v>
      </c>
      <c r="T4" s="180" t="s">
        <v>15</v>
      </c>
      <c r="U4" s="180" t="s">
        <v>63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0" t="s">
        <v>63</v>
      </c>
      <c r="AB4" s="181" t="s">
        <v>2</v>
      </c>
    </row>
    <row r="5" spans="1:32" s="33" customFormat="1" ht="15.8" customHeight="1" x14ac:dyDescent="0.25">
      <c r="A5" s="178"/>
      <c r="B5" s="180"/>
      <c r="C5" s="180"/>
      <c r="D5" s="181"/>
      <c r="E5" s="180"/>
      <c r="F5" s="180"/>
      <c r="G5" s="181"/>
      <c r="H5" s="180"/>
      <c r="I5" s="180"/>
      <c r="J5" s="181"/>
      <c r="K5" s="180"/>
      <c r="L5" s="180"/>
      <c r="M5" s="181"/>
      <c r="N5" s="180"/>
      <c r="O5" s="180"/>
      <c r="P5" s="181"/>
      <c r="Q5" s="180"/>
      <c r="R5" s="180"/>
      <c r="S5" s="181"/>
      <c r="T5" s="180"/>
      <c r="U5" s="180"/>
      <c r="V5" s="181"/>
      <c r="W5" s="180"/>
      <c r="X5" s="180"/>
      <c r="Y5" s="181"/>
      <c r="Z5" s="180"/>
      <c r="AA5" s="180"/>
      <c r="AB5" s="18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76910</v>
      </c>
      <c r="C7" s="97">
        <f>SUM(C8:C35)</f>
        <v>72398</v>
      </c>
      <c r="D7" s="36">
        <f>C7*100/B7</f>
        <v>94.13340267845534</v>
      </c>
      <c r="E7" s="97">
        <f>SUM(E8:E35)</f>
        <v>31030</v>
      </c>
      <c r="F7" s="97">
        <f>SUM(F8:F35)</f>
        <v>30339</v>
      </c>
      <c r="G7" s="36">
        <f>F7*100/E7</f>
        <v>97.77312278440219</v>
      </c>
      <c r="H7" s="97">
        <f>SUM(H8:H35)</f>
        <v>18518</v>
      </c>
      <c r="I7" s="97">
        <f>SUM(I8:I35)</f>
        <v>14988</v>
      </c>
      <c r="J7" s="36">
        <f>I7*100/H7</f>
        <v>80.937466249054978</v>
      </c>
      <c r="K7" s="97">
        <f>SUM(K8:K35)</f>
        <v>2868</v>
      </c>
      <c r="L7" s="97">
        <f>SUM(L8:L35)</f>
        <v>2431</v>
      </c>
      <c r="M7" s="36">
        <f>L7*100/K7</f>
        <v>84.762900976290098</v>
      </c>
      <c r="N7" s="97">
        <f>SUM(N8:N35)</f>
        <v>619</v>
      </c>
      <c r="O7" s="97">
        <f>SUM(O8:O35)</f>
        <v>429</v>
      </c>
      <c r="P7" s="36">
        <f>O7*100/N7</f>
        <v>69.305331179321485</v>
      </c>
      <c r="Q7" s="97">
        <f>SUM(Q8:Q35)</f>
        <v>28224</v>
      </c>
      <c r="R7" s="97">
        <f>SUM(R8:R35)</f>
        <v>24324</v>
      </c>
      <c r="S7" s="36">
        <f>R7*100/Q7</f>
        <v>86.181972789115648</v>
      </c>
      <c r="T7" s="97">
        <f>SUM(T8:T35)</f>
        <v>47037</v>
      </c>
      <c r="U7" s="97">
        <f>SUM(U8:U35)</f>
        <v>2142</v>
      </c>
      <c r="V7" s="36">
        <f>U7*100/T7</f>
        <v>4.5538618534345305</v>
      </c>
      <c r="W7" s="97">
        <f>SUM(W8:W35)</f>
        <v>9642</v>
      </c>
      <c r="X7" s="97">
        <f>SUM(X8:X35)</f>
        <v>3154</v>
      </c>
      <c r="Y7" s="36">
        <f>X7*100/W7</f>
        <v>32.711055797552376</v>
      </c>
      <c r="Z7" s="97">
        <f>SUM(Z8:Z35)</f>
        <v>8724</v>
      </c>
      <c r="AA7" s="97">
        <f>SUM(AA8:AA35)</f>
        <v>2822</v>
      </c>
      <c r="AB7" s="36">
        <f>AA7*100/Z7</f>
        <v>32.347546996790463</v>
      </c>
      <c r="AC7" s="37"/>
      <c r="AF7" s="42"/>
    </row>
    <row r="8" spans="1:32" s="42" customFormat="1" ht="17" customHeight="1" x14ac:dyDescent="0.25">
      <c r="A8" s="61" t="s">
        <v>35</v>
      </c>
      <c r="B8" s="101">
        <f>УСЬОГО!B8-'12-жінки-ЦЗ'!B8</f>
        <v>15673</v>
      </c>
      <c r="C8" s="101">
        <f>УСЬОГО!C8-'12-жінки-ЦЗ'!C8</f>
        <v>16011</v>
      </c>
      <c r="D8" s="102">
        <f t="shared" ref="D8:D35" si="0">C8*100/B8</f>
        <v>102.1565750015951</v>
      </c>
      <c r="E8" s="101">
        <f>УСЬОГО!E8-'12-жінки-ЦЗ'!E8</f>
        <v>7508</v>
      </c>
      <c r="F8" s="101">
        <f>УСЬОГО!F8-'12-жінки-ЦЗ'!F8</f>
        <v>7959</v>
      </c>
      <c r="G8" s="103">
        <f t="shared" ref="G8:G35" si="1">F8*100/E8</f>
        <v>106.00692594565797</v>
      </c>
      <c r="H8" s="101">
        <f>УСЬОГО!H8-'12-жінки-ЦЗ'!H8</f>
        <v>2840</v>
      </c>
      <c r="I8" s="101">
        <f>УСЬОГО!I8-'12-жінки-ЦЗ'!I8</f>
        <v>1951</v>
      </c>
      <c r="J8" s="103">
        <f t="shared" ref="J8:J35" si="2">I8*100/H8</f>
        <v>68.697183098591552</v>
      </c>
      <c r="K8" s="101">
        <f>УСЬОГО!N8-'12-жінки-ЦЗ'!K8</f>
        <v>337</v>
      </c>
      <c r="L8" s="101">
        <f>УСЬОГО!O8-'12-жінки-ЦЗ'!L8</f>
        <v>423</v>
      </c>
      <c r="M8" s="103">
        <f t="shared" ref="M8:M35" si="3">L8*100/K8</f>
        <v>125.51928783382789</v>
      </c>
      <c r="N8" s="101">
        <f>УСЬОГО!Q8-'12-жінки-ЦЗ'!N8</f>
        <v>37</v>
      </c>
      <c r="O8" s="101">
        <f>УСЬОГО!R8-'12-жінки-ЦЗ'!O8</f>
        <v>166</v>
      </c>
      <c r="P8" s="103">
        <f>IF(ISERROR(O8*100/N8),"-",(O8*100/N8))</f>
        <v>448.64864864864865</v>
      </c>
      <c r="Q8" s="101">
        <f>УСЬОГО!T8-'12-жінки-ЦЗ'!Q8</f>
        <v>6113</v>
      </c>
      <c r="R8" s="104">
        <f>УСЬОГО!U8-'12-жінки-ЦЗ'!R8</f>
        <v>5279</v>
      </c>
      <c r="S8" s="103">
        <f t="shared" ref="S8:S35" si="4">R8*100/Q8</f>
        <v>86.356944217241946</v>
      </c>
      <c r="T8" s="101">
        <f>УСЬОГО!W8-'12-жінки-ЦЗ'!T8</f>
        <v>10577</v>
      </c>
      <c r="U8" s="104">
        <f>УСЬОГО!X8-'12-жінки-ЦЗ'!U8</f>
        <v>1371</v>
      </c>
      <c r="V8" s="103">
        <f t="shared" ref="V8:V35" si="5">U8*100/T8</f>
        <v>12.962087548454193</v>
      </c>
      <c r="W8" s="101">
        <f>УСЬОГО!Z8-'12-жінки-ЦЗ'!W8</f>
        <v>2714</v>
      </c>
      <c r="X8" s="104">
        <f>УСЬОГО!AA8-'12-жінки-ЦЗ'!X8</f>
        <v>1271</v>
      </c>
      <c r="Y8" s="103">
        <f t="shared" ref="Y8:Y35" si="6">X8*100/W8</f>
        <v>46.831245394252029</v>
      </c>
      <c r="Z8" s="101">
        <f>УСЬОГО!AC8-'12-жінки-ЦЗ'!Z8</f>
        <v>2427</v>
      </c>
      <c r="AA8" s="104">
        <f>УСЬОГО!AD8-'12-жінки-ЦЗ'!AA8</f>
        <v>1205</v>
      </c>
      <c r="AB8" s="103">
        <f t="shared" ref="AB8:AB35" si="7">AA8*100/Z8</f>
        <v>49.649773382777092</v>
      </c>
      <c r="AC8" s="37"/>
      <c r="AD8" s="41"/>
    </row>
    <row r="9" spans="1:32" s="43" customFormat="1" ht="17" customHeight="1" x14ac:dyDescent="0.25">
      <c r="A9" s="61" t="s">
        <v>36</v>
      </c>
      <c r="B9" s="101">
        <f>УСЬОГО!B9-'12-жінки-ЦЗ'!B9</f>
        <v>2969</v>
      </c>
      <c r="C9" s="101">
        <f>УСЬОГО!C9-'12-жінки-ЦЗ'!C9</f>
        <v>2774</v>
      </c>
      <c r="D9" s="102">
        <f t="shared" si="0"/>
        <v>93.432132030986864</v>
      </c>
      <c r="E9" s="101">
        <f>УСЬОГО!E9-'12-жінки-ЦЗ'!E9</f>
        <v>1254</v>
      </c>
      <c r="F9" s="101">
        <f>УСЬОГО!F9-'12-жінки-ЦЗ'!F9</f>
        <v>1142</v>
      </c>
      <c r="G9" s="103">
        <f t="shared" si="1"/>
        <v>91.068580542264755</v>
      </c>
      <c r="H9" s="101">
        <f>УСЬОГО!H9-'12-жінки-ЦЗ'!H9</f>
        <v>672</v>
      </c>
      <c r="I9" s="101">
        <f>УСЬОГО!I9-'12-жінки-ЦЗ'!I9</f>
        <v>508</v>
      </c>
      <c r="J9" s="103">
        <f t="shared" si="2"/>
        <v>75.595238095238102</v>
      </c>
      <c r="K9" s="101">
        <f>УСЬОГО!N9-'12-жінки-ЦЗ'!K9</f>
        <v>32</v>
      </c>
      <c r="L9" s="101">
        <f>УСЬОГО!O9-'12-жінки-ЦЗ'!L9</f>
        <v>31</v>
      </c>
      <c r="M9" s="103">
        <f t="shared" si="3"/>
        <v>96.875</v>
      </c>
      <c r="N9" s="101">
        <f>УСЬОГО!Q9-'12-жінки-ЦЗ'!N9</f>
        <v>13</v>
      </c>
      <c r="O9" s="101">
        <f>УСЬОГО!R9-'12-жінки-ЦЗ'!O9</f>
        <v>6</v>
      </c>
      <c r="P9" s="103">
        <f t="shared" ref="P9:P35" si="8">IF(ISERROR(O9*100/N9),"-",(O9*100/N9))</f>
        <v>46.153846153846153</v>
      </c>
      <c r="Q9" s="101">
        <f>УСЬОГО!T9-'12-жінки-ЦЗ'!Q9</f>
        <v>1125</v>
      </c>
      <c r="R9" s="104">
        <f>УСЬОГО!U9-'12-жінки-ЦЗ'!R9</f>
        <v>935</v>
      </c>
      <c r="S9" s="103">
        <f t="shared" si="4"/>
        <v>83.111111111111114</v>
      </c>
      <c r="T9" s="101">
        <f>УСЬОГО!W9-'12-жінки-ЦЗ'!T9</f>
        <v>1862</v>
      </c>
      <c r="U9" s="104">
        <f>УСЬОГО!X9-'12-жінки-ЦЗ'!U9</f>
        <v>147</v>
      </c>
      <c r="V9" s="103">
        <f t="shared" si="5"/>
        <v>7.8947368421052628</v>
      </c>
      <c r="W9" s="101">
        <f>УСЬОГО!Z9-'12-жінки-ЦЗ'!W9</f>
        <v>348</v>
      </c>
      <c r="X9" s="104">
        <f>УСЬОГО!AA9-'12-жінки-ЦЗ'!X9</f>
        <v>101</v>
      </c>
      <c r="Y9" s="103">
        <f t="shared" si="6"/>
        <v>29.022988505747126</v>
      </c>
      <c r="Z9" s="101">
        <f>УСЬОГО!AC9-'12-жінки-ЦЗ'!Z9</f>
        <v>292</v>
      </c>
      <c r="AA9" s="104">
        <f>УСЬОГО!AD9-'12-жінки-ЦЗ'!AA9</f>
        <v>88</v>
      </c>
      <c r="AB9" s="103">
        <f t="shared" si="7"/>
        <v>30.136986301369863</v>
      </c>
      <c r="AC9" s="37"/>
      <c r="AD9" s="41"/>
    </row>
    <row r="10" spans="1:32" s="42" customFormat="1" ht="17" customHeight="1" x14ac:dyDescent="0.25">
      <c r="A10" s="61" t="s">
        <v>37</v>
      </c>
      <c r="B10" s="101">
        <f>УСЬОГО!B10-'12-жінки-ЦЗ'!B10</f>
        <v>340</v>
      </c>
      <c r="C10" s="101">
        <f>УСЬОГО!C10-'12-жінки-ЦЗ'!C10</f>
        <v>331</v>
      </c>
      <c r="D10" s="102">
        <f t="shared" si="0"/>
        <v>97.352941176470594</v>
      </c>
      <c r="E10" s="101">
        <f>УСЬОГО!E10-'12-жінки-ЦЗ'!E10</f>
        <v>219</v>
      </c>
      <c r="F10" s="101">
        <f>УСЬОГО!F10-'12-жінки-ЦЗ'!F10</f>
        <v>201</v>
      </c>
      <c r="G10" s="103">
        <f t="shared" si="1"/>
        <v>91.780821917808225</v>
      </c>
      <c r="H10" s="101">
        <f>УСЬОГО!H10-'12-жінки-ЦЗ'!H10</f>
        <v>74</v>
      </c>
      <c r="I10" s="101">
        <f>УСЬОГО!I10-'12-жінки-ЦЗ'!I10</f>
        <v>65</v>
      </c>
      <c r="J10" s="103">
        <f t="shared" si="2"/>
        <v>87.837837837837839</v>
      </c>
      <c r="K10" s="101">
        <f>УСЬОГО!N10-'12-жінки-ЦЗ'!K10</f>
        <v>6</v>
      </c>
      <c r="L10" s="101">
        <f>УСЬОГО!O10-'12-жінки-ЦЗ'!L10</f>
        <v>4</v>
      </c>
      <c r="M10" s="103">
        <f t="shared" si="3"/>
        <v>66.666666666666671</v>
      </c>
      <c r="N10" s="101">
        <f>УСЬОГО!Q10-'12-жінки-ЦЗ'!N10</f>
        <v>5</v>
      </c>
      <c r="O10" s="101">
        <f>УСЬОГО!R10-'12-жінки-ЦЗ'!O10</f>
        <v>8</v>
      </c>
      <c r="P10" s="105">
        <f t="shared" si="8"/>
        <v>160</v>
      </c>
      <c r="Q10" s="101">
        <f>УСЬОГО!T10-'12-жінки-ЦЗ'!Q10</f>
        <v>213</v>
      </c>
      <c r="R10" s="104">
        <f>УСЬОГО!U10-'12-жінки-ЦЗ'!R10</f>
        <v>176</v>
      </c>
      <c r="S10" s="103">
        <f t="shared" si="4"/>
        <v>82.629107981220656</v>
      </c>
      <c r="T10" s="101">
        <f>УСЬОГО!W10-'12-жінки-ЦЗ'!T10</f>
        <v>164</v>
      </c>
      <c r="U10" s="104">
        <f>УСЬОГО!X10-'12-жінки-ЦЗ'!U10</f>
        <v>29</v>
      </c>
      <c r="V10" s="103">
        <f t="shared" si="5"/>
        <v>17.682926829268293</v>
      </c>
      <c r="W10" s="101">
        <f>УСЬОГО!Z10-'12-жінки-ЦЗ'!W10</f>
        <v>69</v>
      </c>
      <c r="X10" s="104">
        <f>УСЬОГО!AA10-'12-жінки-ЦЗ'!X10</f>
        <v>27</v>
      </c>
      <c r="Y10" s="103">
        <f t="shared" si="6"/>
        <v>39.130434782608695</v>
      </c>
      <c r="Z10" s="101">
        <f>УСЬОГО!AC10-'12-жінки-ЦЗ'!Z10</f>
        <v>75</v>
      </c>
      <c r="AA10" s="104">
        <f>УСЬОГО!AD10-'12-жінки-ЦЗ'!AA10</f>
        <v>17</v>
      </c>
      <c r="AB10" s="103">
        <f t="shared" si="7"/>
        <v>22.666666666666668</v>
      </c>
      <c r="AC10" s="37"/>
      <c r="AD10" s="41"/>
    </row>
    <row r="11" spans="1:32" s="42" customFormat="1" ht="17" customHeight="1" x14ac:dyDescent="0.25">
      <c r="A11" s="61" t="s">
        <v>38</v>
      </c>
      <c r="B11" s="101">
        <f>УСЬОГО!B11-'12-жінки-ЦЗ'!B11</f>
        <v>1537</v>
      </c>
      <c r="C11" s="101">
        <f>УСЬОГО!C11-'12-жінки-ЦЗ'!C11</f>
        <v>1328</v>
      </c>
      <c r="D11" s="102">
        <f t="shared" si="0"/>
        <v>86.402081977878979</v>
      </c>
      <c r="E11" s="101">
        <f>УСЬОГО!E11-'12-жінки-ЦЗ'!E11</f>
        <v>806</v>
      </c>
      <c r="F11" s="101">
        <f>УСЬОГО!F11-'12-жінки-ЦЗ'!F11</f>
        <v>637</v>
      </c>
      <c r="G11" s="103">
        <f t="shared" si="1"/>
        <v>79.032258064516128</v>
      </c>
      <c r="H11" s="101">
        <f>УСЬОГО!H11-'12-жінки-ЦЗ'!H11</f>
        <v>416</v>
      </c>
      <c r="I11" s="101">
        <f>УСЬОГО!I11-'12-жінки-ЦЗ'!I11</f>
        <v>210</v>
      </c>
      <c r="J11" s="103">
        <f t="shared" si="2"/>
        <v>50.480769230769234</v>
      </c>
      <c r="K11" s="101">
        <f>УСЬОГО!N11-'12-жінки-ЦЗ'!K11</f>
        <v>52</v>
      </c>
      <c r="L11" s="101">
        <f>УСЬОГО!O11-'12-жінки-ЦЗ'!L11</f>
        <v>12</v>
      </c>
      <c r="M11" s="103">
        <f t="shared" si="3"/>
        <v>23.076923076923077</v>
      </c>
      <c r="N11" s="101">
        <f>УСЬОГО!Q11-'12-жінки-ЦЗ'!N11</f>
        <v>1</v>
      </c>
      <c r="O11" s="101">
        <f>УСЬОГО!R11-'12-жінки-ЦЗ'!O11</f>
        <v>0</v>
      </c>
      <c r="P11" s="105">
        <f t="shared" si="8"/>
        <v>0</v>
      </c>
      <c r="Q11" s="101">
        <f>УСЬОГО!T11-'12-жінки-ЦЗ'!Q11</f>
        <v>776</v>
      </c>
      <c r="R11" s="104">
        <f>УСЬОГО!U11-'12-жінки-ЦЗ'!R11</f>
        <v>546</v>
      </c>
      <c r="S11" s="103">
        <f t="shared" si="4"/>
        <v>70.360824742268036</v>
      </c>
      <c r="T11" s="101">
        <f>УСЬОГО!W11-'12-жінки-ЦЗ'!T11</f>
        <v>751</v>
      </c>
      <c r="U11" s="104">
        <f>УСЬОГО!X11-'12-жінки-ЦЗ'!U11</f>
        <v>124</v>
      </c>
      <c r="V11" s="103">
        <f t="shared" si="5"/>
        <v>16.511318242343542</v>
      </c>
      <c r="W11" s="101">
        <f>УСЬОГО!Z11-'12-жінки-ЦЗ'!W11</f>
        <v>180</v>
      </c>
      <c r="X11" s="104">
        <f>УСЬОГО!AA11-'12-жінки-ЦЗ'!X11</f>
        <v>101</v>
      </c>
      <c r="Y11" s="103">
        <f t="shared" si="6"/>
        <v>56.111111111111114</v>
      </c>
      <c r="Z11" s="101">
        <f>УСЬОГО!AC11-'12-жінки-ЦЗ'!Z11</f>
        <v>170</v>
      </c>
      <c r="AA11" s="104">
        <f>УСЬОГО!AD11-'12-жінки-ЦЗ'!AA11</f>
        <v>76</v>
      </c>
      <c r="AB11" s="103">
        <f t="shared" si="7"/>
        <v>44.705882352941174</v>
      </c>
      <c r="AC11" s="37"/>
      <c r="AD11" s="41"/>
    </row>
    <row r="12" spans="1:32" s="42" customFormat="1" ht="17" customHeight="1" x14ac:dyDescent="0.25">
      <c r="A12" s="61" t="s">
        <v>39</v>
      </c>
      <c r="B12" s="101">
        <f>УСЬОГО!B12-'12-жінки-ЦЗ'!B12</f>
        <v>2668</v>
      </c>
      <c r="C12" s="101">
        <f>УСЬОГО!C12-'12-жінки-ЦЗ'!C12</f>
        <v>2583</v>
      </c>
      <c r="D12" s="102">
        <f t="shared" si="0"/>
        <v>96.814092953523243</v>
      </c>
      <c r="E12" s="101">
        <f>УСЬОГО!E12-'12-жінки-ЦЗ'!E12</f>
        <v>742</v>
      </c>
      <c r="F12" s="101">
        <f>УСЬОГО!F12-'12-жінки-ЦЗ'!F12</f>
        <v>663</v>
      </c>
      <c r="G12" s="103">
        <f t="shared" si="1"/>
        <v>89.353099730458226</v>
      </c>
      <c r="H12" s="101">
        <f>УСЬОГО!H12-'12-жінки-ЦЗ'!H12</f>
        <v>504</v>
      </c>
      <c r="I12" s="101">
        <f>УСЬОГО!I12-'12-жінки-ЦЗ'!I12</f>
        <v>404</v>
      </c>
      <c r="J12" s="103">
        <f t="shared" si="2"/>
        <v>80.158730158730165</v>
      </c>
      <c r="K12" s="101">
        <f>УСЬОГО!N12-'12-жінки-ЦЗ'!K12</f>
        <v>104</v>
      </c>
      <c r="L12" s="101">
        <f>УСЬОГО!O12-'12-жінки-ЦЗ'!L12</f>
        <v>63</v>
      </c>
      <c r="M12" s="103">
        <f t="shared" si="3"/>
        <v>60.57692307692308</v>
      </c>
      <c r="N12" s="101">
        <f>УСЬОГО!Q12-'12-жінки-ЦЗ'!N12</f>
        <v>58</v>
      </c>
      <c r="O12" s="101">
        <f>УСЬОГО!R12-'12-жінки-ЦЗ'!O12</f>
        <v>10</v>
      </c>
      <c r="P12" s="103">
        <f t="shared" si="8"/>
        <v>17.241379310344829</v>
      </c>
      <c r="Q12" s="101">
        <f>УСЬОГО!T12-'12-жінки-ЦЗ'!Q12</f>
        <v>692</v>
      </c>
      <c r="R12" s="104">
        <f>УСЬОГО!U12-'12-жінки-ЦЗ'!R12</f>
        <v>575</v>
      </c>
      <c r="S12" s="103">
        <f t="shared" si="4"/>
        <v>83.092485549132945</v>
      </c>
      <c r="T12" s="101">
        <f>УСЬОГО!W12-'12-жінки-ЦЗ'!T12</f>
        <v>2020</v>
      </c>
      <c r="U12" s="104">
        <f>УСЬОГО!X12-'12-жінки-ЦЗ'!U12</f>
        <v>-47</v>
      </c>
      <c r="V12" s="103">
        <f t="shared" si="5"/>
        <v>-2.3267326732673266</v>
      </c>
      <c r="W12" s="101">
        <f>УСЬОГО!Z12-'12-жінки-ЦЗ'!W12</f>
        <v>225</v>
      </c>
      <c r="X12" s="104">
        <f>УСЬОГО!AA12-'12-жінки-ЦЗ'!X12</f>
        <v>24</v>
      </c>
      <c r="Y12" s="103">
        <f t="shared" si="6"/>
        <v>10.666666666666666</v>
      </c>
      <c r="Z12" s="101">
        <f>УСЬОГО!AC12-'12-жінки-ЦЗ'!Z12</f>
        <v>176</v>
      </c>
      <c r="AA12" s="104">
        <f>УСЬОГО!AD12-'12-жінки-ЦЗ'!AA12</f>
        <v>6</v>
      </c>
      <c r="AB12" s="103">
        <f t="shared" si="7"/>
        <v>3.4090909090909092</v>
      </c>
      <c r="AC12" s="37"/>
      <c r="AD12" s="41"/>
    </row>
    <row r="13" spans="1:32" s="42" customFormat="1" ht="17" customHeight="1" x14ac:dyDescent="0.25">
      <c r="A13" s="61" t="s">
        <v>40</v>
      </c>
      <c r="B13" s="101">
        <f>УСЬОГО!B13-'12-жінки-ЦЗ'!B13</f>
        <v>1149</v>
      </c>
      <c r="C13" s="101">
        <f>УСЬОГО!C13-'12-жінки-ЦЗ'!C13</f>
        <v>955</v>
      </c>
      <c r="D13" s="102">
        <f t="shared" si="0"/>
        <v>83.115752828546562</v>
      </c>
      <c r="E13" s="101">
        <f>УСЬОГО!E13-'12-жінки-ЦЗ'!E13</f>
        <v>586</v>
      </c>
      <c r="F13" s="101">
        <f>УСЬОГО!F13-'12-жінки-ЦЗ'!F13</f>
        <v>466</v>
      </c>
      <c r="G13" s="103">
        <f t="shared" si="1"/>
        <v>79.522184300341294</v>
      </c>
      <c r="H13" s="101">
        <f>УСЬОГО!H13-'12-жінки-ЦЗ'!H13</f>
        <v>294</v>
      </c>
      <c r="I13" s="101">
        <f>УСЬОГО!I13-'12-жінки-ЦЗ'!I13</f>
        <v>248</v>
      </c>
      <c r="J13" s="103">
        <f t="shared" si="2"/>
        <v>84.353741496598644</v>
      </c>
      <c r="K13" s="101">
        <f>УСЬОГО!N13-'12-жінки-ЦЗ'!K13</f>
        <v>52</v>
      </c>
      <c r="L13" s="101">
        <f>УСЬОГО!O13-'12-жінки-ЦЗ'!L13</f>
        <v>29</v>
      </c>
      <c r="M13" s="103">
        <f t="shared" si="3"/>
        <v>55.769230769230766</v>
      </c>
      <c r="N13" s="101">
        <f>УСЬОГО!Q13-'12-жінки-ЦЗ'!N13</f>
        <v>8</v>
      </c>
      <c r="O13" s="101">
        <f>УСЬОГО!R13-'12-жінки-ЦЗ'!O13</f>
        <v>2</v>
      </c>
      <c r="P13" s="105">
        <f t="shared" si="8"/>
        <v>25</v>
      </c>
      <c r="Q13" s="101">
        <f>УСЬОГО!T13-'12-жінки-ЦЗ'!Q13</f>
        <v>578</v>
      </c>
      <c r="R13" s="104">
        <f>УСЬОГО!U13-'12-жінки-ЦЗ'!R13</f>
        <v>424</v>
      </c>
      <c r="S13" s="103">
        <f t="shared" si="4"/>
        <v>73.356401384083043</v>
      </c>
      <c r="T13" s="101">
        <f>УСЬОГО!W13-'12-жінки-ЦЗ'!T13</f>
        <v>621</v>
      </c>
      <c r="U13" s="104">
        <f>УСЬОГО!X13-'12-жінки-ЦЗ'!U13</f>
        <v>-260</v>
      </c>
      <c r="V13" s="103">
        <f t="shared" si="5"/>
        <v>-41.867954911433173</v>
      </c>
      <c r="W13" s="101">
        <f>УСЬОГО!Z13-'12-жінки-ЦЗ'!W13</f>
        <v>203</v>
      </c>
      <c r="X13" s="104">
        <f>УСЬОГО!AA13-'12-жінки-ЦЗ'!X13</f>
        <v>45</v>
      </c>
      <c r="Y13" s="103">
        <f t="shared" si="6"/>
        <v>22.167487684729064</v>
      </c>
      <c r="Z13" s="101">
        <f>УСЬОГО!AC13-'12-жінки-ЦЗ'!Z13</f>
        <v>179</v>
      </c>
      <c r="AA13" s="104">
        <f>УСЬОГО!AD13-'12-жінки-ЦЗ'!AA13</f>
        <v>41</v>
      </c>
      <c r="AB13" s="103">
        <f t="shared" si="7"/>
        <v>22.905027932960895</v>
      </c>
      <c r="AC13" s="37"/>
      <c r="AD13" s="41"/>
    </row>
    <row r="14" spans="1:32" s="42" customFormat="1" ht="17" customHeight="1" x14ac:dyDescent="0.25">
      <c r="A14" s="61" t="s">
        <v>41</v>
      </c>
      <c r="B14" s="101">
        <f>УСЬОГО!B14-'12-жінки-ЦЗ'!B14</f>
        <v>876</v>
      </c>
      <c r="C14" s="101">
        <f>УСЬОГО!C14-'12-жінки-ЦЗ'!C14</f>
        <v>711</v>
      </c>
      <c r="D14" s="102">
        <f t="shared" si="0"/>
        <v>81.164383561643831</v>
      </c>
      <c r="E14" s="101">
        <f>УСЬОГО!E14-'12-жінки-ЦЗ'!E14</f>
        <v>524</v>
      </c>
      <c r="F14" s="101">
        <f>УСЬОГО!F14-'12-жінки-ЦЗ'!F14</f>
        <v>395</v>
      </c>
      <c r="G14" s="103">
        <f t="shared" si="1"/>
        <v>75.381679389312978</v>
      </c>
      <c r="H14" s="101">
        <f>УСЬОГО!H14-'12-жінки-ЦЗ'!H14</f>
        <v>218</v>
      </c>
      <c r="I14" s="101">
        <f>УСЬОГО!I14-'12-жінки-ЦЗ'!I14</f>
        <v>138</v>
      </c>
      <c r="J14" s="103">
        <f t="shared" si="2"/>
        <v>63.302752293577981</v>
      </c>
      <c r="K14" s="101">
        <f>УСЬОГО!N14-'12-жінки-ЦЗ'!K14</f>
        <v>13</v>
      </c>
      <c r="L14" s="101">
        <f>УСЬОГО!O14-'12-жінки-ЦЗ'!L14</f>
        <v>7</v>
      </c>
      <c r="M14" s="103">
        <f t="shared" si="3"/>
        <v>53.846153846153847</v>
      </c>
      <c r="N14" s="101">
        <f>УСЬОГО!Q14-'12-жінки-ЦЗ'!N14</f>
        <v>3</v>
      </c>
      <c r="O14" s="101">
        <f>УСЬОГО!R14-'12-жінки-ЦЗ'!O14</f>
        <v>2</v>
      </c>
      <c r="P14" s="105">
        <f t="shared" si="8"/>
        <v>66.666666666666671</v>
      </c>
      <c r="Q14" s="101">
        <f>УСЬОГО!T14-'12-жінки-ЦЗ'!Q14</f>
        <v>512</v>
      </c>
      <c r="R14" s="104">
        <f>УСЬОГО!U14-'12-жінки-ЦЗ'!R14</f>
        <v>362</v>
      </c>
      <c r="S14" s="103">
        <f t="shared" si="4"/>
        <v>70.703125</v>
      </c>
      <c r="T14" s="101">
        <f>УСЬОГО!W14-'12-жінки-ЦЗ'!T14</f>
        <v>426</v>
      </c>
      <c r="U14" s="104">
        <f>УСЬОГО!X14-'12-жінки-ЦЗ'!U14</f>
        <v>19</v>
      </c>
      <c r="V14" s="103">
        <f t="shared" si="5"/>
        <v>4.460093896713615</v>
      </c>
      <c r="W14" s="101">
        <f>УСЬОГО!Z14-'12-жінки-ЦЗ'!W14</f>
        <v>201</v>
      </c>
      <c r="X14" s="104">
        <f>УСЬОГО!AA14-'12-жінки-ЦЗ'!X14</f>
        <v>10</v>
      </c>
      <c r="Y14" s="103">
        <f t="shared" si="6"/>
        <v>4.9751243781094523</v>
      </c>
      <c r="Z14" s="101">
        <f>УСЬОГО!AC14-'12-жінки-ЦЗ'!Z14</f>
        <v>159</v>
      </c>
      <c r="AA14" s="104">
        <f>УСЬОГО!AD14-'12-жінки-ЦЗ'!AA14</f>
        <v>9</v>
      </c>
      <c r="AB14" s="103">
        <f t="shared" si="7"/>
        <v>5.6603773584905657</v>
      </c>
      <c r="AC14" s="37"/>
      <c r="AD14" s="41"/>
    </row>
    <row r="15" spans="1:32" s="42" customFormat="1" ht="17" customHeight="1" x14ac:dyDescent="0.25">
      <c r="A15" s="61" t="s">
        <v>42</v>
      </c>
      <c r="B15" s="101">
        <f>УСЬОГО!B15-'12-жінки-ЦЗ'!B15</f>
        <v>5716</v>
      </c>
      <c r="C15" s="101">
        <f>УСЬОГО!C15-'12-жінки-ЦЗ'!C15</f>
        <v>5370</v>
      </c>
      <c r="D15" s="102">
        <f t="shared" si="0"/>
        <v>93.946815955213438</v>
      </c>
      <c r="E15" s="101">
        <f>УСЬОГО!E15-'12-жінки-ЦЗ'!E15</f>
        <v>975</v>
      </c>
      <c r="F15" s="101">
        <f>УСЬОГО!F15-'12-жінки-ЦЗ'!F15</f>
        <v>945</v>
      </c>
      <c r="G15" s="103">
        <f t="shared" si="1"/>
        <v>96.92307692307692</v>
      </c>
      <c r="H15" s="101">
        <f>УСЬОГО!H15-'12-жінки-ЦЗ'!H15</f>
        <v>1229</v>
      </c>
      <c r="I15" s="101">
        <f>УСЬОГО!I15-'12-жінки-ЦЗ'!I15</f>
        <v>760</v>
      </c>
      <c r="J15" s="103">
        <f t="shared" si="2"/>
        <v>61.838893409275833</v>
      </c>
      <c r="K15" s="101">
        <f>УСЬОГО!N15-'12-жінки-ЦЗ'!K15</f>
        <v>104</v>
      </c>
      <c r="L15" s="101">
        <f>УСЬОГО!O15-'12-жінки-ЦЗ'!L15</f>
        <v>52</v>
      </c>
      <c r="M15" s="103">
        <f t="shared" si="3"/>
        <v>50</v>
      </c>
      <c r="N15" s="101">
        <f>УСЬОГО!Q15-'12-жінки-ЦЗ'!N15</f>
        <v>12</v>
      </c>
      <c r="O15" s="101">
        <f>УСЬОГО!R15-'12-жінки-ЦЗ'!O15</f>
        <v>6</v>
      </c>
      <c r="P15" s="105">
        <f t="shared" si="8"/>
        <v>50</v>
      </c>
      <c r="Q15" s="101">
        <f>УСЬОГО!T15-'12-жінки-ЦЗ'!Q15</f>
        <v>860</v>
      </c>
      <c r="R15" s="104">
        <f>УСЬОГО!U15-'12-жінки-ЦЗ'!R15</f>
        <v>728</v>
      </c>
      <c r="S15" s="103">
        <f t="shared" si="4"/>
        <v>84.651162790697668</v>
      </c>
      <c r="T15" s="101">
        <f>УСЬОГО!W15-'12-жінки-ЦЗ'!T15</f>
        <v>4239</v>
      </c>
      <c r="U15" s="104">
        <f>УСЬОГО!X15-'12-жінки-ЦЗ'!U15</f>
        <v>54</v>
      </c>
      <c r="V15" s="103">
        <f t="shared" si="5"/>
        <v>1.2738853503184713</v>
      </c>
      <c r="W15" s="101">
        <f>УСЬОГО!Z15-'12-жінки-ЦЗ'!W15</f>
        <v>194</v>
      </c>
      <c r="X15" s="104">
        <f>УСЬОГО!AA15-'12-жінки-ЦЗ'!X15</f>
        <v>91</v>
      </c>
      <c r="Y15" s="103">
        <f t="shared" si="6"/>
        <v>46.907216494845358</v>
      </c>
      <c r="Z15" s="101">
        <f>УСЬОГО!AC15-'12-жінки-ЦЗ'!Z15</f>
        <v>169</v>
      </c>
      <c r="AA15" s="104">
        <f>УСЬОГО!AD15-'12-жінки-ЦЗ'!AA15</f>
        <v>61</v>
      </c>
      <c r="AB15" s="103">
        <f t="shared" si="7"/>
        <v>36.094674556213015</v>
      </c>
      <c r="AC15" s="37"/>
      <c r="AD15" s="41"/>
    </row>
    <row r="16" spans="1:32" s="42" customFormat="1" ht="17" customHeight="1" x14ac:dyDescent="0.25">
      <c r="A16" s="61" t="s">
        <v>43</v>
      </c>
      <c r="B16" s="101">
        <f>УСЬОГО!B16-'12-жінки-ЦЗ'!B16</f>
        <v>3404</v>
      </c>
      <c r="C16" s="101">
        <f>УСЬОГО!C16-'12-жінки-ЦЗ'!C16</f>
        <v>3164</v>
      </c>
      <c r="D16" s="102">
        <f t="shared" si="0"/>
        <v>92.949471210340775</v>
      </c>
      <c r="E16" s="101">
        <f>УСЬОГО!E16-'12-жінки-ЦЗ'!E16</f>
        <v>1514</v>
      </c>
      <c r="F16" s="101">
        <f>УСЬОГО!F16-'12-жінки-ЦЗ'!F16</f>
        <v>1596</v>
      </c>
      <c r="G16" s="103">
        <f t="shared" si="1"/>
        <v>105.41611624834874</v>
      </c>
      <c r="H16" s="101">
        <f>УСЬОГО!H16-'12-жінки-ЦЗ'!H16</f>
        <v>1185</v>
      </c>
      <c r="I16" s="101">
        <f>УСЬОГО!I16-'12-жінки-ЦЗ'!I16</f>
        <v>1115</v>
      </c>
      <c r="J16" s="103">
        <f t="shared" si="2"/>
        <v>94.092827004219416</v>
      </c>
      <c r="K16" s="101">
        <f>УСЬОГО!N16-'12-жінки-ЦЗ'!K16</f>
        <v>194</v>
      </c>
      <c r="L16" s="101">
        <f>УСЬОГО!O16-'12-жінки-ЦЗ'!L16</f>
        <v>126</v>
      </c>
      <c r="M16" s="103">
        <f t="shared" si="3"/>
        <v>64.948453608247419</v>
      </c>
      <c r="N16" s="101">
        <f>УСЬОГО!Q16-'12-жінки-ЦЗ'!N16</f>
        <v>76</v>
      </c>
      <c r="O16" s="101">
        <f>УСЬОГО!R16-'12-жінки-ЦЗ'!O16</f>
        <v>67</v>
      </c>
      <c r="P16" s="103">
        <f t="shared" si="8"/>
        <v>88.15789473684211</v>
      </c>
      <c r="Q16" s="101">
        <f>УСЬОГО!T16-'12-жінки-ЦЗ'!Q16</f>
        <v>1489</v>
      </c>
      <c r="R16" s="104">
        <f>УСЬОГО!U16-'12-жінки-ЦЗ'!R16</f>
        <v>1435</v>
      </c>
      <c r="S16" s="103">
        <f t="shared" si="4"/>
        <v>96.373404969778377</v>
      </c>
      <c r="T16" s="101">
        <f>УСЬОГО!W16-'12-жінки-ЦЗ'!T16</f>
        <v>1429</v>
      </c>
      <c r="U16" s="104">
        <f>УСЬОГО!X16-'12-жінки-ЦЗ'!U16</f>
        <v>97</v>
      </c>
      <c r="V16" s="103">
        <f t="shared" si="5"/>
        <v>6.7879636109167247</v>
      </c>
      <c r="W16" s="101">
        <f>УСЬОГО!Z16-'12-жінки-ЦЗ'!W16</f>
        <v>172</v>
      </c>
      <c r="X16" s="104">
        <f>УСЬОГО!AA16-'12-жінки-ЦЗ'!X16</f>
        <v>102</v>
      </c>
      <c r="Y16" s="103">
        <f t="shared" si="6"/>
        <v>59.302325581395351</v>
      </c>
      <c r="Z16" s="101">
        <f>УСЬОГО!AC16-'12-жінки-ЦЗ'!Z16</f>
        <v>144</v>
      </c>
      <c r="AA16" s="104">
        <f>УСЬОГО!AD16-'12-жінки-ЦЗ'!AA16</f>
        <v>84</v>
      </c>
      <c r="AB16" s="103">
        <f t="shared" si="7"/>
        <v>58.333333333333336</v>
      </c>
      <c r="AC16" s="37"/>
      <c r="AD16" s="41"/>
    </row>
    <row r="17" spans="1:30" s="42" customFormat="1" ht="17" customHeight="1" x14ac:dyDescent="0.25">
      <c r="A17" s="61" t="s">
        <v>44</v>
      </c>
      <c r="B17" s="101">
        <f>УСЬОГО!B17-'12-жінки-ЦЗ'!B17</f>
        <v>5097</v>
      </c>
      <c r="C17" s="101">
        <f>УСЬОГО!C17-'12-жінки-ЦЗ'!C17</f>
        <v>4869</v>
      </c>
      <c r="D17" s="102">
        <f t="shared" si="0"/>
        <v>95.526780459093587</v>
      </c>
      <c r="E17" s="101">
        <f>УСЬОГО!E17-'12-жінки-ЦЗ'!E17</f>
        <v>1489</v>
      </c>
      <c r="F17" s="101">
        <f>УСЬОГО!F17-'12-жінки-ЦЗ'!F17</f>
        <v>1472</v>
      </c>
      <c r="G17" s="103">
        <f t="shared" si="1"/>
        <v>98.858294157152457</v>
      </c>
      <c r="H17" s="101">
        <f>УСЬОГО!H17-'12-жінки-ЦЗ'!H17</f>
        <v>1083</v>
      </c>
      <c r="I17" s="101">
        <f>УСЬОГО!I17-'12-жінки-ЦЗ'!I17</f>
        <v>793</v>
      </c>
      <c r="J17" s="103">
        <f t="shared" si="2"/>
        <v>73.222530009233608</v>
      </c>
      <c r="K17" s="101">
        <f>УСЬОГО!N17-'12-жінки-ЦЗ'!K17</f>
        <v>224</v>
      </c>
      <c r="L17" s="101">
        <f>УСЬОГО!O17-'12-жінки-ЦЗ'!L17</f>
        <v>107</v>
      </c>
      <c r="M17" s="103">
        <f t="shared" si="3"/>
        <v>47.767857142857146</v>
      </c>
      <c r="N17" s="101">
        <f>УСЬОГО!Q17-'12-жінки-ЦЗ'!N17</f>
        <v>40</v>
      </c>
      <c r="O17" s="101">
        <f>УСЬОГО!R17-'12-жінки-ЦЗ'!O17</f>
        <v>8</v>
      </c>
      <c r="P17" s="105">
        <f t="shared" si="8"/>
        <v>20</v>
      </c>
      <c r="Q17" s="101">
        <f>УСЬОГО!T17-'12-жінки-ЦЗ'!Q17</f>
        <v>1235</v>
      </c>
      <c r="R17" s="104">
        <f>УСЬОГО!U17-'12-жінки-ЦЗ'!R17</f>
        <v>996</v>
      </c>
      <c r="S17" s="103">
        <f t="shared" si="4"/>
        <v>80.647773279352222</v>
      </c>
      <c r="T17" s="101">
        <f>УСЬОГО!W17-'12-жінки-ЦЗ'!T17</f>
        <v>3568</v>
      </c>
      <c r="U17" s="104">
        <f>УСЬОГО!X17-'12-жінки-ЦЗ'!U17</f>
        <v>205</v>
      </c>
      <c r="V17" s="103">
        <f t="shared" si="5"/>
        <v>5.7455156950672643</v>
      </c>
      <c r="W17" s="101">
        <f>УСЬОГО!Z17-'12-жінки-ЦЗ'!W17</f>
        <v>512</v>
      </c>
      <c r="X17" s="104">
        <f>УСЬОГО!AA17-'12-жінки-ЦЗ'!X17</f>
        <v>173</v>
      </c>
      <c r="Y17" s="103">
        <f t="shared" si="6"/>
        <v>33.7890625</v>
      </c>
      <c r="Z17" s="101">
        <f>УСЬОГО!AC17-'12-жінки-ЦЗ'!Z17</f>
        <v>477</v>
      </c>
      <c r="AA17" s="104">
        <f>УСЬОГО!AD17-'12-жінки-ЦЗ'!AA17</f>
        <v>177</v>
      </c>
      <c r="AB17" s="103">
        <f t="shared" si="7"/>
        <v>37.106918238993714</v>
      </c>
      <c r="AC17" s="37"/>
      <c r="AD17" s="41"/>
    </row>
    <row r="18" spans="1:30" s="42" customFormat="1" ht="17" customHeight="1" x14ac:dyDescent="0.25">
      <c r="A18" s="61" t="s">
        <v>45</v>
      </c>
      <c r="B18" s="101">
        <f>УСЬОГО!B18-'12-жінки-ЦЗ'!B18</f>
        <v>3816</v>
      </c>
      <c r="C18" s="101">
        <f>УСЬОГО!C18-'12-жінки-ЦЗ'!C18</f>
        <v>2126</v>
      </c>
      <c r="D18" s="102">
        <f t="shared" si="0"/>
        <v>55.712788259958074</v>
      </c>
      <c r="E18" s="101">
        <f>УСЬОГО!E18-'12-жінки-ЦЗ'!E18</f>
        <v>1555</v>
      </c>
      <c r="F18" s="101">
        <f>УСЬОГО!F18-'12-жінки-ЦЗ'!F18</f>
        <v>1288</v>
      </c>
      <c r="G18" s="103">
        <f t="shared" si="1"/>
        <v>82.829581993569136</v>
      </c>
      <c r="H18" s="101">
        <f>УСЬОГО!H18-'12-жінки-ЦЗ'!H18</f>
        <v>897</v>
      </c>
      <c r="I18" s="101">
        <f>УСЬОГО!I18-'12-жінки-ЦЗ'!I18</f>
        <v>685</v>
      </c>
      <c r="J18" s="103">
        <f t="shared" si="2"/>
        <v>76.365663322185057</v>
      </c>
      <c r="K18" s="101">
        <f>УСЬОГО!N18-'12-жінки-ЦЗ'!K18</f>
        <v>161</v>
      </c>
      <c r="L18" s="101">
        <f>УСЬОГО!O18-'12-жінки-ЦЗ'!L18</f>
        <v>81</v>
      </c>
      <c r="M18" s="103">
        <f t="shared" si="3"/>
        <v>50.310559006211179</v>
      </c>
      <c r="N18" s="101">
        <f>УСЬОГО!Q18-'12-жінки-ЦЗ'!N18</f>
        <v>23</v>
      </c>
      <c r="O18" s="101">
        <f>УСЬОГО!R18-'12-жінки-ЦЗ'!O18</f>
        <v>12</v>
      </c>
      <c r="P18" s="103">
        <f t="shared" si="8"/>
        <v>52.173913043478258</v>
      </c>
      <c r="Q18" s="101">
        <f>УСЬОГО!T18-'12-жінки-ЦЗ'!Q18</f>
        <v>1382</v>
      </c>
      <c r="R18" s="104">
        <f>УСЬОГО!U18-'12-жінки-ЦЗ'!R18</f>
        <v>958</v>
      </c>
      <c r="S18" s="103">
        <f t="shared" si="4"/>
        <v>69.319826338639658</v>
      </c>
      <c r="T18" s="101">
        <f>УСЬОГО!W18-'12-жінки-ЦЗ'!T18</f>
        <v>935</v>
      </c>
      <c r="U18" s="104">
        <f>УСЬОГО!X18-'12-жінки-ЦЗ'!U18</f>
        <v>172</v>
      </c>
      <c r="V18" s="103">
        <f t="shared" si="5"/>
        <v>18.395721925133689</v>
      </c>
      <c r="W18" s="101">
        <f>УСЬОГО!Z18-'12-жінки-ЦЗ'!W18</f>
        <v>370</v>
      </c>
      <c r="X18" s="104">
        <f>УСЬОГО!AA18-'12-жінки-ЦЗ'!X18</f>
        <v>94</v>
      </c>
      <c r="Y18" s="103">
        <f t="shared" si="6"/>
        <v>25.405405405405407</v>
      </c>
      <c r="Z18" s="101">
        <f>УСЬОГО!AC18-'12-жінки-ЦЗ'!Z18</f>
        <v>364</v>
      </c>
      <c r="AA18" s="104">
        <f>УСЬОГО!AD18-'12-жінки-ЦЗ'!AA18</f>
        <v>95</v>
      </c>
      <c r="AB18" s="103">
        <f t="shared" si="7"/>
        <v>26.098901098901099</v>
      </c>
      <c r="AC18" s="37"/>
      <c r="AD18" s="41"/>
    </row>
    <row r="19" spans="1:30" s="42" customFormat="1" ht="17" customHeight="1" x14ac:dyDescent="0.25">
      <c r="A19" s="61" t="s">
        <v>46</v>
      </c>
      <c r="B19" s="101">
        <f>УСЬОГО!B19-'12-жінки-ЦЗ'!B19</f>
        <v>2892</v>
      </c>
      <c r="C19" s="101">
        <f>УСЬОГО!C19-'12-жінки-ЦЗ'!C19</f>
        <v>2921</v>
      </c>
      <c r="D19" s="102">
        <f t="shared" si="0"/>
        <v>101.00276625172891</v>
      </c>
      <c r="E19" s="101">
        <f>УСЬОГО!E19-'12-жінки-ЦЗ'!E19</f>
        <v>1193</v>
      </c>
      <c r="F19" s="101">
        <f>УСЬОГО!F19-'12-жінки-ЦЗ'!F19</f>
        <v>1115</v>
      </c>
      <c r="G19" s="103">
        <f t="shared" si="1"/>
        <v>93.461860854987421</v>
      </c>
      <c r="H19" s="101">
        <f>УСЬОГО!H19-'12-жінки-ЦЗ'!H19</f>
        <v>743</v>
      </c>
      <c r="I19" s="101">
        <f>УСЬОГО!I19-'12-жінки-ЦЗ'!I19</f>
        <v>904</v>
      </c>
      <c r="J19" s="103">
        <f t="shared" si="2"/>
        <v>121.66890982503365</v>
      </c>
      <c r="K19" s="101">
        <f>УСЬОГО!N19-'12-жінки-ЦЗ'!K19</f>
        <v>181</v>
      </c>
      <c r="L19" s="101">
        <f>УСЬОГО!O19-'12-жінки-ЦЗ'!L19</f>
        <v>190</v>
      </c>
      <c r="M19" s="103">
        <f t="shared" si="3"/>
        <v>104.97237569060773</v>
      </c>
      <c r="N19" s="101">
        <f>УСЬОГО!Q19-'12-жінки-ЦЗ'!N19</f>
        <v>44</v>
      </c>
      <c r="O19" s="101">
        <f>УСЬОГО!R19-'12-жінки-ЦЗ'!O19</f>
        <v>1</v>
      </c>
      <c r="P19" s="103">
        <f t="shared" si="8"/>
        <v>2.2727272727272729</v>
      </c>
      <c r="Q19" s="101">
        <f>УСЬОГО!T19-'12-жінки-ЦЗ'!Q19</f>
        <v>1078</v>
      </c>
      <c r="R19" s="104">
        <f>УСЬОГО!U19-'12-жінки-ЦЗ'!R19</f>
        <v>1017</v>
      </c>
      <c r="S19" s="103">
        <f t="shared" si="4"/>
        <v>94.341372912801489</v>
      </c>
      <c r="T19" s="101">
        <f>УСЬОГО!W19-'12-жінки-ЦЗ'!T19</f>
        <v>1932</v>
      </c>
      <c r="U19" s="104">
        <f>УСЬОГО!X19-'12-жінки-ЦЗ'!U19</f>
        <v>-974</v>
      </c>
      <c r="V19" s="103">
        <f t="shared" si="5"/>
        <v>-50.414078674948243</v>
      </c>
      <c r="W19" s="101">
        <f>УСЬОГО!Z19-'12-жінки-ЦЗ'!W19</f>
        <v>358</v>
      </c>
      <c r="X19" s="104">
        <f>УСЬОГО!AA19-'12-жінки-ЦЗ'!X19</f>
        <v>95</v>
      </c>
      <c r="Y19" s="103">
        <f t="shared" si="6"/>
        <v>26.536312849162012</v>
      </c>
      <c r="Z19" s="101">
        <f>УСЬОГО!AC19-'12-жінки-ЦЗ'!Z19</f>
        <v>335</v>
      </c>
      <c r="AA19" s="104">
        <f>УСЬОГО!AD19-'12-жінки-ЦЗ'!AA19</f>
        <v>81</v>
      </c>
      <c r="AB19" s="103">
        <f t="shared" si="7"/>
        <v>24.17910447761194</v>
      </c>
      <c r="AC19" s="37"/>
      <c r="AD19" s="41"/>
    </row>
    <row r="20" spans="1:30" s="42" customFormat="1" ht="17" customHeight="1" x14ac:dyDescent="0.25">
      <c r="A20" s="61" t="s">
        <v>47</v>
      </c>
      <c r="B20" s="101">
        <f>УСЬОГО!B20-'12-жінки-ЦЗ'!B20</f>
        <v>1557</v>
      </c>
      <c r="C20" s="101">
        <f>УСЬОГО!C20-'12-жінки-ЦЗ'!C20</f>
        <v>1727</v>
      </c>
      <c r="D20" s="102">
        <f t="shared" si="0"/>
        <v>110.9184328837508</v>
      </c>
      <c r="E20" s="101">
        <f>УСЬОГО!E20-'12-жінки-ЦЗ'!E20</f>
        <v>506</v>
      </c>
      <c r="F20" s="101">
        <f>УСЬОГО!F20-'12-жінки-ЦЗ'!F20</f>
        <v>566</v>
      </c>
      <c r="G20" s="103">
        <f t="shared" si="1"/>
        <v>111.85770750988142</v>
      </c>
      <c r="H20" s="101">
        <f>УСЬОГО!H20-'12-жінки-ЦЗ'!H20</f>
        <v>256</v>
      </c>
      <c r="I20" s="101">
        <f>УСЬОГО!I20-'12-жінки-ЦЗ'!I20</f>
        <v>441</v>
      </c>
      <c r="J20" s="103">
        <f t="shared" si="2"/>
        <v>172.265625</v>
      </c>
      <c r="K20" s="101">
        <f>УСЬОГО!N20-'12-жінки-ЦЗ'!K20</f>
        <v>55</v>
      </c>
      <c r="L20" s="101">
        <f>УСЬОГО!O20-'12-жінки-ЦЗ'!L20</f>
        <v>92</v>
      </c>
      <c r="M20" s="103">
        <f t="shared" si="3"/>
        <v>167.27272727272728</v>
      </c>
      <c r="N20" s="101">
        <f>УСЬОГО!Q20-'12-жінки-ЦЗ'!N20</f>
        <v>14</v>
      </c>
      <c r="O20" s="101">
        <f>УСЬОГО!R20-'12-жінки-ЦЗ'!O20</f>
        <v>1</v>
      </c>
      <c r="P20" s="103">
        <f t="shared" si="8"/>
        <v>7.1428571428571432</v>
      </c>
      <c r="Q20" s="101">
        <f>УСЬОГО!T20-'12-жінки-ЦЗ'!Q20</f>
        <v>490</v>
      </c>
      <c r="R20" s="104">
        <f>УСЬОГО!U20-'12-жінки-ЦЗ'!R20</f>
        <v>448</v>
      </c>
      <c r="S20" s="103">
        <f t="shared" si="4"/>
        <v>91.428571428571431</v>
      </c>
      <c r="T20" s="101">
        <f>УСЬОГО!W20-'12-жінки-ЦЗ'!T20</f>
        <v>1231</v>
      </c>
      <c r="U20" s="104">
        <f>УСЬОГО!X20-'12-жінки-ЦЗ'!U20</f>
        <v>109</v>
      </c>
      <c r="V20" s="103">
        <f t="shared" si="5"/>
        <v>8.8545897644191722</v>
      </c>
      <c r="W20" s="101">
        <f>УСЬОГО!Z20-'12-жінки-ЦЗ'!W20</f>
        <v>200</v>
      </c>
      <c r="X20" s="104">
        <f>УСЬОГО!AA20-'12-жінки-ЦЗ'!X20</f>
        <v>43</v>
      </c>
      <c r="Y20" s="103">
        <f t="shared" si="6"/>
        <v>21.5</v>
      </c>
      <c r="Z20" s="101">
        <f>УСЬОГО!AC20-'12-жінки-ЦЗ'!Z20</f>
        <v>185</v>
      </c>
      <c r="AA20" s="104">
        <f>УСЬОГО!AD20-'12-жінки-ЦЗ'!AA20</f>
        <v>44</v>
      </c>
      <c r="AB20" s="103">
        <f t="shared" si="7"/>
        <v>23.783783783783782</v>
      </c>
      <c r="AC20" s="37"/>
      <c r="AD20" s="41"/>
    </row>
    <row r="21" spans="1:30" s="42" customFormat="1" ht="17" customHeight="1" x14ac:dyDescent="0.25">
      <c r="A21" s="61" t="s">
        <v>48</v>
      </c>
      <c r="B21" s="101">
        <f>УСЬОГО!B21-'12-жінки-ЦЗ'!B21</f>
        <v>1137</v>
      </c>
      <c r="C21" s="101">
        <f>УСЬОГО!C21-'12-жінки-ЦЗ'!C21</f>
        <v>1134</v>
      </c>
      <c r="D21" s="102">
        <f t="shared" si="0"/>
        <v>99.736147757255935</v>
      </c>
      <c r="E21" s="101">
        <f>УСЬОГО!E21-'12-жінки-ЦЗ'!E21</f>
        <v>513</v>
      </c>
      <c r="F21" s="101">
        <f>УСЬОГО!F21-'12-жінки-ЦЗ'!F21</f>
        <v>568</v>
      </c>
      <c r="G21" s="103">
        <f t="shared" si="1"/>
        <v>110.72124756335283</v>
      </c>
      <c r="H21" s="101">
        <f>УСЬОГО!H21-'12-жінки-ЦЗ'!H21</f>
        <v>429</v>
      </c>
      <c r="I21" s="101">
        <f>УСЬОГО!I21-'12-жінки-ЦЗ'!I21</f>
        <v>335</v>
      </c>
      <c r="J21" s="103">
        <f t="shared" si="2"/>
        <v>78.088578088578089</v>
      </c>
      <c r="K21" s="101">
        <f>УСЬОГО!N21-'12-жінки-ЦЗ'!K21</f>
        <v>38</v>
      </c>
      <c r="L21" s="101">
        <f>УСЬОГО!O21-'12-жінки-ЦЗ'!L21</f>
        <v>51</v>
      </c>
      <c r="M21" s="103">
        <f t="shared" si="3"/>
        <v>134.21052631578948</v>
      </c>
      <c r="N21" s="101">
        <f>УСЬОГО!Q21-'12-жінки-ЦЗ'!N21</f>
        <v>4</v>
      </c>
      <c r="O21" s="101">
        <f>УСЬОГО!R21-'12-жінки-ЦЗ'!O21</f>
        <v>0</v>
      </c>
      <c r="P21" s="105">
        <f t="shared" si="8"/>
        <v>0</v>
      </c>
      <c r="Q21" s="101">
        <f>УСЬОГО!T21-'12-жінки-ЦЗ'!Q21</f>
        <v>500</v>
      </c>
      <c r="R21" s="104">
        <f>УСЬОГО!U21-'12-жінки-ЦЗ'!R21</f>
        <v>510</v>
      </c>
      <c r="S21" s="103">
        <f t="shared" si="4"/>
        <v>102</v>
      </c>
      <c r="T21" s="101">
        <f>УСЬОГО!W21-'12-жінки-ЦЗ'!T21</f>
        <v>564</v>
      </c>
      <c r="U21" s="104">
        <f>УСЬОГО!X21-'12-жінки-ЦЗ'!U21</f>
        <v>-7</v>
      </c>
      <c r="V21" s="103">
        <f t="shared" si="5"/>
        <v>-1.2411347517730495</v>
      </c>
      <c r="W21" s="101">
        <f>УСЬОГО!Z21-'12-жінки-ЦЗ'!W21</f>
        <v>157</v>
      </c>
      <c r="X21" s="104">
        <f>УСЬОГО!AA21-'12-жінки-ЦЗ'!X21</f>
        <v>-8</v>
      </c>
      <c r="Y21" s="103">
        <f t="shared" si="6"/>
        <v>-5.0955414012738851</v>
      </c>
      <c r="Z21" s="101">
        <f>УСЬОГО!AC21-'12-жінки-ЦЗ'!Z21</f>
        <v>140</v>
      </c>
      <c r="AA21" s="104">
        <f>УСЬОГО!AD21-'12-жінки-ЦЗ'!AA21</f>
        <v>-18</v>
      </c>
      <c r="AB21" s="103">
        <f t="shared" si="7"/>
        <v>-12.857142857142858</v>
      </c>
      <c r="AC21" s="37"/>
      <c r="AD21" s="41"/>
    </row>
    <row r="22" spans="1:30" s="42" customFormat="1" ht="17" customHeight="1" x14ac:dyDescent="0.25">
      <c r="A22" s="61" t="s">
        <v>49</v>
      </c>
      <c r="B22" s="101">
        <f>УСЬОГО!B22-'12-жінки-ЦЗ'!B22</f>
        <v>3441</v>
      </c>
      <c r="C22" s="101">
        <f>УСЬОГО!C22-'12-жінки-ЦЗ'!C22</f>
        <v>3288</v>
      </c>
      <c r="D22" s="102">
        <f t="shared" si="0"/>
        <v>95.553618134263289</v>
      </c>
      <c r="E22" s="101">
        <f>УСЬОГО!E22-'12-жінки-ЦЗ'!E22</f>
        <v>1388</v>
      </c>
      <c r="F22" s="101">
        <f>УСЬОГО!F22-'12-жінки-ЦЗ'!F22</f>
        <v>1306</v>
      </c>
      <c r="G22" s="103">
        <f t="shared" si="1"/>
        <v>94.092219020172905</v>
      </c>
      <c r="H22" s="101">
        <f>УСЬОГО!H22-'12-жінки-ЦЗ'!H22</f>
        <v>984</v>
      </c>
      <c r="I22" s="101">
        <f>УСЬОГО!I22-'12-жінки-ЦЗ'!I22</f>
        <v>885</v>
      </c>
      <c r="J22" s="103">
        <f t="shared" si="2"/>
        <v>89.939024390243901</v>
      </c>
      <c r="K22" s="101">
        <f>УСЬОГО!N22-'12-жінки-ЦЗ'!K22</f>
        <v>188</v>
      </c>
      <c r="L22" s="101">
        <f>УСЬОГО!O22-'12-жінки-ЦЗ'!L22</f>
        <v>89</v>
      </c>
      <c r="M22" s="103">
        <f t="shared" si="3"/>
        <v>47.340425531914896</v>
      </c>
      <c r="N22" s="101">
        <f>УСЬОГО!Q22-'12-жінки-ЦЗ'!N22</f>
        <v>15</v>
      </c>
      <c r="O22" s="101">
        <f>УСЬОГО!R22-'12-жінки-ЦЗ'!O22</f>
        <v>5</v>
      </c>
      <c r="P22" s="103">
        <f t="shared" si="8"/>
        <v>33.333333333333336</v>
      </c>
      <c r="Q22" s="101">
        <f>УСЬОГО!T22-'12-жінки-ЦЗ'!Q22</f>
        <v>1356</v>
      </c>
      <c r="R22" s="104">
        <f>УСЬОГО!U22-'12-жінки-ЦЗ'!R22</f>
        <v>1161</v>
      </c>
      <c r="S22" s="103">
        <f t="shared" si="4"/>
        <v>85.619469026548671</v>
      </c>
      <c r="T22" s="101">
        <f>УСЬОГО!W22-'12-жінки-ЦЗ'!T22</f>
        <v>2132</v>
      </c>
      <c r="U22" s="104">
        <f>УСЬОГО!X22-'12-жінки-ЦЗ'!U22</f>
        <v>140</v>
      </c>
      <c r="V22" s="103">
        <f t="shared" si="5"/>
        <v>6.5666041275797378</v>
      </c>
      <c r="W22" s="101">
        <f>УСЬОГО!Z22-'12-жінки-ЦЗ'!W22</f>
        <v>469</v>
      </c>
      <c r="X22" s="104">
        <f>УСЬОГО!AA22-'12-жінки-ЦЗ'!X22</f>
        <v>111</v>
      </c>
      <c r="Y22" s="103">
        <f t="shared" si="6"/>
        <v>23.667377398720681</v>
      </c>
      <c r="Z22" s="101">
        <f>УСЬОГО!AC22-'12-жінки-ЦЗ'!Z22</f>
        <v>404</v>
      </c>
      <c r="AA22" s="104">
        <f>УСЬОГО!AD22-'12-жінки-ЦЗ'!AA22</f>
        <v>69</v>
      </c>
      <c r="AB22" s="103">
        <f t="shared" si="7"/>
        <v>17.079207920792079</v>
      </c>
      <c r="AC22" s="37"/>
      <c r="AD22" s="41"/>
    </row>
    <row r="23" spans="1:30" s="42" customFormat="1" ht="17" customHeight="1" x14ac:dyDescent="0.25">
      <c r="A23" s="61" t="s">
        <v>50</v>
      </c>
      <c r="B23" s="101">
        <f>УСЬОГО!B23-'12-жінки-ЦЗ'!B23</f>
        <v>1671</v>
      </c>
      <c r="C23" s="101">
        <f>УСЬОГО!C23-'12-жінки-ЦЗ'!C23</f>
        <v>1654</v>
      </c>
      <c r="D23" s="102">
        <f t="shared" si="0"/>
        <v>98.982645122681035</v>
      </c>
      <c r="E23" s="101">
        <f>УСЬОГО!E23-'12-жінки-ЦЗ'!E23</f>
        <v>1209</v>
      </c>
      <c r="F23" s="101">
        <f>УСЬОГО!F23-'12-жінки-ЦЗ'!F23</f>
        <v>1228</v>
      </c>
      <c r="G23" s="103">
        <f t="shared" si="1"/>
        <v>101.57154673283705</v>
      </c>
      <c r="H23" s="101">
        <f>УСЬОГО!H23-'12-жінки-ЦЗ'!H23</f>
        <v>482</v>
      </c>
      <c r="I23" s="101">
        <f>УСЬОГО!I23-'12-жінки-ЦЗ'!I23</f>
        <v>435</v>
      </c>
      <c r="J23" s="103">
        <f t="shared" si="2"/>
        <v>90.248962655601659</v>
      </c>
      <c r="K23" s="101">
        <f>УСЬОГО!N23-'12-жінки-ЦЗ'!K23</f>
        <v>102</v>
      </c>
      <c r="L23" s="101">
        <f>УСЬОГО!O23-'12-жінки-ЦЗ'!L23</f>
        <v>97</v>
      </c>
      <c r="M23" s="103">
        <f t="shared" si="3"/>
        <v>95.098039215686271</v>
      </c>
      <c r="N23" s="101">
        <f>УСЬОГО!Q23-'12-жінки-ЦЗ'!N23</f>
        <v>29</v>
      </c>
      <c r="O23" s="101">
        <f>УСЬОГО!R23-'12-жінки-ЦЗ'!O23</f>
        <v>3</v>
      </c>
      <c r="P23" s="103">
        <f t="shared" si="8"/>
        <v>10.344827586206897</v>
      </c>
      <c r="Q23" s="101">
        <f>УСЬОГО!T23-'12-жінки-ЦЗ'!Q23</f>
        <v>1165</v>
      </c>
      <c r="R23" s="104">
        <f>УСЬОГО!U23-'12-жінки-ЦЗ'!R23</f>
        <v>1050</v>
      </c>
      <c r="S23" s="103">
        <f t="shared" si="4"/>
        <v>90.128755364806864</v>
      </c>
      <c r="T23" s="101">
        <f>УСЬОГО!W23-'12-жінки-ЦЗ'!T23</f>
        <v>834</v>
      </c>
      <c r="U23" s="104">
        <f>УСЬОГО!X23-'12-жінки-ЦЗ'!U23</f>
        <v>126</v>
      </c>
      <c r="V23" s="103">
        <f t="shared" si="5"/>
        <v>15.107913669064748</v>
      </c>
      <c r="W23" s="101">
        <f>УСЬОГО!Z23-'12-жінки-ЦЗ'!W23</f>
        <v>438</v>
      </c>
      <c r="X23" s="104">
        <f>УСЬОГО!AA23-'12-жінки-ЦЗ'!X23</f>
        <v>105</v>
      </c>
      <c r="Y23" s="103">
        <f t="shared" si="6"/>
        <v>23.972602739726028</v>
      </c>
      <c r="Z23" s="101">
        <f>УСЬОГО!AC23-'12-жінки-ЦЗ'!Z23</f>
        <v>394</v>
      </c>
      <c r="AA23" s="104">
        <f>УСЬОГО!AD23-'12-жінки-ЦЗ'!AA23</f>
        <v>62</v>
      </c>
      <c r="AB23" s="103">
        <f t="shared" si="7"/>
        <v>15.736040609137056</v>
      </c>
      <c r="AC23" s="37"/>
      <c r="AD23" s="41"/>
    </row>
    <row r="24" spans="1:30" s="42" customFormat="1" ht="17" customHeight="1" x14ac:dyDescent="0.25">
      <c r="A24" s="61" t="s">
        <v>51</v>
      </c>
      <c r="B24" s="101">
        <f>УСЬОГО!B24-'12-жінки-ЦЗ'!B24</f>
        <v>2298</v>
      </c>
      <c r="C24" s="101">
        <f>УСЬОГО!C24-'12-жінки-ЦЗ'!C24</f>
        <v>1703</v>
      </c>
      <c r="D24" s="102">
        <f t="shared" si="0"/>
        <v>74.107919930374237</v>
      </c>
      <c r="E24" s="101">
        <f>УСЬОГО!E24-'12-жінки-ЦЗ'!E24</f>
        <v>1077</v>
      </c>
      <c r="F24" s="101">
        <f>УСЬОГО!F24-'12-жінки-ЦЗ'!F24</f>
        <v>1022</v>
      </c>
      <c r="G24" s="103">
        <f t="shared" si="1"/>
        <v>94.89322191272052</v>
      </c>
      <c r="H24" s="101">
        <f>УСЬОГО!H24-'12-жінки-ЦЗ'!H24</f>
        <v>708</v>
      </c>
      <c r="I24" s="101">
        <f>УСЬОГО!I24-'12-жінки-ЦЗ'!I24</f>
        <v>633</v>
      </c>
      <c r="J24" s="103">
        <f t="shared" si="2"/>
        <v>89.406779661016955</v>
      </c>
      <c r="K24" s="101">
        <f>УСЬОГО!N24-'12-жінки-ЦЗ'!K24</f>
        <v>119</v>
      </c>
      <c r="L24" s="101">
        <f>УСЬОГО!O24-'12-жінки-ЦЗ'!L24</f>
        <v>121</v>
      </c>
      <c r="M24" s="103">
        <f t="shared" si="3"/>
        <v>101.68067226890756</v>
      </c>
      <c r="N24" s="101">
        <f>УСЬОГО!Q24-'12-жінки-ЦЗ'!N24</f>
        <v>9</v>
      </c>
      <c r="O24" s="101">
        <f>УСЬОГО!R24-'12-жінки-ЦЗ'!O24</f>
        <v>3</v>
      </c>
      <c r="P24" s="105">
        <f t="shared" si="8"/>
        <v>33.333333333333336</v>
      </c>
      <c r="Q24" s="101">
        <f>УСЬОГО!T24-'12-жінки-ЦЗ'!Q24</f>
        <v>1059</v>
      </c>
      <c r="R24" s="104">
        <f>УСЬОГО!U24-'12-жінки-ЦЗ'!R24</f>
        <v>933</v>
      </c>
      <c r="S24" s="103">
        <f t="shared" si="4"/>
        <v>88.101983002832867</v>
      </c>
      <c r="T24" s="101">
        <f>УСЬОГО!W24-'12-жінки-ЦЗ'!T24</f>
        <v>774</v>
      </c>
      <c r="U24" s="104">
        <f>УСЬОГО!X24-'12-жінки-ЦЗ'!U24</f>
        <v>141</v>
      </c>
      <c r="V24" s="103">
        <f t="shared" si="5"/>
        <v>18.217054263565892</v>
      </c>
      <c r="W24" s="101">
        <f>УСЬОГО!Z24-'12-жінки-ЦЗ'!W24</f>
        <v>343</v>
      </c>
      <c r="X24" s="104">
        <f>УСЬОГО!AA24-'12-жінки-ЦЗ'!X24</f>
        <v>95</v>
      </c>
      <c r="Y24" s="103">
        <f t="shared" si="6"/>
        <v>27.696793002915452</v>
      </c>
      <c r="Z24" s="101">
        <f>УСЬОГО!AC24-'12-жінки-ЦЗ'!Z24</f>
        <v>349</v>
      </c>
      <c r="AA24" s="104">
        <f>УСЬОГО!AD24-'12-жінки-ЦЗ'!AA24</f>
        <v>94</v>
      </c>
      <c r="AB24" s="103">
        <f t="shared" si="7"/>
        <v>26.93409742120344</v>
      </c>
      <c r="AC24" s="37"/>
      <c r="AD24" s="41"/>
    </row>
    <row r="25" spans="1:30" s="42" customFormat="1" ht="17" customHeight="1" x14ac:dyDescent="0.25">
      <c r="A25" s="61" t="s">
        <v>52</v>
      </c>
      <c r="B25" s="101">
        <f>УСЬОГО!B25-'12-жінки-ЦЗ'!B25</f>
        <v>3580</v>
      </c>
      <c r="C25" s="101">
        <f>УСЬОГО!C25-'12-жінки-ЦЗ'!C25</f>
        <v>3383</v>
      </c>
      <c r="D25" s="102">
        <f t="shared" si="0"/>
        <v>94.497206703910621</v>
      </c>
      <c r="E25" s="101">
        <f>УСЬОГО!E25-'12-жінки-ЦЗ'!E25</f>
        <v>484</v>
      </c>
      <c r="F25" s="101">
        <f>УСЬОГО!F25-'12-жінки-ЦЗ'!F25</f>
        <v>573</v>
      </c>
      <c r="G25" s="103">
        <f t="shared" si="1"/>
        <v>118.38842975206612</v>
      </c>
      <c r="H25" s="101">
        <f>УСЬОГО!H25-'12-жінки-ЦЗ'!H25</f>
        <v>517</v>
      </c>
      <c r="I25" s="101">
        <f>УСЬОГО!I25-'12-жінки-ЦЗ'!I25</f>
        <v>411</v>
      </c>
      <c r="J25" s="103">
        <f t="shared" si="2"/>
        <v>79.497098646034814</v>
      </c>
      <c r="K25" s="101">
        <f>УСЬОГО!N25-'12-жінки-ЦЗ'!K25</f>
        <v>48</v>
      </c>
      <c r="L25" s="101">
        <f>УСЬОГО!O25-'12-жінки-ЦЗ'!L25</f>
        <v>49</v>
      </c>
      <c r="M25" s="103">
        <f t="shared" si="3"/>
        <v>102.08333333333333</v>
      </c>
      <c r="N25" s="101">
        <f>УСЬОГО!Q25-'12-жінки-ЦЗ'!N25</f>
        <v>15</v>
      </c>
      <c r="O25" s="101">
        <f>УСЬОГО!R25-'12-жінки-ЦЗ'!O25</f>
        <v>22</v>
      </c>
      <c r="P25" s="105">
        <f t="shared" si="8"/>
        <v>146.66666666666666</v>
      </c>
      <c r="Q25" s="101">
        <f>УСЬОГО!T25-'12-жінки-ЦЗ'!Q25</f>
        <v>448</v>
      </c>
      <c r="R25" s="104">
        <f>УСЬОГО!U25-'12-жінки-ЦЗ'!R25</f>
        <v>498</v>
      </c>
      <c r="S25" s="103">
        <f t="shared" si="4"/>
        <v>111.16071428571429</v>
      </c>
      <c r="T25" s="101">
        <f>УСЬОГО!W25-'12-жінки-ЦЗ'!T25</f>
        <v>2848</v>
      </c>
      <c r="U25" s="104">
        <f>УСЬОГО!X25-'12-жінки-ЦЗ'!U25</f>
        <v>30</v>
      </c>
      <c r="V25" s="103">
        <f t="shared" si="5"/>
        <v>1.053370786516854</v>
      </c>
      <c r="W25" s="101">
        <f>УСЬОГО!Z25-'12-жінки-ЦЗ'!W25</f>
        <v>157</v>
      </c>
      <c r="X25" s="104">
        <f>УСЬОГО!AA25-'12-жінки-ЦЗ'!X25</f>
        <v>25</v>
      </c>
      <c r="Y25" s="103">
        <f t="shared" si="6"/>
        <v>15.923566878980891</v>
      </c>
      <c r="Z25" s="101">
        <f>УСЬОГО!AC25-'12-жінки-ЦЗ'!Z25</f>
        <v>141</v>
      </c>
      <c r="AA25" s="104">
        <f>УСЬОГО!AD25-'12-жінки-ЦЗ'!AA25</f>
        <v>18</v>
      </c>
      <c r="AB25" s="103">
        <f t="shared" si="7"/>
        <v>12.76595744680851</v>
      </c>
      <c r="AC25" s="37"/>
      <c r="AD25" s="41"/>
    </row>
    <row r="26" spans="1:30" s="42" customFormat="1" ht="17" customHeight="1" x14ac:dyDescent="0.25">
      <c r="A26" s="61" t="s">
        <v>53</v>
      </c>
      <c r="B26" s="101">
        <f>УСЬОГО!B26-'12-жінки-ЦЗ'!B26</f>
        <v>1909</v>
      </c>
      <c r="C26" s="101">
        <f>УСЬОГО!C26-'12-жінки-ЦЗ'!C26</f>
        <v>1857</v>
      </c>
      <c r="D26" s="102">
        <f t="shared" si="0"/>
        <v>97.276060764798331</v>
      </c>
      <c r="E26" s="101">
        <f>УСЬОГО!E26-'12-жінки-ЦЗ'!E26</f>
        <v>1001</v>
      </c>
      <c r="F26" s="101">
        <f>УСЬОГО!F26-'12-жінки-ЦЗ'!F26</f>
        <v>937</v>
      </c>
      <c r="G26" s="103">
        <f t="shared" si="1"/>
        <v>93.60639360639361</v>
      </c>
      <c r="H26" s="101">
        <f>УСЬОГО!H26-'12-жінки-ЦЗ'!H26</f>
        <v>557</v>
      </c>
      <c r="I26" s="101">
        <f>УСЬОГО!I26-'12-жінки-ЦЗ'!I26</f>
        <v>438</v>
      </c>
      <c r="J26" s="103">
        <f t="shared" si="2"/>
        <v>78.635547576301619</v>
      </c>
      <c r="K26" s="101">
        <f>УСЬОГО!N26-'12-жінки-ЦЗ'!K26</f>
        <v>61</v>
      </c>
      <c r="L26" s="101">
        <f>УСЬОГО!O26-'12-жінки-ЦЗ'!L26</f>
        <v>55</v>
      </c>
      <c r="M26" s="103">
        <f t="shared" si="3"/>
        <v>90.163934426229503</v>
      </c>
      <c r="N26" s="101">
        <f>УСЬОГО!Q26-'12-жінки-ЦЗ'!N26</f>
        <v>22</v>
      </c>
      <c r="O26" s="101">
        <f>УСЬОГО!R26-'12-жінки-ЦЗ'!O26</f>
        <v>2</v>
      </c>
      <c r="P26" s="103">
        <f t="shared" si="8"/>
        <v>9.0909090909090917</v>
      </c>
      <c r="Q26" s="101">
        <f>УСЬОГО!T26-'12-жінки-ЦЗ'!Q26</f>
        <v>940</v>
      </c>
      <c r="R26" s="104">
        <f>УСЬОГО!U26-'12-жінки-ЦЗ'!R26</f>
        <v>797</v>
      </c>
      <c r="S26" s="103">
        <f t="shared" si="4"/>
        <v>84.787234042553195</v>
      </c>
      <c r="T26" s="101">
        <f>УСЬОГО!W26-'12-жінки-ЦЗ'!T26</f>
        <v>1164</v>
      </c>
      <c r="U26" s="104">
        <f>УСЬОГО!X26-'12-жінки-ЦЗ'!U26</f>
        <v>146</v>
      </c>
      <c r="V26" s="103">
        <f t="shared" si="5"/>
        <v>12.542955326460481</v>
      </c>
      <c r="W26" s="101">
        <f>УСЬОГО!Z26-'12-жінки-ЦЗ'!W26</f>
        <v>340</v>
      </c>
      <c r="X26" s="104">
        <f>УСЬОГО!AA26-'12-жінки-ЦЗ'!X26</f>
        <v>144</v>
      </c>
      <c r="Y26" s="103">
        <f t="shared" si="6"/>
        <v>42.352941176470587</v>
      </c>
      <c r="Z26" s="101">
        <f>УСЬОГО!AC26-'12-жінки-ЦЗ'!Z26</f>
        <v>288</v>
      </c>
      <c r="AA26" s="104">
        <f>УСЬОГО!AD26-'12-жінки-ЦЗ'!AA26</f>
        <v>106</v>
      </c>
      <c r="AB26" s="103">
        <f t="shared" si="7"/>
        <v>36.805555555555557</v>
      </c>
      <c r="AC26" s="37"/>
      <c r="AD26" s="41"/>
    </row>
    <row r="27" spans="1:30" s="42" customFormat="1" ht="17" customHeight="1" x14ac:dyDescent="0.25">
      <c r="A27" s="61" t="s">
        <v>54</v>
      </c>
      <c r="B27" s="101">
        <f>УСЬОГО!B27-'12-жінки-ЦЗ'!B27</f>
        <v>1020</v>
      </c>
      <c r="C27" s="101">
        <f>УСЬОГО!C27-'12-жінки-ЦЗ'!C27</f>
        <v>1128</v>
      </c>
      <c r="D27" s="102">
        <f t="shared" si="0"/>
        <v>110.58823529411765</v>
      </c>
      <c r="E27" s="101">
        <f>УСЬОГО!E27-'12-жінки-ЦЗ'!E27</f>
        <v>483</v>
      </c>
      <c r="F27" s="101">
        <f>УСЬОГО!F27-'12-жінки-ЦЗ'!F27</f>
        <v>529</v>
      </c>
      <c r="G27" s="103">
        <f t="shared" si="1"/>
        <v>109.52380952380952</v>
      </c>
      <c r="H27" s="101">
        <f>УСЬОГО!H27-'12-жінки-ЦЗ'!H27</f>
        <v>213</v>
      </c>
      <c r="I27" s="101">
        <f>УСЬОГО!I27-'12-жінки-ЦЗ'!I27</f>
        <v>290</v>
      </c>
      <c r="J27" s="103">
        <f t="shared" si="2"/>
        <v>136.15023474178403</v>
      </c>
      <c r="K27" s="101">
        <f>УСЬОГО!N27-'12-жінки-ЦЗ'!K27</f>
        <v>53</v>
      </c>
      <c r="L27" s="101">
        <f>УСЬОГО!O27-'12-жінки-ЦЗ'!L27</f>
        <v>78</v>
      </c>
      <c r="M27" s="103">
        <f t="shared" si="3"/>
        <v>147.16981132075472</v>
      </c>
      <c r="N27" s="101">
        <f>УСЬОГО!Q27-'12-жінки-ЦЗ'!N27</f>
        <v>49</v>
      </c>
      <c r="O27" s="101">
        <f>УСЬОГО!R27-'12-жінки-ЦЗ'!O27</f>
        <v>39</v>
      </c>
      <c r="P27" s="103">
        <f t="shared" si="8"/>
        <v>79.591836734693871</v>
      </c>
      <c r="Q27" s="101">
        <f>УСЬОГО!T27-'12-жінки-ЦЗ'!Q27</f>
        <v>468</v>
      </c>
      <c r="R27" s="104">
        <f>УСЬОГО!U27-'12-жінки-ЦЗ'!R27</f>
        <v>454</v>
      </c>
      <c r="S27" s="103">
        <f t="shared" si="4"/>
        <v>97.008547008547012</v>
      </c>
      <c r="T27" s="101">
        <f>УСЬОГО!W27-'12-жінки-ЦЗ'!T27</f>
        <v>674</v>
      </c>
      <c r="U27" s="104">
        <f>УСЬОГО!X27-'12-жінки-ЦЗ'!U27</f>
        <v>41</v>
      </c>
      <c r="V27" s="103">
        <f t="shared" si="5"/>
        <v>6.0830860534124627</v>
      </c>
      <c r="W27" s="101">
        <f>УСЬОГО!Z27-'12-жінки-ЦЗ'!W27</f>
        <v>182</v>
      </c>
      <c r="X27" s="104">
        <f>УСЬОГО!AA27-'12-жінки-ЦЗ'!X27</f>
        <v>36</v>
      </c>
      <c r="Y27" s="103">
        <f t="shared" si="6"/>
        <v>19.780219780219781</v>
      </c>
      <c r="Z27" s="101">
        <f>УСЬОГО!AC27-'12-жінки-ЦЗ'!Z27</f>
        <v>182</v>
      </c>
      <c r="AA27" s="104">
        <f>УСЬОГО!AD27-'12-жінки-ЦЗ'!AA27</f>
        <v>37</v>
      </c>
      <c r="AB27" s="103">
        <f t="shared" si="7"/>
        <v>20.329670329670328</v>
      </c>
      <c r="AC27" s="37"/>
      <c r="AD27" s="41"/>
    </row>
    <row r="28" spans="1:30" s="42" customFormat="1" ht="17" customHeight="1" x14ac:dyDescent="0.25">
      <c r="A28" s="61" t="s">
        <v>55</v>
      </c>
      <c r="B28" s="101">
        <f>УСЬОГО!B28-'12-жінки-ЦЗ'!B28</f>
        <v>1187</v>
      </c>
      <c r="C28" s="101">
        <f>УСЬОГО!C28-'12-жінки-ЦЗ'!C28</f>
        <v>1035</v>
      </c>
      <c r="D28" s="102">
        <f t="shared" si="0"/>
        <v>87.194608256107841</v>
      </c>
      <c r="E28" s="101">
        <f>УСЬОГО!E28-'12-жінки-ЦЗ'!E28</f>
        <v>548</v>
      </c>
      <c r="F28" s="101">
        <f>УСЬОГО!F28-'12-жінки-ЦЗ'!F28</f>
        <v>507</v>
      </c>
      <c r="G28" s="103">
        <f t="shared" si="1"/>
        <v>92.518248175182478</v>
      </c>
      <c r="H28" s="101">
        <f>УСЬОГО!H28-'12-жінки-ЦЗ'!H28</f>
        <v>477</v>
      </c>
      <c r="I28" s="101">
        <f>УСЬОГО!I28-'12-жінки-ЦЗ'!I28</f>
        <v>372</v>
      </c>
      <c r="J28" s="103">
        <f t="shared" si="2"/>
        <v>77.987421383647799</v>
      </c>
      <c r="K28" s="101">
        <f>УСЬОГО!N28-'12-жінки-ЦЗ'!K28</f>
        <v>94</v>
      </c>
      <c r="L28" s="101">
        <f>УСЬОГО!O28-'12-жінки-ЦЗ'!L28</f>
        <v>64</v>
      </c>
      <c r="M28" s="103">
        <f t="shared" si="3"/>
        <v>68.085106382978722</v>
      </c>
      <c r="N28" s="101">
        <f>УСЬОГО!Q28-'12-жінки-ЦЗ'!N28</f>
        <v>40</v>
      </c>
      <c r="O28" s="101">
        <f>УСЬОГО!R28-'12-жінки-ЦЗ'!O28</f>
        <v>31</v>
      </c>
      <c r="P28" s="103">
        <f t="shared" si="8"/>
        <v>77.5</v>
      </c>
      <c r="Q28" s="101">
        <f>УСЬОГО!T28-'12-жінки-ЦЗ'!Q28</f>
        <v>554</v>
      </c>
      <c r="R28" s="104">
        <f>УСЬОГО!U28-'12-жінки-ЦЗ'!R28</f>
        <v>486</v>
      </c>
      <c r="S28" s="103">
        <f t="shared" si="4"/>
        <v>87.725631768953065</v>
      </c>
      <c r="T28" s="101">
        <f>УСЬОГО!W28-'12-жінки-ЦЗ'!T28</f>
        <v>496</v>
      </c>
      <c r="U28" s="104">
        <f>УСЬОГО!X28-'12-жінки-ЦЗ'!U28</f>
        <v>56</v>
      </c>
      <c r="V28" s="103">
        <f t="shared" si="5"/>
        <v>11.290322580645162</v>
      </c>
      <c r="W28" s="101">
        <f>УСЬОГО!Z28-'12-жінки-ЦЗ'!W28</f>
        <v>142</v>
      </c>
      <c r="X28" s="104">
        <f>УСЬОГО!AA28-'12-жінки-ЦЗ'!X28</f>
        <v>41</v>
      </c>
      <c r="Y28" s="103">
        <f t="shared" si="6"/>
        <v>28.87323943661972</v>
      </c>
      <c r="Z28" s="101">
        <f>УСЬОГО!AC28-'12-жінки-ЦЗ'!Z28</f>
        <v>132</v>
      </c>
      <c r="AA28" s="104">
        <f>УСЬОГО!AD28-'12-жінки-ЦЗ'!AA28</f>
        <v>41</v>
      </c>
      <c r="AB28" s="103">
        <f t="shared" si="7"/>
        <v>31.060606060606062</v>
      </c>
      <c r="AC28" s="37"/>
      <c r="AD28" s="41"/>
    </row>
    <row r="29" spans="1:30" s="42" customFormat="1" ht="17" customHeight="1" x14ac:dyDescent="0.25">
      <c r="A29" s="61" t="s">
        <v>56</v>
      </c>
      <c r="B29" s="101">
        <f>УСЬОГО!B29-'12-жінки-ЦЗ'!B29</f>
        <v>1565</v>
      </c>
      <c r="C29" s="101">
        <f>УСЬОГО!C29-'12-жінки-ЦЗ'!C29</f>
        <v>1435</v>
      </c>
      <c r="D29" s="102">
        <f t="shared" si="0"/>
        <v>91.693290734824288</v>
      </c>
      <c r="E29" s="101">
        <f>УСЬОГО!E29-'12-жінки-ЦЗ'!E29</f>
        <v>927</v>
      </c>
      <c r="F29" s="101">
        <f>УСЬОГО!F29-'12-жінки-ЦЗ'!F29</f>
        <v>782</v>
      </c>
      <c r="G29" s="103">
        <f t="shared" si="1"/>
        <v>84.358144552319303</v>
      </c>
      <c r="H29" s="101">
        <f>УСЬОГО!H29-'12-жінки-ЦЗ'!H29</f>
        <v>477</v>
      </c>
      <c r="I29" s="101">
        <f>УСЬОГО!I29-'12-жінки-ЦЗ'!I29</f>
        <v>286</v>
      </c>
      <c r="J29" s="103">
        <f t="shared" si="2"/>
        <v>59.958071278825997</v>
      </c>
      <c r="K29" s="101">
        <f>УСЬОГО!N29-'12-жінки-ЦЗ'!K29</f>
        <v>72</v>
      </c>
      <c r="L29" s="101">
        <f>УСЬОГО!O29-'12-жінки-ЦЗ'!L29</f>
        <v>72</v>
      </c>
      <c r="M29" s="103">
        <f t="shared" si="3"/>
        <v>100</v>
      </c>
      <c r="N29" s="101">
        <f>УСЬОГО!Q29-'12-жінки-ЦЗ'!N29</f>
        <v>10</v>
      </c>
      <c r="O29" s="101">
        <f>УСЬОГО!R29-'12-жінки-ЦЗ'!O29</f>
        <v>1</v>
      </c>
      <c r="P29" s="103">
        <f t="shared" si="8"/>
        <v>10</v>
      </c>
      <c r="Q29" s="101">
        <f>УСЬОГО!T29-'12-жінки-ЦЗ'!Q29</f>
        <v>869</v>
      </c>
      <c r="R29" s="104">
        <f>УСЬОГО!U29-'12-жінки-ЦЗ'!R29</f>
        <v>661</v>
      </c>
      <c r="S29" s="103">
        <f t="shared" si="4"/>
        <v>76.064441887226693</v>
      </c>
      <c r="T29" s="101">
        <f>УСЬОГО!W29-'12-жінки-ЦЗ'!T29</f>
        <v>843</v>
      </c>
      <c r="U29" s="104">
        <f>УСЬОГО!X29-'12-жінки-ЦЗ'!U29</f>
        <v>39</v>
      </c>
      <c r="V29" s="103">
        <f t="shared" si="5"/>
        <v>4.6263345195729535</v>
      </c>
      <c r="W29" s="101">
        <f>УСЬОГО!Z29-'12-жінки-ЦЗ'!W29</f>
        <v>315</v>
      </c>
      <c r="X29" s="104">
        <f>УСЬОГО!AA29-'12-жінки-ЦЗ'!X29</f>
        <v>36</v>
      </c>
      <c r="Y29" s="103">
        <f t="shared" si="6"/>
        <v>11.428571428571429</v>
      </c>
      <c r="Z29" s="101">
        <f>УСЬОГО!AC29-'12-жінки-ЦЗ'!Z29</f>
        <v>304</v>
      </c>
      <c r="AA29" s="104">
        <f>УСЬОГО!AD29-'12-жінки-ЦЗ'!AA29</f>
        <v>29</v>
      </c>
      <c r="AB29" s="103">
        <f t="shared" si="7"/>
        <v>9.5394736842105257</v>
      </c>
      <c r="AC29" s="37"/>
      <c r="AD29" s="41"/>
    </row>
    <row r="30" spans="1:30" s="42" customFormat="1" ht="17" customHeight="1" x14ac:dyDescent="0.25">
      <c r="A30" s="61" t="s">
        <v>57</v>
      </c>
      <c r="B30" s="101">
        <f>УСЬОГО!B30-'12-жінки-ЦЗ'!B30</f>
        <v>1931</v>
      </c>
      <c r="C30" s="101">
        <f>УСЬОГО!C30-'12-жінки-ЦЗ'!C30</f>
        <v>2051</v>
      </c>
      <c r="D30" s="102">
        <f t="shared" si="0"/>
        <v>106.2143966856551</v>
      </c>
      <c r="E30" s="101">
        <f>УСЬОГО!E30-'12-жінки-ЦЗ'!E30</f>
        <v>471</v>
      </c>
      <c r="F30" s="101">
        <f>УСЬОГО!F30-'12-жінки-ЦЗ'!F30</f>
        <v>555</v>
      </c>
      <c r="G30" s="103">
        <f t="shared" si="1"/>
        <v>117.83439490445861</v>
      </c>
      <c r="H30" s="101">
        <f>УСЬОГО!H30-'12-жінки-ЦЗ'!H30</f>
        <v>392</v>
      </c>
      <c r="I30" s="101">
        <f>УСЬОГО!I30-'12-жінки-ЦЗ'!I30</f>
        <v>335</v>
      </c>
      <c r="J30" s="103">
        <f t="shared" si="2"/>
        <v>85.459183673469383</v>
      </c>
      <c r="K30" s="101">
        <f>УСЬОГО!N30-'12-жінки-ЦЗ'!K30</f>
        <v>102</v>
      </c>
      <c r="L30" s="101">
        <f>УСЬОГО!O30-'12-жінки-ЦЗ'!L30</f>
        <v>115</v>
      </c>
      <c r="M30" s="105" t="s">
        <v>68</v>
      </c>
      <c r="N30" s="101">
        <f>УСЬОГО!Q30-'12-жінки-ЦЗ'!N30</f>
        <v>14</v>
      </c>
      <c r="O30" s="101">
        <f>УСЬОГО!R30-'12-жінки-ЦЗ'!O30</f>
        <v>10</v>
      </c>
      <c r="P30" s="103">
        <f t="shared" si="8"/>
        <v>71.428571428571431</v>
      </c>
      <c r="Q30" s="101">
        <f>УСЬОГО!T30-'12-жінки-ЦЗ'!Q30</f>
        <v>462</v>
      </c>
      <c r="R30" s="104">
        <f>УСЬОГО!U30-'12-жінки-ЦЗ'!R30</f>
        <v>508</v>
      </c>
      <c r="S30" s="103">
        <f t="shared" si="4"/>
        <v>109.95670995670996</v>
      </c>
      <c r="T30" s="101">
        <f>УСЬОГО!W30-'12-жінки-ЦЗ'!T30</f>
        <v>1597</v>
      </c>
      <c r="U30" s="104">
        <f>УСЬОГО!X30-'12-жінки-ЦЗ'!U30</f>
        <v>90</v>
      </c>
      <c r="V30" s="103">
        <f t="shared" si="5"/>
        <v>5.6355666875391357</v>
      </c>
      <c r="W30" s="101">
        <f>УСЬОГО!Z30-'12-жінки-ЦЗ'!W30</f>
        <v>141</v>
      </c>
      <c r="X30" s="104">
        <f>УСЬОГО!AA30-'12-жінки-ЦЗ'!X30</f>
        <v>70</v>
      </c>
      <c r="Y30" s="103">
        <f t="shared" si="6"/>
        <v>49.645390070921984</v>
      </c>
      <c r="Z30" s="101">
        <f>УСЬОГО!AC30-'12-жінки-ЦЗ'!Z30</f>
        <v>124</v>
      </c>
      <c r="AA30" s="104">
        <f>УСЬОГО!AD30-'12-жінки-ЦЗ'!AA30</f>
        <v>69</v>
      </c>
      <c r="AB30" s="103">
        <f t="shared" si="7"/>
        <v>55.645161290322584</v>
      </c>
      <c r="AC30" s="37"/>
      <c r="AD30" s="41"/>
    </row>
    <row r="31" spans="1:30" s="42" customFormat="1" ht="17" customHeight="1" x14ac:dyDescent="0.25">
      <c r="A31" s="61" t="s">
        <v>58</v>
      </c>
      <c r="B31" s="101">
        <f>УСЬОГО!B31-'12-жінки-ЦЗ'!B31</f>
        <v>2031</v>
      </c>
      <c r="C31" s="101">
        <f>УСЬОГО!C31-'12-жінки-ЦЗ'!C31</f>
        <v>1823</v>
      </c>
      <c r="D31" s="102">
        <f t="shared" si="0"/>
        <v>89.75873953717381</v>
      </c>
      <c r="E31" s="101">
        <f>УСЬОГО!E31-'12-жінки-ЦЗ'!E31</f>
        <v>584</v>
      </c>
      <c r="F31" s="101">
        <f>УСЬОГО!F31-'12-жінки-ЦЗ'!F31</f>
        <v>545</v>
      </c>
      <c r="G31" s="103">
        <f t="shared" si="1"/>
        <v>93.321917808219183</v>
      </c>
      <c r="H31" s="101">
        <f>УСЬОГО!H31-'12-жінки-ЦЗ'!H31</f>
        <v>543</v>
      </c>
      <c r="I31" s="101">
        <f>УСЬОГО!I31-'12-жінки-ЦЗ'!I31</f>
        <v>490</v>
      </c>
      <c r="J31" s="103">
        <f t="shared" si="2"/>
        <v>90.239410681399633</v>
      </c>
      <c r="K31" s="101">
        <f>УСЬОГО!N31-'12-жінки-ЦЗ'!K31</f>
        <v>78</v>
      </c>
      <c r="L31" s="101">
        <f>УСЬОГО!O31-'12-жінки-ЦЗ'!L31</f>
        <v>62</v>
      </c>
      <c r="M31" s="103">
        <f t="shared" si="3"/>
        <v>79.487179487179489</v>
      </c>
      <c r="N31" s="101">
        <f>УСЬОГО!Q31-'12-жінки-ЦЗ'!N31</f>
        <v>4</v>
      </c>
      <c r="O31" s="101">
        <f>УСЬОГО!R31-'12-жінки-ЦЗ'!O31</f>
        <v>12</v>
      </c>
      <c r="P31" s="105">
        <f t="shared" si="8"/>
        <v>300</v>
      </c>
      <c r="Q31" s="101">
        <f>УСЬОГО!T31-'12-жінки-ЦЗ'!Q31</f>
        <v>580</v>
      </c>
      <c r="R31" s="104">
        <f>УСЬОГО!U31-'12-жінки-ЦЗ'!R31</f>
        <v>497</v>
      </c>
      <c r="S31" s="103">
        <f t="shared" si="4"/>
        <v>85.689655172413794</v>
      </c>
      <c r="T31" s="101">
        <f>УСЬОГО!W31-'12-жінки-ЦЗ'!T31</f>
        <v>1221</v>
      </c>
      <c r="U31" s="104">
        <f>УСЬОГО!X31-'12-жінки-ЦЗ'!U31</f>
        <v>-130</v>
      </c>
      <c r="V31" s="103">
        <f t="shared" si="5"/>
        <v>-10.647010647010648</v>
      </c>
      <c r="W31" s="101">
        <f>УСЬОГО!Z31-'12-жінки-ЦЗ'!W31</f>
        <v>172</v>
      </c>
      <c r="X31" s="104">
        <f>УСЬОГО!AA31-'12-жінки-ЦЗ'!X31</f>
        <v>-14</v>
      </c>
      <c r="Y31" s="103">
        <f t="shared" si="6"/>
        <v>-8.1395348837209305</v>
      </c>
      <c r="Z31" s="101">
        <f>УСЬОГО!AC31-'12-жінки-ЦЗ'!Z31</f>
        <v>146</v>
      </c>
      <c r="AA31" s="104">
        <f>УСЬОГО!AD31-'12-жінки-ЦЗ'!AA31</f>
        <v>-10</v>
      </c>
      <c r="AB31" s="103">
        <f t="shared" si="7"/>
        <v>-6.8493150684931505</v>
      </c>
      <c r="AC31" s="37"/>
      <c r="AD31" s="41"/>
    </row>
    <row r="32" spans="1:30" s="42" customFormat="1" ht="17" customHeight="1" x14ac:dyDescent="0.25">
      <c r="A32" s="61" t="s">
        <v>59</v>
      </c>
      <c r="B32" s="101">
        <f>УСЬОГО!B32-'12-жінки-ЦЗ'!B32</f>
        <v>2721</v>
      </c>
      <c r="C32" s="101">
        <f>УСЬОГО!C32-'12-жінки-ЦЗ'!C32</f>
        <v>2362</v>
      </c>
      <c r="D32" s="102">
        <f t="shared" si="0"/>
        <v>86.806321205439176</v>
      </c>
      <c r="E32" s="101">
        <f>УСЬОГО!E32-'12-жінки-ЦЗ'!E32</f>
        <v>724</v>
      </c>
      <c r="F32" s="101">
        <f>УСЬОГО!F32-'12-жінки-ЦЗ'!F32</f>
        <v>641</v>
      </c>
      <c r="G32" s="103">
        <f t="shared" si="1"/>
        <v>88.53591160220995</v>
      </c>
      <c r="H32" s="101">
        <f>УСЬОГО!H32-'12-жінки-ЦЗ'!H32</f>
        <v>778</v>
      </c>
      <c r="I32" s="101">
        <f>УСЬОГО!I32-'12-жінки-ЦЗ'!I32</f>
        <v>437</v>
      </c>
      <c r="J32" s="103">
        <f t="shared" si="2"/>
        <v>56.169665809768638</v>
      </c>
      <c r="K32" s="101">
        <f>УСЬОГО!N32-'12-жінки-ЦЗ'!K32</f>
        <v>68</v>
      </c>
      <c r="L32" s="101">
        <f>УСЬОГО!O32-'12-жінки-ЦЗ'!L32</f>
        <v>59</v>
      </c>
      <c r="M32" s="103">
        <f t="shared" si="3"/>
        <v>86.764705882352942</v>
      </c>
      <c r="N32" s="101">
        <f>УСЬОГО!Q32-'12-жінки-ЦЗ'!N32</f>
        <v>18</v>
      </c>
      <c r="O32" s="101">
        <f>УСЬОГО!R32-'12-жінки-ЦЗ'!O32</f>
        <v>11</v>
      </c>
      <c r="P32" s="105">
        <f t="shared" si="8"/>
        <v>61.111111111111114</v>
      </c>
      <c r="Q32" s="101">
        <f>УСЬОГО!T32-'12-жінки-ЦЗ'!Q32</f>
        <v>709</v>
      </c>
      <c r="R32" s="104">
        <f>УСЬОГО!U32-'12-жінки-ЦЗ'!R32</f>
        <v>554</v>
      </c>
      <c r="S32" s="103">
        <f t="shared" si="4"/>
        <v>78.13822284908322</v>
      </c>
      <c r="T32" s="101">
        <f>УСЬОГО!W32-'12-жінки-ЦЗ'!T32</f>
        <v>1903</v>
      </c>
      <c r="U32" s="104">
        <f>УСЬОГО!X32-'12-жінки-ЦЗ'!U32</f>
        <v>21</v>
      </c>
      <c r="V32" s="103">
        <f t="shared" si="5"/>
        <v>1.1035207566999474</v>
      </c>
      <c r="W32" s="101">
        <f>УСЬОГО!Z32-'12-жінки-ЦЗ'!W32</f>
        <v>186</v>
      </c>
      <c r="X32" s="104">
        <f>УСЬОГО!AA32-'12-жінки-ЦЗ'!X32</f>
        <v>7</v>
      </c>
      <c r="Y32" s="103">
        <f t="shared" si="6"/>
        <v>3.763440860215054</v>
      </c>
      <c r="Z32" s="101">
        <f>УСЬОГО!AC32-'12-жінки-ЦЗ'!Z32</f>
        <v>177</v>
      </c>
      <c r="AA32" s="104">
        <f>УСЬОГО!AD32-'12-жінки-ЦЗ'!AA32</f>
        <v>5</v>
      </c>
      <c r="AB32" s="103">
        <f t="shared" si="7"/>
        <v>2.8248587570621471</v>
      </c>
      <c r="AC32" s="37"/>
      <c r="AD32" s="41"/>
    </row>
    <row r="33" spans="1:30" s="42" customFormat="1" ht="17" customHeight="1" x14ac:dyDescent="0.25">
      <c r="A33" s="61" t="s">
        <v>60</v>
      </c>
      <c r="B33" s="101">
        <f>УСЬОГО!B33-'12-жінки-ЦЗ'!B33</f>
        <v>1771</v>
      </c>
      <c r="C33" s="101">
        <f>УСЬОГО!C33-'12-жінки-ЦЗ'!C33</f>
        <v>1799</v>
      </c>
      <c r="D33" s="102">
        <f t="shared" si="0"/>
        <v>101.58102766798419</v>
      </c>
      <c r="E33" s="101">
        <f>УСЬОГО!E33-'12-жінки-ЦЗ'!E33</f>
        <v>1098</v>
      </c>
      <c r="F33" s="101">
        <f>УСЬОГО!F33-'12-жінки-ЦЗ'!F33</f>
        <v>1152</v>
      </c>
      <c r="G33" s="103">
        <f t="shared" si="1"/>
        <v>104.91803278688525</v>
      </c>
      <c r="H33" s="101">
        <f>УСЬОГО!H33-'12-жінки-ЦЗ'!H33</f>
        <v>513</v>
      </c>
      <c r="I33" s="101">
        <f>УСЬОГО!I33-'12-жінки-ЦЗ'!I33</f>
        <v>519</v>
      </c>
      <c r="J33" s="103">
        <f t="shared" si="2"/>
        <v>101.16959064327486</v>
      </c>
      <c r="K33" s="101">
        <f>УСЬОГО!N33-'12-жінки-ЦЗ'!K33</f>
        <v>158</v>
      </c>
      <c r="L33" s="101">
        <f>УСЬОГО!O33-'12-жінки-ЦЗ'!L33</f>
        <v>145</v>
      </c>
      <c r="M33" s="103">
        <f t="shared" si="3"/>
        <v>91.77215189873418</v>
      </c>
      <c r="N33" s="101">
        <f>УСЬОГО!Q33-'12-жінки-ЦЗ'!N33</f>
        <v>9</v>
      </c>
      <c r="O33" s="101">
        <f>УСЬОГО!R33-'12-жінки-ЦЗ'!O33</f>
        <v>1</v>
      </c>
      <c r="P33" s="105">
        <f t="shared" si="8"/>
        <v>11.111111111111111</v>
      </c>
      <c r="Q33" s="101">
        <f>УСЬОГО!T33-'12-жінки-ЦЗ'!Q33</f>
        <v>1052</v>
      </c>
      <c r="R33" s="104">
        <f>УСЬОГО!U33-'12-жінки-ЦЗ'!R33</f>
        <v>1067</v>
      </c>
      <c r="S33" s="103">
        <f t="shared" si="4"/>
        <v>101.42585551330798</v>
      </c>
      <c r="T33" s="101">
        <f>УСЬОГО!W33-'12-жінки-ЦЗ'!T33</f>
        <v>809</v>
      </c>
      <c r="U33" s="104">
        <f>УСЬОГО!X33-'12-жінки-ЦЗ'!U33</f>
        <v>193</v>
      </c>
      <c r="V33" s="103">
        <f t="shared" si="5"/>
        <v>23.856613102595798</v>
      </c>
      <c r="W33" s="101">
        <f>УСЬОГО!Z33-'12-жінки-ЦЗ'!W33</f>
        <v>346</v>
      </c>
      <c r="X33" s="104">
        <f>УСЬОГО!AA33-'12-жінки-ЦЗ'!X33</f>
        <v>172</v>
      </c>
      <c r="Y33" s="103">
        <f t="shared" si="6"/>
        <v>49.710982658959537</v>
      </c>
      <c r="Z33" s="101">
        <f>УСЬОГО!AC33-'12-жінки-ЦЗ'!Z33</f>
        <v>328</v>
      </c>
      <c r="AA33" s="104">
        <f>УСЬОГО!AD33-'12-жінки-ЦЗ'!AA33</f>
        <v>170</v>
      </c>
      <c r="AB33" s="103">
        <f t="shared" si="7"/>
        <v>51.829268292682926</v>
      </c>
      <c r="AC33" s="37"/>
      <c r="AD33" s="41"/>
    </row>
    <row r="34" spans="1:30" s="42" customFormat="1" ht="17" customHeight="1" x14ac:dyDescent="0.25">
      <c r="A34" s="61" t="s">
        <v>61</v>
      </c>
      <c r="B34" s="101">
        <f>УСЬОГО!B34-'12-жінки-ЦЗ'!B34</f>
        <v>1889</v>
      </c>
      <c r="C34" s="101">
        <f>УСЬОГО!C34-'12-жінки-ЦЗ'!C34</f>
        <v>1816</v>
      </c>
      <c r="D34" s="102">
        <f t="shared" si="0"/>
        <v>96.135521439915294</v>
      </c>
      <c r="E34" s="101">
        <f>УСЬОГО!E34-'12-жінки-ЦЗ'!E34</f>
        <v>1042</v>
      </c>
      <c r="F34" s="101">
        <f>УСЬОГО!F34-'12-жінки-ЦЗ'!F34</f>
        <v>977</v>
      </c>
      <c r="G34" s="103">
        <f t="shared" si="1"/>
        <v>93.76199616122841</v>
      </c>
      <c r="H34" s="101">
        <f>УСЬОГО!H34-'12-жінки-ЦЗ'!H34</f>
        <v>629</v>
      </c>
      <c r="I34" s="101">
        <f>УСЬОГО!I34-'12-жінки-ЦЗ'!I34</f>
        <v>624</v>
      </c>
      <c r="J34" s="103">
        <f t="shared" si="2"/>
        <v>99.205087440381561</v>
      </c>
      <c r="K34" s="101">
        <f>УСЬОГО!N34-'12-жінки-ЦЗ'!K34</f>
        <v>89</v>
      </c>
      <c r="L34" s="101">
        <f>УСЬОГО!O34-'12-жінки-ЦЗ'!L34</f>
        <v>75</v>
      </c>
      <c r="M34" s="103">
        <f t="shared" si="3"/>
        <v>84.269662921348313</v>
      </c>
      <c r="N34" s="101">
        <f>УСЬОГО!Q34-'12-жінки-ЦЗ'!N34</f>
        <v>41</v>
      </c>
      <c r="O34" s="101">
        <f>УСЬОГО!R34-'12-жінки-ЦЗ'!O34</f>
        <v>0</v>
      </c>
      <c r="P34" s="105">
        <f t="shared" si="8"/>
        <v>0</v>
      </c>
      <c r="Q34" s="101">
        <f>УСЬОГО!T34-'12-жінки-ЦЗ'!Q34</f>
        <v>989</v>
      </c>
      <c r="R34" s="104">
        <f>УСЬОГО!U34-'12-жінки-ЦЗ'!R34</f>
        <v>854</v>
      </c>
      <c r="S34" s="103">
        <f t="shared" si="4"/>
        <v>86.349848331648133</v>
      </c>
      <c r="T34" s="101">
        <f>УСЬОГО!W34-'12-жінки-ЦЗ'!T34</f>
        <v>898</v>
      </c>
      <c r="U34" s="104">
        <f>УСЬОГО!X34-'12-жінки-ЦЗ'!U34</f>
        <v>117</v>
      </c>
      <c r="V34" s="103">
        <f t="shared" si="5"/>
        <v>13.028953229398663</v>
      </c>
      <c r="W34" s="101">
        <f>УСЬОГО!Z34-'12-жінки-ЦЗ'!W34</f>
        <v>371</v>
      </c>
      <c r="X34" s="104">
        <f>УСЬОГО!AA34-'12-жінки-ЦЗ'!X34</f>
        <v>70</v>
      </c>
      <c r="Y34" s="103">
        <f t="shared" si="6"/>
        <v>18.867924528301888</v>
      </c>
      <c r="Z34" s="101">
        <f>УСЬОГО!AC34-'12-жінки-ЦЗ'!Z34</f>
        <v>346</v>
      </c>
      <c r="AA34" s="104">
        <f>УСЬОГО!AD34-'12-жінки-ЦЗ'!AA34</f>
        <v>94</v>
      </c>
      <c r="AB34" s="103">
        <f t="shared" si="7"/>
        <v>27.167630057803468</v>
      </c>
      <c r="AC34" s="37"/>
      <c r="AD34" s="41"/>
    </row>
    <row r="35" spans="1:30" s="42" customFormat="1" ht="17" customHeight="1" x14ac:dyDescent="0.25">
      <c r="A35" s="61" t="s">
        <v>62</v>
      </c>
      <c r="B35" s="101">
        <f>УСЬОГО!B35-'12-жінки-ЦЗ'!B35</f>
        <v>1065</v>
      </c>
      <c r="C35" s="101">
        <f>УСЬОГО!C35-'12-жінки-ЦЗ'!C35</f>
        <v>1060</v>
      </c>
      <c r="D35" s="102">
        <f t="shared" si="0"/>
        <v>99.53051643192488</v>
      </c>
      <c r="E35" s="101">
        <f>УСЬОГО!E35-'12-жінки-ЦЗ'!E35</f>
        <v>610</v>
      </c>
      <c r="F35" s="101">
        <f>УСЬОГО!F35-'12-жінки-ЦЗ'!F35</f>
        <v>572</v>
      </c>
      <c r="G35" s="103">
        <f t="shared" si="1"/>
        <v>93.770491803278688</v>
      </c>
      <c r="H35" s="101">
        <f>УСЬОГО!H35-'12-жінки-ЦЗ'!H35</f>
        <v>408</v>
      </c>
      <c r="I35" s="101">
        <f>УСЬОГО!I35-'12-жінки-ЦЗ'!I35</f>
        <v>276</v>
      </c>
      <c r="J35" s="103">
        <f t="shared" si="2"/>
        <v>67.647058823529406</v>
      </c>
      <c r="K35" s="101">
        <f>УСЬОГО!N35-'12-жінки-ЦЗ'!K35</f>
        <v>83</v>
      </c>
      <c r="L35" s="101">
        <f>УСЬОГО!O35-'12-жінки-ЦЗ'!L35</f>
        <v>82</v>
      </c>
      <c r="M35" s="103">
        <f t="shared" si="3"/>
        <v>98.795180722891573</v>
      </c>
      <c r="N35" s="101">
        <f>УСЬОГО!Q35-'12-жінки-ЦЗ'!N35</f>
        <v>6</v>
      </c>
      <c r="O35" s="101">
        <f>УСЬОГО!R35-'12-жінки-ЦЗ'!O35</f>
        <v>0</v>
      </c>
      <c r="P35" s="103">
        <f t="shared" si="8"/>
        <v>0</v>
      </c>
      <c r="Q35" s="101">
        <f>УСЬОГО!T35-'12-жінки-ЦЗ'!Q35</f>
        <v>530</v>
      </c>
      <c r="R35" s="104">
        <f>УСЬОГО!U35-'12-жінки-ЦЗ'!R35</f>
        <v>415</v>
      </c>
      <c r="S35" s="103">
        <f t="shared" si="4"/>
        <v>78.301886792452834</v>
      </c>
      <c r="T35" s="101">
        <f>УСЬОГО!W35-'12-жінки-ЦЗ'!T35</f>
        <v>525</v>
      </c>
      <c r="U35" s="104">
        <f>УСЬОГО!X35-'12-жінки-ЦЗ'!U35</f>
        <v>93</v>
      </c>
      <c r="V35" s="103">
        <f t="shared" si="5"/>
        <v>17.714285714285715</v>
      </c>
      <c r="W35" s="101">
        <f>УСЬОГО!Z35-'12-жінки-ЦЗ'!W35</f>
        <v>137</v>
      </c>
      <c r="X35" s="104">
        <f>УСЬОГО!AA35-'12-жінки-ЦЗ'!X35</f>
        <v>87</v>
      </c>
      <c r="Y35" s="103">
        <f t="shared" si="6"/>
        <v>63.503649635036496</v>
      </c>
      <c r="Z35" s="101">
        <f>УСЬОГО!AC35-'12-жінки-ЦЗ'!Z35</f>
        <v>117</v>
      </c>
      <c r="AA35" s="104">
        <f>УСЬОГО!AD35-'12-жінки-ЦЗ'!AA35</f>
        <v>72</v>
      </c>
      <c r="AB35" s="103">
        <f t="shared" si="7"/>
        <v>61.53846153846154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T19" sqref="T19"/>
    </sheetView>
  </sheetViews>
  <sheetFormatPr defaultColWidth="8" defaultRowHeight="13.6" x14ac:dyDescent="0.25"/>
  <cols>
    <col min="1" max="1" width="57.375" style="52" customWidth="1"/>
    <col min="2" max="3" width="13.875" style="18" customWidth="1"/>
    <col min="4" max="4" width="8.875" style="52" customWidth="1"/>
    <col min="5" max="5" width="9.875" style="52" customWidth="1"/>
    <col min="6" max="7" width="13.875" style="52" customWidth="1"/>
    <col min="8" max="8" width="8.875" style="52" customWidth="1"/>
    <col min="9" max="10" width="10.875" style="52" customWidth="1"/>
    <col min="11" max="11" width="11.125" style="52" customWidth="1"/>
    <col min="12" max="12" width="11.875" style="52" customWidth="1"/>
    <col min="13" max="16384" width="8" style="52"/>
  </cols>
  <sheetData>
    <row r="1" spans="1:19" ht="27" customHeight="1" x14ac:dyDescent="0.25">
      <c r="A1" s="228" t="s">
        <v>66</v>
      </c>
      <c r="B1" s="228"/>
      <c r="C1" s="228"/>
      <c r="D1" s="228"/>
      <c r="E1" s="228"/>
      <c r="F1" s="228"/>
      <c r="G1" s="228"/>
      <c r="H1" s="228"/>
      <c r="I1" s="228"/>
      <c r="J1" s="62"/>
    </row>
    <row r="2" spans="1:19" ht="23.3" customHeight="1" x14ac:dyDescent="0.25">
      <c r="A2" s="229" t="s">
        <v>17</v>
      </c>
      <c r="B2" s="228"/>
      <c r="C2" s="228"/>
      <c r="D2" s="228"/>
      <c r="E2" s="228"/>
      <c r="F2" s="228"/>
      <c r="G2" s="228"/>
      <c r="H2" s="228"/>
      <c r="I2" s="228"/>
      <c r="J2" s="62"/>
    </row>
    <row r="3" spans="1:19" ht="13.6" customHeight="1" x14ac:dyDescent="0.3">
      <c r="A3" s="230"/>
      <c r="B3" s="230"/>
      <c r="C3" s="230"/>
      <c r="D3" s="230"/>
      <c r="E3" s="230"/>
    </row>
    <row r="4" spans="1:19" s="47" customFormat="1" ht="30.75" customHeight="1" x14ac:dyDescent="0.25">
      <c r="A4" s="168" t="s">
        <v>0</v>
      </c>
      <c r="B4" s="231" t="s">
        <v>18</v>
      </c>
      <c r="C4" s="232"/>
      <c r="D4" s="232"/>
      <c r="E4" s="233"/>
      <c r="F4" s="231" t="s">
        <v>19</v>
      </c>
      <c r="G4" s="232"/>
      <c r="H4" s="232"/>
      <c r="I4" s="233"/>
      <c r="J4" s="63"/>
    </row>
    <row r="5" spans="1:19" s="47" customFormat="1" ht="23.3" customHeight="1" x14ac:dyDescent="0.25">
      <c r="A5" s="226"/>
      <c r="B5" s="164" t="s">
        <v>97</v>
      </c>
      <c r="C5" s="164" t="s">
        <v>98</v>
      </c>
      <c r="D5" s="166" t="s">
        <v>1</v>
      </c>
      <c r="E5" s="167"/>
      <c r="F5" s="164" t="s">
        <v>97</v>
      </c>
      <c r="G5" s="164" t="s">
        <v>98</v>
      </c>
      <c r="H5" s="166" t="s">
        <v>1</v>
      </c>
      <c r="I5" s="167"/>
      <c r="J5" s="64"/>
    </row>
    <row r="6" spans="1:19" s="47" customFormat="1" ht="36.700000000000003" customHeight="1" x14ac:dyDescent="0.25">
      <c r="A6" s="169"/>
      <c r="B6" s="165"/>
      <c r="C6" s="165"/>
      <c r="D6" s="5" t="s">
        <v>2</v>
      </c>
      <c r="E6" s="6" t="s">
        <v>26</v>
      </c>
      <c r="F6" s="165"/>
      <c r="G6" s="165"/>
      <c r="H6" s="5" t="s">
        <v>2</v>
      </c>
      <c r="I6" s="6" t="s">
        <v>26</v>
      </c>
      <c r="J6" s="65"/>
    </row>
    <row r="7" spans="1:19" s="53" customFormat="1" ht="15.8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2.95" customHeight="1" x14ac:dyDescent="0.25">
      <c r="A8" s="54" t="s">
        <v>27</v>
      </c>
      <c r="B8" s="82">
        <f>'15-місто-ЦЗ'!B7</f>
        <v>88023</v>
      </c>
      <c r="C8" s="82">
        <f>'15-місто-ЦЗ'!C7</f>
        <v>87488</v>
      </c>
      <c r="D8" s="11">
        <f>C8*100/B8</f>
        <v>99.392204310237091</v>
      </c>
      <c r="E8" s="75">
        <f>C8-B8</f>
        <v>-535</v>
      </c>
      <c r="F8" s="74">
        <f>'16-село-ЦЗ'!B7</f>
        <v>58486</v>
      </c>
      <c r="G8" s="74">
        <f>'16-село-ЦЗ'!C7</f>
        <v>57795</v>
      </c>
      <c r="H8" s="11">
        <f>G8*100/F8</f>
        <v>98.818520671613726</v>
      </c>
      <c r="I8" s="75">
        <f>G8-F8</f>
        <v>-691</v>
      </c>
      <c r="J8" s="67"/>
      <c r="K8" s="95"/>
      <c r="L8" s="95"/>
      <c r="M8" s="55"/>
      <c r="R8" s="68"/>
      <c r="S8" s="68"/>
    </row>
    <row r="9" spans="1:19" s="47" customFormat="1" ht="22.95" customHeight="1" x14ac:dyDescent="0.25">
      <c r="A9" s="54" t="s">
        <v>28</v>
      </c>
      <c r="B9" s="74">
        <f>'15-місто-ЦЗ'!E7</f>
        <v>39182</v>
      </c>
      <c r="C9" s="74">
        <f>'15-місто-ЦЗ'!F7</f>
        <v>41185</v>
      </c>
      <c r="D9" s="11">
        <f t="shared" ref="D9:D13" si="0">C9*100/B9</f>
        <v>105.11204124342811</v>
      </c>
      <c r="E9" s="90">
        <f t="shared" ref="E9:E13" si="1">C9-B9</f>
        <v>2003</v>
      </c>
      <c r="F9" s="74">
        <f>'16-село-ЦЗ'!E7</f>
        <v>23854</v>
      </c>
      <c r="G9" s="74">
        <f>'16-село-ЦЗ'!F7</f>
        <v>26420</v>
      </c>
      <c r="H9" s="11">
        <f t="shared" ref="H9:H13" si="2">G9*100/F9</f>
        <v>110.75710572650289</v>
      </c>
      <c r="I9" s="75">
        <f t="shared" ref="I9:I13" si="3">G9-F9</f>
        <v>2566</v>
      </c>
      <c r="J9" s="67"/>
      <c r="K9" s="95"/>
      <c r="L9" s="95"/>
      <c r="M9" s="56"/>
      <c r="R9" s="68"/>
      <c r="S9" s="68"/>
    </row>
    <row r="10" spans="1:19" s="47" customFormat="1" ht="45" customHeight="1" x14ac:dyDescent="0.25">
      <c r="A10" s="57" t="s">
        <v>29</v>
      </c>
      <c r="B10" s="74">
        <f>'15-місто-ЦЗ'!H7</f>
        <v>16989</v>
      </c>
      <c r="C10" s="74">
        <f>'15-місто-ЦЗ'!I7</f>
        <v>16346</v>
      </c>
      <c r="D10" s="11">
        <f t="shared" si="0"/>
        <v>96.215198069338982</v>
      </c>
      <c r="E10" s="75">
        <f t="shared" si="1"/>
        <v>-643</v>
      </c>
      <c r="F10" s="74">
        <f>'16-село-ЦЗ'!H7</f>
        <v>11070</v>
      </c>
      <c r="G10" s="74">
        <f>'16-село-ЦЗ'!I7</f>
        <v>11179</v>
      </c>
      <c r="H10" s="11">
        <f t="shared" si="2"/>
        <v>100.98464317976513</v>
      </c>
      <c r="I10" s="75">
        <f t="shared" si="3"/>
        <v>109</v>
      </c>
      <c r="J10" s="67"/>
      <c r="K10" s="95"/>
      <c r="L10" s="95"/>
      <c r="M10" s="56"/>
      <c r="R10" s="68"/>
      <c r="S10" s="68"/>
    </row>
    <row r="11" spans="1:19" s="47" customFormat="1" ht="21.75" customHeight="1" x14ac:dyDescent="0.25">
      <c r="A11" s="54" t="s">
        <v>30</v>
      </c>
      <c r="B11" s="74">
        <f>'15-місто-ЦЗ'!K7</f>
        <v>2985</v>
      </c>
      <c r="C11" s="74">
        <f>'15-місто-ЦЗ'!L7</f>
        <v>2657</v>
      </c>
      <c r="D11" s="11">
        <f t="shared" si="0"/>
        <v>89.011725293132329</v>
      </c>
      <c r="E11" s="75">
        <f t="shared" si="1"/>
        <v>-328</v>
      </c>
      <c r="F11" s="74">
        <f>'16-село-ЦЗ'!K7</f>
        <v>2372</v>
      </c>
      <c r="G11" s="74">
        <f>'16-село-ЦЗ'!L7</f>
        <v>2184</v>
      </c>
      <c r="H11" s="11">
        <f t="shared" si="2"/>
        <v>92.074198988195619</v>
      </c>
      <c r="I11" s="75">
        <f t="shared" si="3"/>
        <v>-188</v>
      </c>
      <c r="J11" s="67"/>
      <c r="K11" s="95"/>
      <c r="L11" s="95"/>
      <c r="M11" s="56"/>
      <c r="R11" s="68"/>
      <c r="S11" s="68"/>
    </row>
    <row r="12" spans="1:19" s="47" customFormat="1" ht="40.1" customHeight="1" x14ac:dyDescent="0.25">
      <c r="A12" s="54" t="s">
        <v>20</v>
      </c>
      <c r="B12" s="74">
        <f>'15-місто-ЦЗ'!N7</f>
        <v>543</v>
      </c>
      <c r="C12" s="74">
        <f>'15-місто-ЦЗ'!O7</f>
        <v>439</v>
      </c>
      <c r="D12" s="11">
        <f t="shared" si="0"/>
        <v>80.847145488029469</v>
      </c>
      <c r="E12" s="75">
        <f t="shared" si="1"/>
        <v>-104</v>
      </c>
      <c r="F12" s="74">
        <f>'16-село-ЦЗ'!N7</f>
        <v>521</v>
      </c>
      <c r="G12" s="74">
        <f>'16-село-ЦЗ'!O7</f>
        <v>247</v>
      </c>
      <c r="H12" s="11">
        <f t="shared" si="2"/>
        <v>47.408829174664106</v>
      </c>
      <c r="I12" s="75">
        <f t="shared" si="3"/>
        <v>-274</v>
      </c>
      <c r="J12" s="67"/>
      <c r="K12" s="95"/>
      <c r="L12" s="95"/>
      <c r="M12" s="56"/>
      <c r="R12" s="68"/>
      <c r="S12" s="68"/>
    </row>
    <row r="13" spans="1:19" s="47" customFormat="1" ht="40.1" customHeight="1" x14ac:dyDescent="0.25">
      <c r="A13" s="54" t="s">
        <v>31</v>
      </c>
      <c r="B13" s="74">
        <f>'15-місто-ЦЗ'!Q7</f>
        <v>33035</v>
      </c>
      <c r="C13" s="74">
        <f>'15-місто-ЦЗ'!R7</f>
        <v>30828</v>
      </c>
      <c r="D13" s="11">
        <f t="shared" si="0"/>
        <v>93.319206901770855</v>
      </c>
      <c r="E13" s="90">
        <f t="shared" si="1"/>
        <v>-2207</v>
      </c>
      <c r="F13" s="74">
        <f>'16-село-ЦЗ'!Q7</f>
        <v>21117</v>
      </c>
      <c r="G13" s="74">
        <f>'16-село-ЦЗ'!R7</f>
        <v>21886</v>
      </c>
      <c r="H13" s="11">
        <f t="shared" si="2"/>
        <v>103.64161575981437</v>
      </c>
      <c r="I13" s="75">
        <f t="shared" si="3"/>
        <v>769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25">
      <c r="A14" s="170" t="s">
        <v>4</v>
      </c>
      <c r="B14" s="171"/>
      <c r="C14" s="171"/>
      <c r="D14" s="171"/>
      <c r="E14" s="171"/>
      <c r="F14" s="171"/>
      <c r="G14" s="171"/>
      <c r="H14" s="171"/>
      <c r="I14" s="171"/>
      <c r="J14" s="69"/>
      <c r="K14" s="25"/>
      <c r="L14" s="25"/>
      <c r="M14" s="56"/>
    </row>
    <row r="15" spans="1:19" s="47" customFormat="1" ht="18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69"/>
      <c r="K15" s="25"/>
      <c r="L15" s="25"/>
      <c r="M15" s="56"/>
    </row>
    <row r="16" spans="1:19" s="47" customFormat="1" ht="20.25" customHeight="1" x14ac:dyDescent="0.25">
      <c r="A16" s="168" t="s">
        <v>0</v>
      </c>
      <c r="B16" s="168" t="s">
        <v>99</v>
      </c>
      <c r="C16" s="168" t="s">
        <v>100</v>
      </c>
      <c r="D16" s="166" t="s">
        <v>1</v>
      </c>
      <c r="E16" s="167"/>
      <c r="F16" s="168" t="s">
        <v>99</v>
      </c>
      <c r="G16" s="168" t="s">
        <v>100</v>
      </c>
      <c r="H16" s="166" t="s">
        <v>1</v>
      </c>
      <c r="I16" s="167"/>
      <c r="J16" s="64"/>
      <c r="K16" s="25"/>
      <c r="L16" s="25"/>
      <c r="M16" s="56"/>
    </row>
    <row r="17" spans="1:13" ht="27" customHeight="1" x14ac:dyDescent="0.35">
      <c r="A17" s="169"/>
      <c r="B17" s="169"/>
      <c r="C17" s="169"/>
      <c r="D17" s="21" t="s">
        <v>2</v>
      </c>
      <c r="E17" s="6" t="s">
        <v>26</v>
      </c>
      <c r="F17" s="169"/>
      <c r="G17" s="169"/>
      <c r="H17" s="21" t="s">
        <v>2</v>
      </c>
      <c r="I17" s="6" t="s">
        <v>26</v>
      </c>
      <c r="J17" s="65"/>
      <c r="K17" s="70"/>
      <c r="L17" s="70"/>
      <c r="M17" s="58"/>
    </row>
    <row r="18" spans="1:13" ht="21.1" x14ac:dyDescent="0.35">
      <c r="A18" s="10" t="s">
        <v>113</v>
      </c>
      <c r="B18" s="82" t="s">
        <v>114</v>
      </c>
      <c r="C18" s="82">
        <f>'15-місто-ЦЗ'!U7</f>
        <v>9024</v>
      </c>
      <c r="D18" s="17" t="s">
        <v>114</v>
      </c>
      <c r="E18" s="90" t="s">
        <v>114</v>
      </c>
      <c r="F18" s="82" t="s">
        <v>114</v>
      </c>
      <c r="G18" s="82">
        <f>'16-село-ЦЗ'!U7</f>
        <v>6139</v>
      </c>
      <c r="H18" s="16" t="s">
        <v>114</v>
      </c>
      <c r="I18" s="75" t="s">
        <v>114</v>
      </c>
      <c r="J18" s="71"/>
      <c r="K18" s="96"/>
      <c r="L18" s="96"/>
      <c r="M18" s="58"/>
    </row>
    <row r="19" spans="1:13" ht="21.1" x14ac:dyDescent="0.35">
      <c r="A19" s="2" t="s">
        <v>28</v>
      </c>
      <c r="B19" s="82">
        <f>'15-місто-ЦЗ'!W7</f>
        <v>16863</v>
      </c>
      <c r="C19" s="82">
        <f>'15-місто-ЦЗ'!X7</f>
        <v>8076</v>
      </c>
      <c r="D19" s="17">
        <f t="shared" ref="D19:D20" si="4">C19*100/B19</f>
        <v>47.891834193204055</v>
      </c>
      <c r="E19" s="75">
        <f t="shared" ref="E19:E20" si="5">C19-B19</f>
        <v>-8787</v>
      </c>
      <c r="F19" s="82">
        <f>'16-село-ЦЗ'!W7</f>
        <v>9694</v>
      </c>
      <c r="G19" s="82">
        <f>'16-село-ЦЗ'!X7</f>
        <v>5243</v>
      </c>
      <c r="H19" s="16">
        <f t="shared" ref="H19:H20" si="6">G19*100/F19</f>
        <v>54.085001031565916</v>
      </c>
      <c r="I19" s="75">
        <f t="shared" ref="I19:I20" si="7">G19-F19</f>
        <v>-4451</v>
      </c>
      <c r="J19" s="71"/>
      <c r="K19" s="96"/>
      <c r="L19" s="96"/>
      <c r="M19" s="58"/>
    </row>
    <row r="20" spans="1:13" ht="21.1" x14ac:dyDescent="0.35">
      <c r="A20" s="2" t="s">
        <v>33</v>
      </c>
      <c r="B20" s="82">
        <f>'15-місто-ЦЗ'!Z7</f>
        <v>14812</v>
      </c>
      <c r="C20" s="82">
        <f>'15-місто-ЦЗ'!AA7</f>
        <v>6937</v>
      </c>
      <c r="D20" s="17">
        <f t="shared" si="4"/>
        <v>46.833648393194707</v>
      </c>
      <c r="E20" s="75">
        <f t="shared" si="5"/>
        <v>-7875</v>
      </c>
      <c r="F20" s="82">
        <f>'16-село-ЦЗ'!Z7</f>
        <v>8749</v>
      </c>
      <c r="G20" s="82">
        <f>'16-село-ЦЗ'!AA7</f>
        <v>4627</v>
      </c>
      <c r="H20" s="16">
        <f t="shared" si="6"/>
        <v>52.88604411932792</v>
      </c>
      <c r="I20" s="75">
        <f t="shared" si="7"/>
        <v>-4122</v>
      </c>
      <c r="J20" s="72"/>
      <c r="K20" s="96"/>
      <c r="L20" s="96"/>
      <c r="M20" s="58"/>
    </row>
    <row r="21" spans="1:13" ht="53" customHeight="1" x14ac:dyDescent="0.35">
      <c r="A21" s="162" t="s">
        <v>115</v>
      </c>
      <c r="B21" s="162"/>
      <c r="C21" s="162"/>
      <c r="D21" s="162"/>
      <c r="E21" s="162"/>
      <c r="F21" s="162"/>
      <c r="G21" s="162"/>
      <c r="H21" s="162"/>
      <c r="I21" s="162"/>
      <c r="K21" s="70"/>
      <c r="L21" s="70"/>
      <c r="M21" s="58"/>
    </row>
    <row r="22" spans="1:13" x14ac:dyDescent="0.25">
      <c r="K22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D7" activePane="bottomRight" state="frozen"/>
      <selection activeCell="A4" sqref="A4:A6"/>
      <selection pane="topRight" activeCell="A4" sqref="A4:A6"/>
      <selection pane="bottomLeft" activeCell="A4" sqref="A4:A6"/>
      <selection pane="bottomRight" activeCell="U29" sqref="U29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1.125" style="44" customWidth="1"/>
    <col min="16" max="16" width="8.125" style="44" customWidth="1"/>
    <col min="17" max="18" width="12.25" style="44" customWidth="1"/>
    <col min="19" max="19" width="8.125" style="44" customWidth="1"/>
    <col min="20" max="20" width="10.625" style="44" hidden="1" customWidth="1"/>
    <col min="21" max="21" width="18" style="44" customWidth="1"/>
    <col min="22" max="22" width="8.1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109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57.1" customHeight="1" x14ac:dyDescent="0.25">
      <c r="A3" s="178"/>
      <c r="B3" s="195" t="s">
        <v>21</v>
      </c>
      <c r="C3" s="195"/>
      <c r="D3" s="195"/>
      <c r="E3" s="195" t="s">
        <v>22</v>
      </c>
      <c r="F3" s="195"/>
      <c r="G3" s="195"/>
      <c r="H3" s="195" t="s">
        <v>13</v>
      </c>
      <c r="I3" s="195"/>
      <c r="J3" s="195"/>
      <c r="K3" s="195" t="s">
        <v>9</v>
      </c>
      <c r="L3" s="195"/>
      <c r="M3" s="195"/>
      <c r="N3" s="195" t="s">
        <v>10</v>
      </c>
      <c r="O3" s="195"/>
      <c r="P3" s="195"/>
      <c r="Q3" s="196" t="s">
        <v>8</v>
      </c>
      <c r="R3" s="197"/>
      <c r="S3" s="198"/>
      <c r="T3" s="195" t="s">
        <v>16</v>
      </c>
      <c r="U3" s="195"/>
      <c r="V3" s="195"/>
      <c r="W3" s="195" t="s">
        <v>11</v>
      </c>
      <c r="X3" s="195"/>
      <c r="Y3" s="195"/>
      <c r="Z3" s="195" t="s">
        <v>12</v>
      </c>
      <c r="AA3" s="195"/>
      <c r="AB3" s="195"/>
    </row>
    <row r="4" spans="1:32" s="33" customFormat="1" ht="19.55" customHeight="1" x14ac:dyDescent="0.25">
      <c r="A4" s="178"/>
      <c r="B4" s="180" t="s">
        <v>15</v>
      </c>
      <c r="C4" s="180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0" t="s">
        <v>63</v>
      </c>
      <c r="J4" s="181" t="s">
        <v>2</v>
      </c>
      <c r="K4" s="180" t="s">
        <v>15</v>
      </c>
      <c r="L4" s="180" t="s">
        <v>63</v>
      </c>
      <c r="M4" s="181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0" t="s">
        <v>63</v>
      </c>
      <c r="S4" s="181" t="s">
        <v>2</v>
      </c>
      <c r="T4" s="180" t="s">
        <v>15</v>
      </c>
      <c r="U4" s="182" t="s">
        <v>116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0" t="s">
        <v>63</v>
      </c>
      <c r="AB4" s="181" t="s">
        <v>2</v>
      </c>
    </row>
    <row r="5" spans="1:32" s="33" customFormat="1" ht="15.8" customHeight="1" x14ac:dyDescent="0.25">
      <c r="A5" s="178"/>
      <c r="B5" s="180"/>
      <c r="C5" s="180"/>
      <c r="D5" s="181"/>
      <c r="E5" s="180"/>
      <c r="F5" s="180"/>
      <c r="G5" s="181"/>
      <c r="H5" s="180"/>
      <c r="I5" s="180"/>
      <c r="J5" s="181"/>
      <c r="K5" s="180"/>
      <c r="L5" s="180"/>
      <c r="M5" s="181"/>
      <c r="N5" s="180"/>
      <c r="O5" s="180"/>
      <c r="P5" s="181"/>
      <c r="Q5" s="180"/>
      <c r="R5" s="180"/>
      <c r="S5" s="181"/>
      <c r="T5" s="180"/>
      <c r="U5" s="182"/>
      <c r="V5" s="181"/>
      <c r="W5" s="180"/>
      <c r="X5" s="180"/>
      <c r="Y5" s="181"/>
      <c r="Z5" s="180"/>
      <c r="AA5" s="180"/>
      <c r="AB5" s="18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109">
        <f>SUM(B8:B35)</f>
        <v>88023</v>
      </c>
      <c r="C7" s="109">
        <f>SUM(C8:C35)</f>
        <v>87488</v>
      </c>
      <c r="D7" s="110">
        <f>C7*100/B7</f>
        <v>99.392204310237091</v>
      </c>
      <c r="E7" s="111">
        <f>SUM(E8:E35)</f>
        <v>39182</v>
      </c>
      <c r="F7" s="111">
        <f>SUM(F8:F35)</f>
        <v>41185</v>
      </c>
      <c r="G7" s="110">
        <f>F7*100/E7</f>
        <v>105.11204124342811</v>
      </c>
      <c r="H7" s="111">
        <f>SUM(H8:H35)</f>
        <v>16989</v>
      </c>
      <c r="I7" s="111">
        <f>SUM(I8:I35)</f>
        <v>16346</v>
      </c>
      <c r="J7" s="110">
        <f>I7*100/H7</f>
        <v>96.215198069338982</v>
      </c>
      <c r="K7" s="111">
        <f>SUM(K8:K35)</f>
        <v>2985</v>
      </c>
      <c r="L7" s="111">
        <f>SUM(L8:L35)</f>
        <v>2657</v>
      </c>
      <c r="M7" s="110">
        <f>L7*100/K7</f>
        <v>89.011725293132329</v>
      </c>
      <c r="N7" s="111">
        <f>SUM(N8:N35)</f>
        <v>543</v>
      </c>
      <c r="O7" s="111">
        <f>SUM(O8:O35)</f>
        <v>439</v>
      </c>
      <c r="P7" s="110">
        <f>O7*100/N7</f>
        <v>80.847145488029469</v>
      </c>
      <c r="Q7" s="111">
        <f>SUM(Q8:Q35)</f>
        <v>33035</v>
      </c>
      <c r="R7" s="111">
        <f>SUM(R8:R35)</f>
        <v>30828</v>
      </c>
      <c r="S7" s="110">
        <f>R7*100/Q7</f>
        <v>93.319206901770855</v>
      </c>
      <c r="T7" s="111">
        <f>SUM(T8:T35)</f>
        <v>58316</v>
      </c>
      <c r="U7" s="111">
        <f>SUM(U8:U35)</f>
        <v>9024</v>
      </c>
      <c r="V7" s="110">
        <f>U7*100/T7</f>
        <v>15.474312367103368</v>
      </c>
      <c r="W7" s="111">
        <f>SUM(W8:W35)</f>
        <v>16863</v>
      </c>
      <c r="X7" s="111">
        <f>SUM(X8:X35)</f>
        <v>8076</v>
      </c>
      <c r="Y7" s="110">
        <f>X7*100/W7</f>
        <v>47.891834193204055</v>
      </c>
      <c r="Z7" s="111">
        <f>SUM(Z8:Z35)</f>
        <v>14812</v>
      </c>
      <c r="AA7" s="111">
        <f>SUM(AA8:AA35)</f>
        <v>6937</v>
      </c>
      <c r="AB7" s="110">
        <f>AA7*100/Z7</f>
        <v>46.833648393194707</v>
      </c>
      <c r="AC7" s="37"/>
      <c r="AF7" s="42"/>
    </row>
    <row r="8" spans="1:32" s="42" customFormat="1" ht="14.95" customHeight="1" x14ac:dyDescent="0.25">
      <c r="A8" s="61" t="s">
        <v>35</v>
      </c>
      <c r="B8" s="112">
        <f>УСЬОГО!B8-'16-село-ЦЗ'!B8</f>
        <v>28930</v>
      </c>
      <c r="C8" s="112">
        <f>УСЬОГО!C8-'16-село-ЦЗ'!C8</f>
        <v>30361</v>
      </c>
      <c r="D8" s="110">
        <f t="shared" ref="D8:D35" si="0">C8*100/B8</f>
        <v>104.94642239889389</v>
      </c>
      <c r="E8" s="112">
        <f>УСЬОГО!E8-'16-село-ЦЗ'!E8</f>
        <v>14289</v>
      </c>
      <c r="F8" s="112">
        <f>УСЬОГО!F8-'16-село-ЦЗ'!F8</f>
        <v>15867</v>
      </c>
      <c r="G8" s="113">
        <f t="shared" ref="G8:G35" si="1">F8*100/E8</f>
        <v>111.04346000419903</v>
      </c>
      <c r="H8" s="112">
        <f>УСЬОГО!H8-'16-село-ЦЗ'!H8</f>
        <v>3289</v>
      </c>
      <c r="I8" s="112">
        <f>УСЬОГО!I8-'16-село-ЦЗ'!I8</f>
        <v>3638</v>
      </c>
      <c r="J8" s="113">
        <f t="shared" ref="J8:J35" si="2">I8*100/H8</f>
        <v>110.61112800243235</v>
      </c>
      <c r="K8" s="112">
        <f>УСЬОГО!N8-'16-село-ЦЗ'!K8</f>
        <v>628</v>
      </c>
      <c r="L8" s="112">
        <f>УСЬОГО!O8-'16-село-ЦЗ'!L8</f>
        <v>919</v>
      </c>
      <c r="M8" s="113">
        <f t="shared" ref="M8:M35" si="3">L8*100/K8</f>
        <v>146.33757961783439</v>
      </c>
      <c r="N8" s="112">
        <f>УСЬОГО!Q8-'16-село-ЦЗ'!N8</f>
        <v>91</v>
      </c>
      <c r="O8" s="112">
        <f>УСЬОГО!R8-'16-село-ЦЗ'!O8</f>
        <v>254</v>
      </c>
      <c r="P8" s="113">
        <f>IF(ISERROR(O8*100/N8),"-",(O8*100/N8))</f>
        <v>279.12087912087912</v>
      </c>
      <c r="Q8" s="112">
        <f>УСЬОГО!T8-'16-село-ЦЗ'!Q8</f>
        <v>11021</v>
      </c>
      <c r="R8" s="114">
        <f>УСЬОГО!U8-'16-село-ЦЗ'!R8</f>
        <v>9818</v>
      </c>
      <c r="S8" s="113">
        <f t="shared" ref="S8:S35" si="4">R8*100/Q8</f>
        <v>89.084475093004258</v>
      </c>
      <c r="T8" s="112">
        <f>УСЬОГО!W8-'16-село-ЦЗ'!T8</f>
        <v>21292</v>
      </c>
      <c r="U8" s="114">
        <f>УСЬОГО!X8-'16-село-ЦЗ'!U8</f>
        <v>3859</v>
      </c>
      <c r="V8" s="113">
        <f t="shared" ref="V8:V35" si="5">U8*100/T8</f>
        <v>18.124178095059179</v>
      </c>
      <c r="W8" s="112">
        <f>УСЬОГО!Z8-'16-село-ЦЗ'!W8</f>
        <v>7144</v>
      </c>
      <c r="X8" s="114">
        <f>УСЬОГО!AA8-'16-село-ЦЗ'!X8</f>
        <v>3607</v>
      </c>
      <c r="Y8" s="113">
        <f t="shared" ref="Y8:Y35" si="6">X8*100/W8</f>
        <v>50.489921612541991</v>
      </c>
      <c r="Z8" s="112">
        <f>УСЬОГО!AC8-'16-село-ЦЗ'!Z8</f>
        <v>6355</v>
      </c>
      <c r="AA8" s="114">
        <f>УСЬОГО!AD8-'16-село-ЦЗ'!AA8</f>
        <v>3153</v>
      </c>
      <c r="AB8" s="113">
        <f t="shared" ref="AB8:AB35" si="7">AA8*100/Z8</f>
        <v>49.614476789929192</v>
      </c>
      <c r="AC8" s="37"/>
      <c r="AD8" s="41"/>
    </row>
    <row r="9" spans="1:32" s="43" customFormat="1" ht="14.95" customHeight="1" x14ac:dyDescent="0.25">
      <c r="A9" s="61" t="s">
        <v>36</v>
      </c>
      <c r="B9" s="112">
        <f>УСЬОГО!B9-'16-село-ЦЗ'!B9</f>
        <v>4617</v>
      </c>
      <c r="C9" s="112">
        <f>УСЬОГО!C9-'16-село-ЦЗ'!C9</f>
        <v>4383</v>
      </c>
      <c r="D9" s="110">
        <f t="shared" si="0"/>
        <v>94.931773879142298</v>
      </c>
      <c r="E9" s="112">
        <f>УСЬОГО!E9-'16-село-ЦЗ'!E9</f>
        <v>2172</v>
      </c>
      <c r="F9" s="112">
        <f>УСЬОГО!F9-'16-село-ЦЗ'!F9</f>
        <v>2131</v>
      </c>
      <c r="G9" s="113">
        <f t="shared" si="1"/>
        <v>98.112338858195216</v>
      </c>
      <c r="H9" s="112">
        <f>УСЬОГО!H9-'16-село-ЦЗ'!H9</f>
        <v>949</v>
      </c>
      <c r="I9" s="112">
        <f>УСЬОГО!I9-'16-село-ЦЗ'!I9</f>
        <v>820</v>
      </c>
      <c r="J9" s="113">
        <f t="shared" si="2"/>
        <v>86.406743940990523</v>
      </c>
      <c r="K9" s="112">
        <f>УСЬОГО!N9-'16-село-ЦЗ'!K9</f>
        <v>108</v>
      </c>
      <c r="L9" s="112">
        <f>УСЬОГО!O9-'16-село-ЦЗ'!L9</f>
        <v>97</v>
      </c>
      <c r="M9" s="113">
        <f t="shared" si="3"/>
        <v>89.81481481481481</v>
      </c>
      <c r="N9" s="112">
        <f>УСЬОГО!Q9-'16-село-ЦЗ'!N9</f>
        <v>18</v>
      </c>
      <c r="O9" s="112">
        <f>УСЬОГО!R9-'16-село-ЦЗ'!O9</f>
        <v>6</v>
      </c>
      <c r="P9" s="113">
        <f t="shared" ref="P9:P35" si="8">IF(ISERROR(O9*100/N9),"-",(O9*100/N9))</f>
        <v>33.333333333333336</v>
      </c>
      <c r="Q9" s="112">
        <f>УСЬОГО!T9-'16-село-ЦЗ'!Q9</f>
        <v>1793</v>
      </c>
      <c r="R9" s="114">
        <f>УСЬОГО!U9-'16-село-ЦЗ'!R9</f>
        <v>1731</v>
      </c>
      <c r="S9" s="113">
        <f t="shared" si="4"/>
        <v>96.542108198549911</v>
      </c>
      <c r="T9" s="112">
        <f>УСЬОГО!W9-'16-село-ЦЗ'!T9</f>
        <v>3065</v>
      </c>
      <c r="U9" s="114">
        <f>УСЬОГО!X9-'16-село-ЦЗ'!U9</f>
        <v>446</v>
      </c>
      <c r="V9" s="113">
        <f t="shared" si="5"/>
        <v>14.551386623164763</v>
      </c>
      <c r="W9" s="112">
        <f>УСЬОГО!Z9-'16-село-ЦЗ'!W9</f>
        <v>927</v>
      </c>
      <c r="X9" s="114">
        <f>УСЬОГО!AA9-'16-село-ЦЗ'!X9</f>
        <v>388</v>
      </c>
      <c r="Y9" s="113">
        <f t="shared" si="6"/>
        <v>41.855447680690396</v>
      </c>
      <c r="Z9" s="112">
        <f>УСЬОГО!AC9-'16-село-ЦЗ'!Z9</f>
        <v>720</v>
      </c>
      <c r="AA9" s="114">
        <f>УСЬОГО!AD9-'16-село-ЦЗ'!AA9</f>
        <v>272</v>
      </c>
      <c r="AB9" s="113">
        <f t="shared" si="7"/>
        <v>37.777777777777779</v>
      </c>
      <c r="AC9" s="37"/>
      <c r="AD9" s="41"/>
    </row>
    <row r="10" spans="1:32" s="42" customFormat="1" ht="14.95" customHeight="1" x14ac:dyDescent="0.25">
      <c r="A10" s="61" t="s">
        <v>37</v>
      </c>
      <c r="B10" s="112">
        <f>УСЬОГО!B10-'16-село-ЦЗ'!B10</f>
        <v>294</v>
      </c>
      <c r="C10" s="112">
        <f>УСЬОГО!C10-'16-село-ЦЗ'!C10</f>
        <v>276</v>
      </c>
      <c r="D10" s="110">
        <f t="shared" si="0"/>
        <v>93.877551020408163</v>
      </c>
      <c r="E10" s="112">
        <f>УСЬОГО!E10-'16-село-ЦЗ'!E10</f>
        <v>192</v>
      </c>
      <c r="F10" s="112">
        <f>УСЬОГО!F10-'16-село-ЦЗ'!F10</f>
        <v>178</v>
      </c>
      <c r="G10" s="113">
        <f t="shared" si="1"/>
        <v>92.708333333333329</v>
      </c>
      <c r="H10" s="112">
        <f>УСЬОГО!H10-'16-село-ЦЗ'!H10</f>
        <v>49</v>
      </c>
      <c r="I10" s="112">
        <f>УСЬОГО!I10-'16-село-ЦЗ'!I10</f>
        <v>43</v>
      </c>
      <c r="J10" s="113">
        <f t="shared" si="2"/>
        <v>87.755102040816325</v>
      </c>
      <c r="K10" s="112">
        <f>УСЬОГО!N10-'16-село-ЦЗ'!K10</f>
        <v>8</v>
      </c>
      <c r="L10" s="112">
        <f>УСЬОГО!O10-'16-село-ЦЗ'!L10</f>
        <v>6</v>
      </c>
      <c r="M10" s="113">
        <f t="shared" si="3"/>
        <v>75</v>
      </c>
      <c r="N10" s="112">
        <f>УСЬОГО!Q10-'16-село-ЦЗ'!N10</f>
        <v>1</v>
      </c>
      <c r="O10" s="112">
        <f>УСЬОГО!R10-'16-село-ЦЗ'!O10</f>
        <v>8</v>
      </c>
      <c r="P10" s="113">
        <f t="shared" si="8"/>
        <v>800</v>
      </c>
      <c r="Q10" s="112">
        <f>УСЬОГО!T10-'16-село-ЦЗ'!Q10</f>
        <v>186</v>
      </c>
      <c r="R10" s="114">
        <f>УСЬОГО!U10-'16-село-ЦЗ'!R10</f>
        <v>148</v>
      </c>
      <c r="S10" s="113">
        <f t="shared" si="4"/>
        <v>79.569892473118273</v>
      </c>
      <c r="T10" s="112">
        <f>УСЬОГО!W10-'16-село-ЦЗ'!T10</f>
        <v>184</v>
      </c>
      <c r="U10" s="114">
        <f>УСЬОГО!X10-'16-село-ЦЗ'!U10</f>
        <v>28</v>
      </c>
      <c r="V10" s="113">
        <f t="shared" si="5"/>
        <v>15.217391304347826</v>
      </c>
      <c r="W10" s="112">
        <f>УСЬОГО!Z10-'16-село-ЦЗ'!W10</f>
        <v>104</v>
      </c>
      <c r="X10" s="114">
        <f>УСЬОГО!AA10-'16-село-ЦЗ'!X10</f>
        <v>28</v>
      </c>
      <c r="Y10" s="113">
        <f t="shared" si="6"/>
        <v>26.923076923076923</v>
      </c>
      <c r="Z10" s="112">
        <f>УСЬОГО!AC10-'16-село-ЦЗ'!Z10</f>
        <v>93</v>
      </c>
      <c r="AA10" s="114">
        <f>УСЬОГО!AD10-'16-село-ЦЗ'!AA10</f>
        <v>22</v>
      </c>
      <c r="AB10" s="113">
        <f t="shared" si="7"/>
        <v>23.655913978494624</v>
      </c>
      <c r="AC10" s="37"/>
      <c r="AD10" s="41"/>
    </row>
    <row r="11" spans="1:32" s="42" customFormat="1" ht="14.95" customHeight="1" x14ac:dyDescent="0.25">
      <c r="A11" s="61" t="s">
        <v>38</v>
      </c>
      <c r="B11" s="112">
        <f>УСЬОГО!B11-'16-село-ЦЗ'!B11</f>
        <v>2199</v>
      </c>
      <c r="C11" s="112">
        <f>УСЬОГО!C11-'16-село-ЦЗ'!C11</f>
        <v>1940</v>
      </c>
      <c r="D11" s="110">
        <f t="shared" si="0"/>
        <v>88.221919054115503</v>
      </c>
      <c r="E11" s="112">
        <f>УСЬОГО!E11-'16-село-ЦЗ'!E11</f>
        <v>1172</v>
      </c>
      <c r="F11" s="112">
        <f>УСЬОГО!F11-'16-село-ЦЗ'!F11</f>
        <v>1006</v>
      </c>
      <c r="G11" s="113">
        <f t="shared" si="1"/>
        <v>85.836177474402731</v>
      </c>
      <c r="H11" s="112">
        <f>УСЬОГО!H11-'16-село-ЦЗ'!H11</f>
        <v>532</v>
      </c>
      <c r="I11" s="112">
        <f>УСЬОГО!I11-'16-село-ЦЗ'!I11</f>
        <v>332</v>
      </c>
      <c r="J11" s="113">
        <f t="shared" si="2"/>
        <v>62.406015037593988</v>
      </c>
      <c r="K11" s="112">
        <f>УСЬОГО!N11-'16-село-ЦЗ'!K11</f>
        <v>81</v>
      </c>
      <c r="L11" s="112">
        <f>УСЬОГО!O11-'16-село-ЦЗ'!L11</f>
        <v>39</v>
      </c>
      <c r="M11" s="113">
        <f t="shared" si="3"/>
        <v>48.148148148148145</v>
      </c>
      <c r="N11" s="112">
        <f>УСЬОГО!Q11-'16-село-ЦЗ'!N11</f>
        <v>0</v>
      </c>
      <c r="O11" s="112">
        <f>УСЬОГО!R11-'16-село-ЦЗ'!O11</f>
        <v>3</v>
      </c>
      <c r="P11" s="113" t="str">
        <f t="shared" si="8"/>
        <v>-</v>
      </c>
      <c r="Q11" s="112">
        <f>УСЬОГО!T11-'16-село-ЦЗ'!Q11</f>
        <v>1115</v>
      </c>
      <c r="R11" s="114">
        <f>УСЬОГО!U11-'16-село-ЦЗ'!R11</f>
        <v>889</v>
      </c>
      <c r="S11" s="113">
        <f t="shared" si="4"/>
        <v>79.730941704035871</v>
      </c>
      <c r="T11" s="112">
        <f>УСЬОГО!W11-'16-село-ЦЗ'!T11</f>
        <v>1189</v>
      </c>
      <c r="U11" s="114">
        <f>УСЬОГО!X11-'16-село-ЦЗ'!U11</f>
        <v>241</v>
      </c>
      <c r="V11" s="113">
        <f t="shared" si="5"/>
        <v>20.269133725820016</v>
      </c>
      <c r="W11" s="112">
        <f>УСЬОГО!Z11-'16-село-ЦЗ'!W11</f>
        <v>388</v>
      </c>
      <c r="X11" s="114">
        <f>УСЬОГО!AA11-'16-село-ЦЗ'!X11</f>
        <v>212</v>
      </c>
      <c r="Y11" s="113">
        <f t="shared" si="6"/>
        <v>54.639175257731956</v>
      </c>
      <c r="Z11" s="112">
        <f>УСЬОГО!AC11-'16-село-ЦЗ'!Z11</f>
        <v>329</v>
      </c>
      <c r="AA11" s="114">
        <f>УСЬОГО!AD11-'16-село-ЦЗ'!AA11</f>
        <v>168</v>
      </c>
      <c r="AB11" s="113">
        <f t="shared" si="7"/>
        <v>51.063829787234042</v>
      </c>
      <c r="AC11" s="37"/>
      <c r="AD11" s="41"/>
    </row>
    <row r="12" spans="1:32" s="42" customFormat="1" ht="14.95" customHeight="1" x14ac:dyDescent="0.25">
      <c r="A12" s="61" t="s">
        <v>39</v>
      </c>
      <c r="B12" s="112">
        <f>УСЬОГО!B12-'16-село-ЦЗ'!B12</f>
        <v>3652</v>
      </c>
      <c r="C12" s="112">
        <f>УСЬОГО!C12-'16-село-ЦЗ'!C12</f>
        <v>3601</v>
      </c>
      <c r="D12" s="110">
        <f t="shared" si="0"/>
        <v>98.603504928806132</v>
      </c>
      <c r="E12" s="112">
        <f>УСЬОГО!E12-'16-село-ЦЗ'!E12</f>
        <v>1276</v>
      </c>
      <c r="F12" s="112">
        <f>УСЬОГО!F12-'16-село-ЦЗ'!F12</f>
        <v>1255</v>
      </c>
      <c r="G12" s="113">
        <f t="shared" si="1"/>
        <v>98.354231974921632</v>
      </c>
      <c r="H12" s="112">
        <f>УСЬОГО!H12-'16-село-ЦЗ'!H12</f>
        <v>691</v>
      </c>
      <c r="I12" s="112">
        <f>УСЬОГО!I12-'16-село-ЦЗ'!I12</f>
        <v>607</v>
      </c>
      <c r="J12" s="113">
        <f t="shared" si="2"/>
        <v>87.843704775687414</v>
      </c>
      <c r="K12" s="112">
        <f>УСЬОГО!N12-'16-село-ЦЗ'!K12</f>
        <v>228</v>
      </c>
      <c r="L12" s="112">
        <f>УСЬОГО!O12-'16-село-ЦЗ'!L12</f>
        <v>164</v>
      </c>
      <c r="M12" s="113">
        <f t="shared" si="3"/>
        <v>71.929824561403507</v>
      </c>
      <c r="N12" s="112">
        <f>УСЬОГО!Q12-'16-село-ЦЗ'!N12</f>
        <v>109</v>
      </c>
      <c r="O12" s="112">
        <f>УСЬОГО!R12-'16-село-ЦЗ'!O12</f>
        <v>18</v>
      </c>
      <c r="P12" s="113">
        <f t="shared" si="8"/>
        <v>16.513761467889907</v>
      </c>
      <c r="Q12" s="112">
        <f>УСЬОГО!T12-'16-село-ЦЗ'!Q12</f>
        <v>1122</v>
      </c>
      <c r="R12" s="114">
        <f>УСЬОГО!U12-'16-село-ЦЗ'!R12</f>
        <v>1102</v>
      </c>
      <c r="S12" s="113">
        <f t="shared" si="4"/>
        <v>98.217468805704101</v>
      </c>
      <c r="T12" s="112">
        <f>УСЬОГО!W12-'16-село-ЦЗ'!T12</f>
        <v>2718</v>
      </c>
      <c r="U12" s="114">
        <f>УСЬОГО!X12-'16-село-ЦЗ'!U12</f>
        <v>235</v>
      </c>
      <c r="V12" s="113">
        <f t="shared" si="5"/>
        <v>8.6460632818248708</v>
      </c>
      <c r="W12" s="112">
        <f>УСЬОГО!Z12-'16-село-ЦЗ'!W12</f>
        <v>502</v>
      </c>
      <c r="X12" s="114">
        <f>УСЬОГО!AA12-'16-село-ЦЗ'!X12</f>
        <v>190</v>
      </c>
      <c r="Y12" s="113">
        <f t="shared" si="6"/>
        <v>37.848605577689241</v>
      </c>
      <c r="Z12" s="112">
        <f>УСЬОГО!AC12-'16-село-ЦЗ'!Z12</f>
        <v>409</v>
      </c>
      <c r="AA12" s="114">
        <f>УСЬОГО!AD12-'16-село-ЦЗ'!AA12</f>
        <v>141</v>
      </c>
      <c r="AB12" s="113">
        <f t="shared" si="7"/>
        <v>34.474327628361856</v>
      </c>
      <c r="AC12" s="37"/>
      <c r="AD12" s="41"/>
    </row>
    <row r="13" spans="1:32" s="42" customFormat="1" ht="14.95" customHeight="1" x14ac:dyDescent="0.25">
      <c r="A13" s="61" t="s">
        <v>40</v>
      </c>
      <c r="B13" s="112">
        <f>УСЬОГО!B13-'16-село-ЦЗ'!B13</f>
        <v>1839</v>
      </c>
      <c r="C13" s="112">
        <f>УСЬОГО!C13-'16-село-ЦЗ'!C13</f>
        <v>1588</v>
      </c>
      <c r="D13" s="110">
        <f t="shared" si="0"/>
        <v>86.35127786840674</v>
      </c>
      <c r="E13" s="112">
        <f>УСЬОГО!E13-'16-село-ЦЗ'!E13</f>
        <v>950</v>
      </c>
      <c r="F13" s="112">
        <f>УСЬОГО!F13-'16-село-ЦЗ'!F13</f>
        <v>799</v>
      </c>
      <c r="G13" s="113">
        <f t="shared" si="1"/>
        <v>84.10526315789474</v>
      </c>
      <c r="H13" s="112">
        <f>УСЬОГО!H13-'16-село-ЦЗ'!H13</f>
        <v>438</v>
      </c>
      <c r="I13" s="112">
        <f>УСЬОГО!I13-'16-село-ЦЗ'!I13</f>
        <v>372</v>
      </c>
      <c r="J13" s="113">
        <f t="shared" si="2"/>
        <v>84.93150684931507</v>
      </c>
      <c r="K13" s="112">
        <f>УСЬОГО!N13-'16-село-ЦЗ'!K13</f>
        <v>58</v>
      </c>
      <c r="L13" s="112">
        <f>УСЬОГО!O13-'16-село-ЦЗ'!L13</f>
        <v>51</v>
      </c>
      <c r="M13" s="113">
        <f t="shared" si="3"/>
        <v>87.931034482758619</v>
      </c>
      <c r="N13" s="112">
        <f>УСЬОГО!Q13-'16-село-ЦЗ'!N13</f>
        <v>8</v>
      </c>
      <c r="O13" s="112">
        <f>УСЬОГО!R13-'16-село-ЦЗ'!O13</f>
        <v>4</v>
      </c>
      <c r="P13" s="113">
        <f t="shared" si="8"/>
        <v>50</v>
      </c>
      <c r="Q13" s="112">
        <f>УСЬОГО!T13-'16-село-ЦЗ'!Q13</f>
        <v>830</v>
      </c>
      <c r="R13" s="114">
        <f>УСЬОГО!U13-'16-село-ЦЗ'!R13</f>
        <v>714</v>
      </c>
      <c r="S13" s="113">
        <f t="shared" si="4"/>
        <v>86.024096385542165</v>
      </c>
      <c r="T13" s="112">
        <f>УСЬОГО!W13-'16-село-ЦЗ'!T13</f>
        <v>1077</v>
      </c>
      <c r="U13" s="114">
        <f>УСЬОГО!X13-'16-село-ЦЗ'!U13</f>
        <v>123</v>
      </c>
      <c r="V13" s="113">
        <f t="shared" si="5"/>
        <v>11.420612813370473</v>
      </c>
      <c r="W13" s="112">
        <f>УСЬОГО!Z13-'16-село-ЦЗ'!W13</f>
        <v>383</v>
      </c>
      <c r="X13" s="114">
        <f>УСЬОГО!AA13-'16-село-ЦЗ'!X13</f>
        <v>117</v>
      </c>
      <c r="Y13" s="113">
        <f t="shared" si="6"/>
        <v>30.548302872062663</v>
      </c>
      <c r="Z13" s="112">
        <f>УСЬОГО!AC13-'16-село-ЦЗ'!Z13</f>
        <v>331</v>
      </c>
      <c r="AA13" s="114">
        <f>УСЬОГО!AD13-'16-село-ЦЗ'!AA13</f>
        <v>102</v>
      </c>
      <c r="AB13" s="113">
        <f t="shared" si="7"/>
        <v>30.815709969788518</v>
      </c>
      <c r="AC13" s="37"/>
      <c r="AD13" s="41"/>
    </row>
    <row r="14" spans="1:32" s="42" customFormat="1" ht="14.95" customHeight="1" x14ac:dyDescent="0.25">
      <c r="A14" s="61" t="s">
        <v>41</v>
      </c>
      <c r="B14" s="112">
        <f>УСЬОГО!B14-'16-село-ЦЗ'!B14</f>
        <v>1546</v>
      </c>
      <c r="C14" s="112">
        <f>УСЬОГО!C14-'16-село-ЦЗ'!C14</f>
        <v>1276</v>
      </c>
      <c r="D14" s="110">
        <f t="shared" si="0"/>
        <v>82.535575679172055</v>
      </c>
      <c r="E14" s="112">
        <f>УСЬОГО!E14-'16-село-ЦЗ'!E14</f>
        <v>981</v>
      </c>
      <c r="F14" s="112">
        <f>УСЬОГО!F14-'16-село-ЦЗ'!F14</f>
        <v>782</v>
      </c>
      <c r="G14" s="113">
        <f t="shared" si="1"/>
        <v>79.714576962283388</v>
      </c>
      <c r="H14" s="112">
        <f>УСЬОГО!H14-'16-село-ЦЗ'!H14</f>
        <v>342</v>
      </c>
      <c r="I14" s="112">
        <f>УСЬОГО!I14-'16-село-ЦЗ'!I14</f>
        <v>255</v>
      </c>
      <c r="J14" s="113">
        <f t="shared" si="2"/>
        <v>74.561403508771932</v>
      </c>
      <c r="K14" s="112">
        <f>УСЬОГО!N14-'16-село-ЦЗ'!K14</f>
        <v>30</v>
      </c>
      <c r="L14" s="112">
        <f>УСЬОГО!O14-'16-село-ЦЗ'!L14</f>
        <v>17</v>
      </c>
      <c r="M14" s="113">
        <f t="shared" si="3"/>
        <v>56.666666666666664</v>
      </c>
      <c r="N14" s="112">
        <f>УСЬОГО!Q14-'16-село-ЦЗ'!N14</f>
        <v>8</v>
      </c>
      <c r="O14" s="112">
        <f>УСЬОГО!R14-'16-село-ЦЗ'!O14</f>
        <v>1</v>
      </c>
      <c r="P14" s="113">
        <f t="shared" si="8"/>
        <v>12.5</v>
      </c>
      <c r="Q14" s="112">
        <f>УСЬОГО!T14-'16-село-ЦЗ'!Q14</f>
        <v>951</v>
      </c>
      <c r="R14" s="114">
        <f>УСЬОГО!U14-'16-село-ЦЗ'!R14</f>
        <v>702</v>
      </c>
      <c r="S14" s="113">
        <f t="shared" si="4"/>
        <v>73.81703470031546</v>
      </c>
      <c r="T14" s="112">
        <f>УСЬОГО!W14-'16-село-ЦЗ'!T14</f>
        <v>827</v>
      </c>
      <c r="U14" s="114">
        <f>УСЬОГО!X14-'16-село-ЦЗ'!U14</f>
        <v>95</v>
      </c>
      <c r="V14" s="113">
        <f t="shared" si="5"/>
        <v>11.487303506650544</v>
      </c>
      <c r="W14" s="112">
        <f>УСЬОГО!Z14-'16-село-ЦЗ'!W14</f>
        <v>447</v>
      </c>
      <c r="X14" s="114">
        <f>УСЬОГО!AA14-'16-село-ЦЗ'!X14</f>
        <v>82</v>
      </c>
      <c r="Y14" s="113">
        <f t="shared" si="6"/>
        <v>18.344519015659955</v>
      </c>
      <c r="Z14" s="112">
        <f>УСЬОГО!AC14-'16-село-ЦЗ'!Z14</f>
        <v>374</v>
      </c>
      <c r="AA14" s="114">
        <f>УСЬОГО!AD14-'16-село-ЦЗ'!AA14</f>
        <v>56</v>
      </c>
      <c r="AB14" s="113">
        <f t="shared" si="7"/>
        <v>14.973262032085561</v>
      </c>
      <c r="AC14" s="37"/>
      <c r="AD14" s="41"/>
    </row>
    <row r="15" spans="1:32" s="42" customFormat="1" ht="14.95" customHeight="1" x14ac:dyDescent="0.25">
      <c r="A15" s="61" t="s">
        <v>42</v>
      </c>
      <c r="B15" s="112">
        <f>УСЬОГО!B15-'16-село-ЦЗ'!B15</f>
        <v>7790</v>
      </c>
      <c r="C15" s="112">
        <f>УСЬОГО!C15-'16-село-ЦЗ'!C15</f>
        <v>7371</v>
      </c>
      <c r="D15" s="110">
        <f t="shared" si="0"/>
        <v>94.621309370988442</v>
      </c>
      <c r="E15" s="112">
        <f>УСЬОГО!E15-'16-село-ЦЗ'!E15</f>
        <v>1921</v>
      </c>
      <c r="F15" s="112">
        <f>УСЬОГО!F15-'16-село-ЦЗ'!F15</f>
        <v>1949</v>
      </c>
      <c r="G15" s="113">
        <f t="shared" si="1"/>
        <v>101.45757418011452</v>
      </c>
      <c r="H15" s="112">
        <f>УСЬОГО!H15-'16-село-ЦЗ'!H15</f>
        <v>1390</v>
      </c>
      <c r="I15" s="112">
        <f>УСЬОГО!I15-'16-село-ЦЗ'!I15</f>
        <v>1029</v>
      </c>
      <c r="J15" s="113">
        <f t="shared" si="2"/>
        <v>74.02877697841727</v>
      </c>
      <c r="K15" s="112">
        <f>УСЬОГО!N15-'16-село-ЦЗ'!K15</f>
        <v>223</v>
      </c>
      <c r="L15" s="112">
        <f>УСЬОГО!O15-'16-село-ЦЗ'!L15</f>
        <v>138</v>
      </c>
      <c r="M15" s="113">
        <f t="shared" si="3"/>
        <v>61.883408071748882</v>
      </c>
      <c r="N15" s="112">
        <f>УСЬОГО!Q15-'16-село-ЦЗ'!N15</f>
        <v>11</v>
      </c>
      <c r="O15" s="112">
        <f>УСЬОГО!R15-'16-село-ЦЗ'!O15</f>
        <v>6</v>
      </c>
      <c r="P15" s="113">
        <f t="shared" si="8"/>
        <v>54.545454545454547</v>
      </c>
      <c r="Q15" s="112">
        <f>УСЬОГО!T15-'16-село-ЦЗ'!Q15</f>
        <v>1669</v>
      </c>
      <c r="R15" s="114">
        <f>УСЬОГО!U15-'16-село-ЦЗ'!R15</f>
        <v>1488</v>
      </c>
      <c r="S15" s="113">
        <f t="shared" si="4"/>
        <v>89.155182744158182</v>
      </c>
      <c r="T15" s="112">
        <f>УСЬОГО!W15-'16-село-ЦЗ'!T15</f>
        <v>5846</v>
      </c>
      <c r="U15" s="114">
        <f>УСЬОГО!X15-'16-село-ЦЗ'!U15</f>
        <v>385</v>
      </c>
      <c r="V15" s="113">
        <f t="shared" si="5"/>
        <v>6.5856996236743068</v>
      </c>
      <c r="W15" s="112">
        <f>УСЬОГО!Z15-'16-село-ЦЗ'!W15</f>
        <v>743</v>
      </c>
      <c r="X15" s="114">
        <f>УСЬОГО!AA15-'16-село-ЦЗ'!X15</f>
        <v>349</v>
      </c>
      <c r="Y15" s="113">
        <f t="shared" si="6"/>
        <v>46.97173620457604</v>
      </c>
      <c r="Z15" s="112">
        <f>УСЬОГО!AC15-'16-село-ЦЗ'!Z15</f>
        <v>645</v>
      </c>
      <c r="AA15" s="114">
        <f>УСЬОГО!AD15-'16-село-ЦЗ'!AA15</f>
        <v>276</v>
      </c>
      <c r="AB15" s="113">
        <f t="shared" si="7"/>
        <v>42.790697674418603</v>
      </c>
      <c r="AC15" s="37"/>
      <c r="AD15" s="41"/>
    </row>
    <row r="16" spans="1:32" s="42" customFormat="1" ht="14.95" customHeight="1" x14ac:dyDescent="0.25">
      <c r="A16" s="61" t="s">
        <v>43</v>
      </c>
      <c r="B16" s="112">
        <f>УСЬОГО!B16-'16-село-ЦЗ'!B16</f>
        <v>4233</v>
      </c>
      <c r="C16" s="112">
        <f>УСЬОГО!C16-'16-село-ЦЗ'!C16</f>
        <v>3890</v>
      </c>
      <c r="D16" s="110">
        <f t="shared" si="0"/>
        <v>91.896999763760931</v>
      </c>
      <c r="E16" s="112">
        <f>УСЬОГО!E16-'16-село-ЦЗ'!E16</f>
        <v>2248</v>
      </c>
      <c r="F16" s="112">
        <f>УСЬОГО!F16-'16-село-ЦЗ'!F16</f>
        <v>2143</v>
      </c>
      <c r="G16" s="113">
        <f t="shared" si="1"/>
        <v>95.329181494661924</v>
      </c>
      <c r="H16" s="112">
        <f>УСЬОГО!H16-'16-село-ЦЗ'!H16</f>
        <v>1278</v>
      </c>
      <c r="I16" s="112">
        <f>УСЬОГО!I16-'16-село-ЦЗ'!I16</f>
        <v>1214</v>
      </c>
      <c r="J16" s="113">
        <f t="shared" si="2"/>
        <v>94.992175273865413</v>
      </c>
      <c r="K16" s="112">
        <f>УСЬОГО!N16-'16-село-ЦЗ'!K16</f>
        <v>304</v>
      </c>
      <c r="L16" s="112">
        <f>УСЬОГО!O16-'16-село-ЦЗ'!L16</f>
        <v>163</v>
      </c>
      <c r="M16" s="113">
        <f t="shared" si="3"/>
        <v>53.618421052631582</v>
      </c>
      <c r="N16" s="112">
        <f>УСЬОГО!Q16-'16-село-ЦЗ'!N16</f>
        <v>82</v>
      </c>
      <c r="O16" s="112">
        <f>УСЬОГО!R16-'16-село-ЦЗ'!O16</f>
        <v>74</v>
      </c>
      <c r="P16" s="113">
        <f t="shared" si="8"/>
        <v>90.243902439024396</v>
      </c>
      <c r="Q16" s="112">
        <f>УСЬОГО!T16-'16-село-ЦЗ'!Q16</f>
        <v>2087</v>
      </c>
      <c r="R16" s="114">
        <f>УСЬОГО!U16-'16-село-ЦЗ'!R16</f>
        <v>1895</v>
      </c>
      <c r="S16" s="113">
        <f t="shared" si="4"/>
        <v>90.800191662673697</v>
      </c>
      <c r="T16" s="112">
        <f>УСЬОГО!W16-'16-село-ЦЗ'!T16</f>
        <v>2047</v>
      </c>
      <c r="U16" s="114">
        <f>УСЬОГО!X16-'16-село-ЦЗ'!U16</f>
        <v>293</v>
      </c>
      <c r="V16" s="113">
        <f t="shared" si="5"/>
        <v>14.313629702002931</v>
      </c>
      <c r="W16" s="112">
        <f>УСЬОГО!Z16-'16-село-ЦЗ'!W16</f>
        <v>674</v>
      </c>
      <c r="X16" s="114">
        <f>УСЬОГО!AA16-'16-село-ЦЗ'!X16</f>
        <v>249</v>
      </c>
      <c r="Y16" s="113">
        <f t="shared" si="6"/>
        <v>36.943620178041542</v>
      </c>
      <c r="Z16" s="112">
        <f>УСЬОГО!AC16-'16-село-ЦЗ'!Z16</f>
        <v>559</v>
      </c>
      <c r="AA16" s="114">
        <f>УСЬОГО!AD16-'16-село-ЦЗ'!AA16</f>
        <v>206</v>
      </c>
      <c r="AB16" s="113">
        <f t="shared" si="7"/>
        <v>36.851520572450802</v>
      </c>
      <c r="AC16" s="37"/>
      <c r="AD16" s="41"/>
    </row>
    <row r="17" spans="1:30" s="42" customFormat="1" ht="14.95" customHeight="1" x14ac:dyDescent="0.25">
      <c r="A17" s="61" t="s">
        <v>44</v>
      </c>
      <c r="B17" s="112">
        <f>УСЬОГО!B17-'16-село-ЦЗ'!B17</f>
        <v>4419</v>
      </c>
      <c r="C17" s="112">
        <f>УСЬОГО!C17-'16-село-ЦЗ'!C17</f>
        <v>4395</v>
      </c>
      <c r="D17" s="110">
        <f t="shared" si="0"/>
        <v>99.456890699253222</v>
      </c>
      <c r="E17" s="112">
        <f>УСЬОГО!E17-'16-село-ЦЗ'!E17</f>
        <v>1464</v>
      </c>
      <c r="F17" s="112">
        <f>УСЬОГО!F17-'16-село-ЦЗ'!F17</f>
        <v>1521</v>
      </c>
      <c r="G17" s="113">
        <f t="shared" si="1"/>
        <v>103.89344262295081</v>
      </c>
      <c r="H17" s="112">
        <f>УСЬОГО!H17-'16-село-ЦЗ'!H17</f>
        <v>809</v>
      </c>
      <c r="I17" s="112">
        <f>УСЬОГО!I17-'16-село-ЦЗ'!I17</f>
        <v>641</v>
      </c>
      <c r="J17" s="113">
        <f t="shared" si="2"/>
        <v>79.233621755253395</v>
      </c>
      <c r="K17" s="112">
        <f>УСЬОГО!N17-'16-село-ЦЗ'!K17</f>
        <v>166</v>
      </c>
      <c r="L17" s="112">
        <f>УСЬОГО!O17-'16-село-ЦЗ'!L17</f>
        <v>80</v>
      </c>
      <c r="M17" s="113">
        <f t="shared" si="3"/>
        <v>48.192771084337352</v>
      </c>
      <c r="N17" s="112">
        <f>УСЬОГО!Q17-'16-село-ЦЗ'!N17</f>
        <v>14</v>
      </c>
      <c r="O17" s="112">
        <f>УСЬОГО!R17-'16-село-ЦЗ'!O17</f>
        <v>2</v>
      </c>
      <c r="P17" s="113">
        <f t="shared" si="8"/>
        <v>14.285714285714286</v>
      </c>
      <c r="Q17" s="112">
        <f>УСЬОГО!T17-'16-село-ЦЗ'!Q17</f>
        <v>1157</v>
      </c>
      <c r="R17" s="114">
        <f>УСЬОГО!U17-'16-село-ЦЗ'!R17</f>
        <v>954</v>
      </c>
      <c r="S17" s="113">
        <f t="shared" si="4"/>
        <v>82.454624027657729</v>
      </c>
      <c r="T17" s="112">
        <f>УСЬОГО!W17-'16-село-ЦЗ'!T17</f>
        <v>3225</v>
      </c>
      <c r="U17" s="114">
        <f>УСЬОГО!X17-'16-село-ЦЗ'!U17</f>
        <v>365</v>
      </c>
      <c r="V17" s="113">
        <f t="shared" si="5"/>
        <v>11.317829457364342</v>
      </c>
      <c r="W17" s="112">
        <f>УСЬОГО!Z17-'16-село-ЦЗ'!W17</f>
        <v>635</v>
      </c>
      <c r="X17" s="114">
        <f>УСЬОГО!AA17-'16-село-ЦЗ'!X17</f>
        <v>338</v>
      </c>
      <c r="Y17" s="113">
        <f t="shared" si="6"/>
        <v>53.228346456692911</v>
      </c>
      <c r="Z17" s="112">
        <f>УСЬОГО!AC17-'16-село-ЦЗ'!Z17</f>
        <v>572</v>
      </c>
      <c r="AA17" s="114">
        <f>УСЬОГО!AD17-'16-село-ЦЗ'!AA17</f>
        <v>305</v>
      </c>
      <c r="AB17" s="113">
        <f t="shared" si="7"/>
        <v>53.32167832167832</v>
      </c>
      <c r="AC17" s="37"/>
      <c r="AD17" s="41"/>
    </row>
    <row r="18" spans="1:30" s="42" customFormat="1" ht="14.95" customHeight="1" x14ac:dyDescent="0.25">
      <c r="A18" s="61" t="s">
        <v>45</v>
      </c>
      <c r="B18" s="112">
        <f>УСЬОГО!B18-'16-село-ЦЗ'!B18</f>
        <v>3752</v>
      </c>
      <c r="C18" s="112">
        <f>УСЬОГО!C18-'16-село-ЦЗ'!C18</f>
        <v>2268</v>
      </c>
      <c r="D18" s="110">
        <f t="shared" si="0"/>
        <v>60.447761194029852</v>
      </c>
      <c r="E18" s="112">
        <f>УСЬОГО!E18-'16-село-ЦЗ'!E18</f>
        <v>1809</v>
      </c>
      <c r="F18" s="112">
        <f>УСЬОГО!F18-'16-село-ЦЗ'!F18</f>
        <v>1556</v>
      </c>
      <c r="G18" s="113">
        <f t="shared" si="1"/>
        <v>86.014372581536762</v>
      </c>
      <c r="H18" s="112">
        <f>УСЬОГО!H18-'16-село-ЦЗ'!H18</f>
        <v>861</v>
      </c>
      <c r="I18" s="112">
        <f>УСЬОГО!I18-'16-село-ЦЗ'!I18</f>
        <v>726</v>
      </c>
      <c r="J18" s="113">
        <f t="shared" si="2"/>
        <v>84.320557491289193</v>
      </c>
      <c r="K18" s="112">
        <f>УСЬОГО!N18-'16-село-ЦЗ'!K18</f>
        <v>160</v>
      </c>
      <c r="L18" s="112">
        <f>УСЬОГО!O18-'16-село-ЦЗ'!L18</f>
        <v>79</v>
      </c>
      <c r="M18" s="113">
        <f t="shared" si="3"/>
        <v>49.375</v>
      </c>
      <c r="N18" s="112">
        <f>УСЬОГО!Q18-'16-село-ЦЗ'!N18</f>
        <v>22</v>
      </c>
      <c r="O18" s="112">
        <f>УСЬОГО!R18-'16-село-ЦЗ'!O18</f>
        <v>15</v>
      </c>
      <c r="P18" s="113">
        <f t="shared" si="8"/>
        <v>68.181818181818187</v>
      </c>
      <c r="Q18" s="112">
        <f>УСЬОГО!T18-'16-село-ЦЗ'!Q18</f>
        <v>1516</v>
      </c>
      <c r="R18" s="114">
        <f>УСЬОГО!U18-'16-село-ЦЗ'!R18</f>
        <v>1113</v>
      </c>
      <c r="S18" s="113">
        <f t="shared" si="4"/>
        <v>73.416886543535625</v>
      </c>
      <c r="T18" s="112">
        <f>УСЬОГО!W18-'16-село-ЦЗ'!T18</f>
        <v>1091</v>
      </c>
      <c r="U18" s="114">
        <f>УСЬОГО!X18-'16-село-ЦЗ'!U18</f>
        <v>327</v>
      </c>
      <c r="V18" s="113">
        <f t="shared" si="5"/>
        <v>29.97250229147571</v>
      </c>
      <c r="W18" s="112">
        <f>УСЬОГО!Z18-'16-село-ЦЗ'!W18</f>
        <v>633</v>
      </c>
      <c r="X18" s="114">
        <f>УСЬОГО!AA18-'16-село-ЦЗ'!X18</f>
        <v>258</v>
      </c>
      <c r="Y18" s="113">
        <f t="shared" si="6"/>
        <v>40.758293838862556</v>
      </c>
      <c r="Z18" s="112">
        <f>УСЬОГО!AC18-'16-село-ЦЗ'!Z18</f>
        <v>580</v>
      </c>
      <c r="AA18" s="114">
        <f>УСЬОГО!AD18-'16-село-ЦЗ'!AA18</f>
        <v>244</v>
      </c>
      <c r="AB18" s="113">
        <f t="shared" si="7"/>
        <v>42.068965517241381</v>
      </c>
      <c r="AC18" s="37"/>
      <c r="AD18" s="41"/>
    </row>
    <row r="19" spans="1:30" s="42" customFormat="1" ht="14.95" customHeight="1" x14ac:dyDescent="0.25">
      <c r="A19" s="61" t="s">
        <v>46</v>
      </c>
      <c r="B19" s="112">
        <f>УСЬОГО!B19-'16-село-ЦЗ'!B19</f>
        <v>2583</v>
      </c>
      <c r="C19" s="112">
        <f>УСЬОГО!C19-'16-село-ЦЗ'!C19</f>
        <v>2705</v>
      </c>
      <c r="D19" s="110">
        <f t="shared" si="0"/>
        <v>104.72319008904375</v>
      </c>
      <c r="E19" s="112">
        <f>УСЬОГО!E19-'16-село-ЦЗ'!E19</f>
        <v>996</v>
      </c>
      <c r="F19" s="112">
        <f>УСЬОГО!F19-'16-село-ЦЗ'!F19</f>
        <v>1004</v>
      </c>
      <c r="G19" s="113">
        <f t="shared" si="1"/>
        <v>100.80321285140562</v>
      </c>
      <c r="H19" s="112">
        <f>УСЬОГО!H19-'16-село-ЦЗ'!H19</f>
        <v>563</v>
      </c>
      <c r="I19" s="112">
        <f>УСЬОГО!I19-'16-село-ЦЗ'!I19</f>
        <v>736</v>
      </c>
      <c r="J19" s="113">
        <f t="shared" si="2"/>
        <v>130.72824156305506</v>
      </c>
      <c r="K19" s="112">
        <f>УСЬОГО!N19-'16-село-ЦЗ'!K19</f>
        <v>128</v>
      </c>
      <c r="L19" s="112">
        <f>УСЬОГО!O19-'16-село-ЦЗ'!L19</f>
        <v>111</v>
      </c>
      <c r="M19" s="113">
        <f t="shared" si="3"/>
        <v>86.71875</v>
      </c>
      <c r="N19" s="112">
        <f>УСЬОГО!Q19-'16-село-ЦЗ'!N19</f>
        <v>14</v>
      </c>
      <c r="O19" s="112">
        <f>УСЬОГО!R19-'16-село-ЦЗ'!O19</f>
        <v>3</v>
      </c>
      <c r="P19" s="113">
        <f t="shared" si="8"/>
        <v>21.428571428571427</v>
      </c>
      <c r="Q19" s="112">
        <f>УСЬОГО!T19-'16-село-ЦЗ'!Q19</f>
        <v>861</v>
      </c>
      <c r="R19" s="114">
        <f>УСЬОГО!U19-'16-село-ЦЗ'!R19</f>
        <v>889</v>
      </c>
      <c r="S19" s="113">
        <f t="shared" si="4"/>
        <v>103.2520325203252</v>
      </c>
      <c r="T19" s="112">
        <f>УСЬОГО!W19-'16-село-ЦЗ'!T19</f>
        <v>1868</v>
      </c>
      <c r="U19" s="114">
        <f>УСЬОГО!X19-'16-село-ЦЗ'!U19</f>
        <v>211</v>
      </c>
      <c r="V19" s="113">
        <f t="shared" si="5"/>
        <v>11.295503211991434</v>
      </c>
      <c r="W19" s="112">
        <f>УСЬОГО!Z19-'16-село-ЦЗ'!W19</f>
        <v>339</v>
      </c>
      <c r="X19" s="114">
        <f>УСЬОГО!AA19-'16-село-ЦЗ'!X19</f>
        <v>168</v>
      </c>
      <c r="Y19" s="113">
        <f t="shared" si="6"/>
        <v>49.557522123893804</v>
      </c>
      <c r="Z19" s="112">
        <f>УСЬОГО!AC19-'16-село-ЦЗ'!Z19</f>
        <v>299</v>
      </c>
      <c r="AA19" s="114">
        <f>УСЬОГО!AD19-'16-село-ЦЗ'!AA19</f>
        <v>148</v>
      </c>
      <c r="AB19" s="113">
        <f t="shared" si="7"/>
        <v>49.498327759197323</v>
      </c>
      <c r="AC19" s="37"/>
      <c r="AD19" s="41"/>
    </row>
    <row r="20" spans="1:30" s="42" customFormat="1" ht="14.95" customHeight="1" x14ac:dyDescent="0.25">
      <c r="A20" s="61" t="s">
        <v>47</v>
      </c>
      <c r="B20" s="112">
        <f>УСЬОГО!B20-'16-село-ЦЗ'!B20</f>
        <v>780</v>
      </c>
      <c r="C20" s="112">
        <f>УСЬОГО!C20-'16-село-ЦЗ'!C20</f>
        <v>1277</v>
      </c>
      <c r="D20" s="110">
        <f t="shared" si="0"/>
        <v>163.71794871794873</v>
      </c>
      <c r="E20" s="112">
        <f>УСЬОГО!E20-'16-село-ЦЗ'!E20</f>
        <v>324</v>
      </c>
      <c r="F20" s="112">
        <f>УСЬОГО!F20-'16-село-ЦЗ'!F20</f>
        <v>533</v>
      </c>
      <c r="G20" s="113">
        <f t="shared" si="1"/>
        <v>164.50617283950618</v>
      </c>
      <c r="H20" s="112">
        <f>УСЬОГО!H20-'16-село-ЦЗ'!H20</f>
        <v>140</v>
      </c>
      <c r="I20" s="112">
        <f>УСЬОГО!I20-'16-село-ЦЗ'!I20</f>
        <v>303</v>
      </c>
      <c r="J20" s="113">
        <f t="shared" si="2"/>
        <v>216.42857142857142</v>
      </c>
      <c r="K20" s="112">
        <f>УСЬОГО!N20-'16-село-ЦЗ'!K20</f>
        <v>22</v>
      </c>
      <c r="L20" s="112">
        <f>УСЬОГО!O20-'16-село-ЦЗ'!L20</f>
        <v>45</v>
      </c>
      <c r="M20" s="113">
        <f t="shared" si="3"/>
        <v>204.54545454545453</v>
      </c>
      <c r="N20" s="112">
        <f>УСЬОГО!Q20-'16-село-ЦЗ'!N20</f>
        <v>14</v>
      </c>
      <c r="O20" s="112">
        <f>УСЬОГО!R20-'16-село-ЦЗ'!O20</f>
        <v>1</v>
      </c>
      <c r="P20" s="113">
        <f t="shared" si="8"/>
        <v>7.1428571428571432</v>
      </c>
      <c r="Q20" s="112">
        <f>УСЬОГО!T20-'16-село-ЦЗ'!Q20</f>
        <v>264</v>
      </c>
      <c r="R20" s="114">
        <f>УСЬОГО!U20-'16-село-ЦЗ'!R20</f>
        <v>402</v>
      </c>
      <c r="S20" s="113">
        <f t="shared" si="4"/>
        <v>152.27272727272728</v>
      </c>
      <c r="T20" s="112">
        <f>УСЬОГО!W20-'16-село-ЦЗ'!T20</f>
        <v>604</v>
      </c>
      <c r="U20" s="114">
        <f>УСЬОГО!X20-'16-село-ЦЗ'!U20</f>
        <v>153</v>
      </c>
      <c r="V20" s="113">
        <f t="shared" si="5"/>
        <v>25.331125827814571</v>
      </c>
      <c r="W20" s="112">
        <f>УСЬОГО!Z20-'16-село-ЦЗ'!W20</f>
        <v>156</v>
      </c>
      <c r="X20" s="114">
        <f>УСЬОГО!AA20-'16-село-ЦЗ'!X20</f>
        <v>119</v>
      </c>
      <c r="Y20" s="113">
        <f t="shared" si="6"/>
        <v>76.282051282051285</v>
      </c>
      <c r="Z20" s="112">
        <f>УСЬОГО!AC20-'16-село-ЦЗ'!Z20</f>
        <v>142</v>
      </c>
      <c r="AA20" s="114">
        <f>УСЬОГО!AD20-'16-село-ЦЗ'!AA20</f>
        <v>109</v>
      </c>
      <c r="AB20" s="113">
        <f t="shared" si="7"/>
        <v>76.760563380281695</v>
      </c>
      <c r="AC20" s="37"/>
      <c r="AD20" s="41"/>
    </row>
    <row r="21" spans="1:30" s="42" customFormat="1" ht="14.95" customHeight="1" x14ac:dyDescent="0.25">
      <c r="A21" s="61" t="s">
        <v>48</v>
      </c>
      <c r="B21" s="112">
        <f>УСЬОГО!B21-'16-село-ЦЗ'!B21</f>
        <v>878</v>
      </c>
      <c r="C21" s="112">
        <f>УСЬОГО!C21-'16-село-ЦЗ'!C21</f>
        <v>1069</v>
      </c>
      <c r="D21" s="110">
        <f t="shared" si="0"/>
        <v>121.75398633257403</v>
      </c>
      <c r="E21" s="112">
        <f>УСЬОГО!E21-'16-село-ЦЗ'!E21</f>
        <v>436</v>
      </c>
      <c r="F21" s="112">
        <f>УСЬОГО!F21-'16-село-ЦЗ'!F21</f>
        <v>608</v>
      </c>
      <c r="G21" s="113">
        <f t="shared" si="1"/>
        <v>139.44954128440367</v>
      </c>
      <c r="H21" s="112">
        <f>УСЬОГО!H21-'16-село-ЦЗ'!H21</f>
        <v>322</v>
      </c>
      <c r="I21" s="112">
        <f>УСЬОГО!I21-'16-село-ЦЗ'!I21</f>
        <v>360</v>
      </c>
      <c r="J21" s="113">
        <f t="shared" si="2"/>
        <v>111.80124223602485</v>
      </c>
      <c r="K21" s="112">
        <f>УСЬОГО!N21-'16-село-ЦЗ'!K21</f>
        <v>26</v>
      </c>
      <c r="L21" s="112">
        <f>УСЬОГО!O21-'16-село-ЦЗ'!L21</f>
        <v>23</v>
      </c>
      <c r="M21" s="113">
        <f t="shared" si="3"/>
        <v>88.461538461538467</v>
      </c>
      <c r="N21" s="112">
        <f>УСЬОГО!Q21-'16-село-ЦЗ'!N21</f>
        <v>2</v>
      </c>
      <c r="O21" s="112">
        <f>УСЬОГО!R21-'16-село-ЦЗ'!O21</f>
        <v>0</v>
      </c>
      <c r="P21" s="113">
        <f t="shared" si="8"/>
        <v>0</v>
      </c>
      <c r="Q21" s="112">
        <f>УСЬОГО!T21-'16-село-ЦЗ'!Q21</f>
        <v>410</v>
      </c>
      <c r="R21" s="114">
        <f>УСЬОГО!U21-'16-село-ЦЗ'!R21</f>
        <v>543</v>
      </c>
      <c r="S21" s="113">
        <f t="shared" si="4"/>
        <v>132.4390243902439</v>
      </c>
      <c r="T21" s="112">
        <f>УСЬОГО!W21-'16-село-ЦЗ'!T21</f>
        <v>457</v>
      </c>
      <c r="U21" s="114">
        <f>УСЬОГО!X21-'16-село-ЦЗ'!U21</f>
        <v>110</v>
      </c>
      <c r="V21" s="113">
        <f t="shared" si="5"/>
        <v>24.070021881838073</v>
      </c>
      <c r="W21" s="112">
        <f>УСЬОГО!Z21-'16-село-ЦЗ'!W21</f>
        <v>179</v>
      </c>
      <c r="X21" s="114">
        <f>УСЬОГО!AA21-'16-село-ЦЗ'!X21</f>
        <v>101</v>
      </c>
      <c r="Y21" s="113">
        <f t="shared" si="6"/>
        <v>56.424581005586589</v>
      </c>
      <c r="Z21" s="112">
        <f>УСЬОГО!AC21-'16-село-ЦЗ'!Z21</f>
        <v>161</v>
      </c>
      <c r="AA21" s="114">
        <f>УСЬОГО!AD21-'16-село-ЦЗ'!AA21</f>
        <v>91</v>
      </c>
      <c r="AB21" s="113">
        <f t="shared" si="7"/>
        <v>56.521739130434781</v>
      </c>
      <c r="AC21" s="37"/>
      <c r="AD21" s="41"/>
    </row>
    <row r="22" spans="1:30" s="42" customFormat="1" ht="14.95" customHeight="1" x14ac:dyDescent="0.25">
      <c r="A22" s="61" t="s">
        <v>49</v>
      </c>
      <c r="B22" s="112">
        <f>УСЬОГО!B22-'16-село-ЦЗ'!B22</f>
        <v>3008</v>
      </c>
      <c r="C22" s="112">
        <f>УСЬОГО!C22-'16-село-ЦЗ'!C22</f>
        <v>3098</v>
      </c>
      <c r="D22" s="110">
        <f t="shared" si="0"/>
        <v>102.99202127659575</v>
      </c>
      <c r="E22" s="112">
        <f>УСЬОГО!E22-'16-село-ЦЗ'!E22</f>
        <v>1188</v>
      </c>
      <c r="F22" s="112">
        <f>УСЬОГО!F22-'16-село-ЦЗ'!F22</f>
        <v>1243</v>
      </c>
      <c r="G22" s="113">
        <f t="shared" si="1"/>
        <v>104.62962962962963</v>
      </c>
      <c r="H22" s="112">
        <f>УСЬОГО!H22-'16-село-ЦЗ'!H22</f>
        <v>779</v>
      </c>
      <c r="I22" s="112">
        <f>УСЬОГО!I22-'16-село-ЦЗ'!I22</f>
        <v>821</v>
      </c>
      <c r="J22" s="113">
        <f t="shared" si="2"/>
        <v>105.39152759948652</v>
      </c>
      <c r="K22" s="112">
        <f>УСЬОГО!N22-'16-село-ЦЗ'!K22</f>
        <v>148</v>
      </c>
      <c r="L22" s="112">
        <f>УСЬОГО!O22-'16-село-ЦЗ'!L22</f>
        <v>81</v>
      </c>
      <c r="M22" s="113">
        <f t="shared" si="3"/>
        <v>54.729729729729726</v>
      </c>
      <c r="N22" s="112">
        <f>УСЬОГО!Q22-'16-село-ЦЗ'!N22</f>
        <v>46</v>
      </c>
      <c r="O22" s="112">
        <f>УСЬОГО!R22-'16-село-ЦЗ'!O22</f>
        <v>3</v>
      </c>
      <c r="P22" s="113">
        <f t="shared" si="8"/>
        <v>6.5217391304347823</v>
      </c>
      <c r="Q22" s="112">
        <f>УСЬОГО!T22-'16-село-ЦЗ'!Q22</f>
        <v>1140</v>
      </c>
      <c r="R22" s="114">
        <f>УСЬОГО!U22-'16-село-ЦЗ'!R22</f>
        <v>1091</v>
      </c>
      <c r="S22" s="113">
        <f t="shared" si="4"/>
        <v>95.701754385964918</v>
      </c>
      <c r="T22" s="112">
        <f>УСЬОГО!W22-'16-село-ЦЗ'!T22</f>
        <v>2019</v>
      </c>
      <c r="U22" s="114">
        <f>УСЬОГО!X22-'16-село-ЦЗ'!U22</f>
        <v>297</v>
      </c>
      <c r="V22" s="113">
        <f t="shared" si="5"/>
        <v>14.710252600297176</v>
      </c>
      <c r="W22" s="112">
        <f>УСЬОГО!Z22-'16-село-ЦЗ'!W22</f>
        <v>475</v>
      </c>
      <c r="X22" s="114">
        <f>УСЬОГО!AA22-'16-село-ЦЗ'!X22</f>
        <v>248</v>
      </c>
      <c r="Y22" s="113">
        <f t="shared" si="6"/>
        <v>52.210526315789473</v>
      </c>
      <c r="Z22" s="112">
        <f>УСЬОГО!AC22-'16-село-ЦЗ'!Z22</f>
        <v>407</v>
      </c>
      <c r="AA22" s="114">
        <f>УСЬОГО!AD22-'16-село-ЦЗ'!AA22</f>
        <v>207</v>
      </c>
      <c r="AB22" s="113">
        <f t="shared" si="7"/>
        <v>50.859950859950857</v>
      </c>
      <c r="AC22" s="37"/>
      <c r="AD22" s="41"/>
    </row>
    <row r="23" spans="1:30" s="42" customFormat="1" ht="14.95" customHeight="1" x14ac:dyDescent="0.25">
      <c r="A23" s="61" t="s">
        <v>50</v>
      </c>
      <c r="B23" s="112">
        <f>УСЬОГО!B23-'16-село-ЦЗ'!B23</f>
        <v>1409</v>
      </c>
      <c r="C23" s="112">
        <f>УСЬОГО!C23-'16-село-ЦЗ'!C23</f>
        <v>1435</v>
      </c>
      <c r="D23" s="110">
        <f t="shared" si="0"/>
        <v>101.84528034066714</v>
      </c>
      <c r="E23" s="112">
        <f>УСЬОГО!E23-'16-село-ЦЗ'!E23</f>
        <v>1040</v>
      </c>
      <c r="F23" s="112">
        <f>УСЬОГО!F23-'16-село-ЦЗ'!F23</f>
        <v>1115</v>
      </c>
      <c r="G23" s="113">
        <f t="shared" si="1"/>
        <v>107.21153846153847</v>
      </c>
      <c r="H23" s="112">
        <f>УСЬОГО!H23-'16-село-ЦЗ'!H23</f>
        <v>343</v>
      </c>
      <c r="I23" s="112">
        <f>УСЬОГО!I23-'16-село-ЦЗ'!I23</f>
        <v>353</v>
      </c>
      <c r="J23" s="113">
        <f t="shared" si="2"/>
        <v>102.91545189504373</v>
      </c>
      <c r="K23" s="112">
        <f>УСЬОГО!N23-'16-село-ЦЗ'!K23</f>
        <v>55</v>
      </c>
      <c r="L23" s="112">
        <f>УСЬОГО!O23-'16-село-ЦЗ'!L23</f>
        <v>40</v>
      </c>
      <c r="M23" s="113">
        <f t="shared" si="3"/>
        <v>72.727272727272734</v>
      </c>
      <c r="N23" s="112">
        <f>УСЬОГО!Q23-'16-село-ЦЗ'!N23</f>
        <v>5</v>
      </c>
      <c r="O23" s="112">
        <f>УСЬОГО!R23-'16-село-ЦЗ'!O23</f>
        <v>0</v>
      </c>
      <c r="P23" s="113">
        <f t="shared" si="8"/>
        <v>0</v>
      </c>
      <c r="Q23" s="112">
        <f>УСЬОГО!T23-'16-село-ЦЗ'!Q23</f>
        <v>981</v>
      </c>
      <c r="R23" s="114">
        <f>УСЬОГО!U23-'16-село-ЦЗ'!R23</f>
        <v>939</v>
      </c>
      <c r="S23" s="113">
        <f t="shared" si="4"/>
        <v>95.718654434250766</v>
      </c>
      <c r="T23" s="112">
        <f>УСЬОГО!W23-'16-село-ЦЗ'!T23</f>
        <v>793</v>
      </c>
      <c r="U23" s="114">
        <f>УСЬОГО!X23-'16-село-ЦЗ'!U23</f>
        <v>218</v>
      </c>
      <c r="V23" s="113">
        <f t="shared" si="5"/>
        <v>27.490542244640604</v>
      </c>
      <c r="W23" s="112">
        <f>УСЬОГО!Z23-'16-село-ЦЗ'!W23</f>
        <v>478</v>
      </c>
      <c r="X23" s="114">
        <f>УСЬОГО!AA23-'16-село-ЦЗ'!X23</f>
        <v>206</v>
      </c>
      <c r="Y23" s="113">
        <f t="shared" si="6"/>
        <v>43.096234309623433</v>
      </c>
      <c r="Z23" s="112">
        <f>УСЬОГО!AC23-'16-село-ЦЗ'!Z23</f>
        <v>418</v>
      </c>
      <c r="AA23" s="114">
        <f>УСЬОГО!AD23-'16-село-ЦЗ'!AA23</f>
        <v>171</v>
      </c>
      <c r="AB23" s="113">
        <f t="shared" si="7"/>
        <v>40.909090909090907</v>
      </c>
      <c r="AC23" s="37"/>
      <c r="AD23" s="41"/>
    </row>
    <row r="24" spans="1:30" s="42" customFormat="1" ht="14.95" customHeight="1" x14ac:dyDescent="0.25">
      <c r="A24" s="61" t="s">
        <v>51</v>
      </c>
      <c r="B24" s="112">
        <f>УСЬОГО!B24-'16-село-ЦЗ'!B24</f>
        <v>1778</v>
      </c>
      <c r="C24" s="112">
        <f>УСЬОГО!C24-'16-село-ЦЗ'!C24</f>
        <v>1452</v>
      </c>
      <c r="D24" s="110">
        <f t="shared" si="0"/>
        <v>81.664791901012379</v>
      </c>
      <c r="E24" s="112">
        <f>УСЬОГО!E24-'16-село-ЦЗ'!E24</f>
        <v>936</v>
      </c>
      <c r="F24" s="112">
        <f>УСЬОГО!F24-'16-село-ЦЗ'!F24</f>
        <v>1025</v>
      </c>
      <c r="G24" s="113">
        <f t="shared" si="1"/>
        <v>109.50854700854701</v>
      </c>
      <c r="H24" s="112">
        <f>УСЬОГО!H24-'16-село-ЦЗ'!H24</f>
        <v>458</v>
      </c>
      <c r="I24" s="112">
        <f>УСЬОГО!I24-'16-село-ЦЗ'!I24</f>
        <v>428</v>
      </c>
      <c r="J24" s="113">
        <f t="shared" si="2"/>
        <v>93.449781659388648</v>
      </c>
      <c r="K24" s="112">
        <f>УСЬОГО!N24-'16-село-ЦЗ'!K24</f>
        <v>70</v>
      </c>
      <c r="L24" s="112">
        <f>УСЬОГО!O24-'16-село-ЦЗ'!L24</f>
        <v>74</v>
      </c>
      <c r="M24" s="113">
        <f t="shared" si="3"/>
        <v>105.71428571428571</v>
      </c>
      <c r="N24" s="112">
        <f>УСЬОГО!Q24-'16-село-ЦЗ'!N24</f>
        <v>4</v>
      </c>
      <c r="O24" s="112">
        <f>УСЬОГО!R24-'16-село-ЦЗ'!O24</f>
        <v>1</v>
      </c>
      <c r="P24" s="113">
        <f t="shared" si="8"/>
        <v>25</v>
      </c>
      <c r="Q24" s="112">
        <f>УСЬОГО!T24-'16-село-ЦЗ'!Q24</f>
        <v>750</v>
      </c>
      <c r="R24" s="114">
        <f>УСЬОГО!U24-'16-село-ЦЗ'!R24</f>
        <v>936</v>
      </c>
      <c r="S24" s="113">
        <f t="shared" si="4"/>
        <v>124.8</v>
      </c>
      <c r="T24" s="112">
        <f>УСЬОГО!W24-'16-село-ЦЗ'!T24</f>
        <v>669</v>
      </c>
      <c r="U24" s="114">
        <f>УСЬОГО!X24-'16-село-ЦЗ'!U24</f>
        <v>240</v>
      </c>
      <c r="V24" s="113">
        <f t="shared" si="5"/>
        <v>35.874439461883405</v>
      </c>
      <c r="W24" s="112">
        <f>УСЬОГО!Z24-'16-село-ЦЗ'!W24</f>
        <v>395</v>
      </c>
      <c r="X24" s="114">
        <f>УСЬОГО!AA24-'16-село-ЦЗ'!X24</f>
        <v>199</v>
      </c>
      <c r="Y24" s="113">
        <f t="shared" si="6"/>
        <v>50.379746835443036</v>
      </c>
      <c r="Z24" s="112">
        <f>УСЬОГО!AC24-'16-село-ЦЗ'!Z24</f>
        <v>381</v>
      </c>
      <c r="AA24" s="114">
        <f>УСЬОГО!AD24-'16-село-ЦЗ'!AA24</f>
        <v>189</v>
      </c>
      <c r="AB24" s="113">
        <f t="shared" si="7"/>
        <v>49.606299212598422</v>
      </c>
      <c r="AC24" s="37"/>
      <c r="AD24" s="41"/>
    </row>
    <row r="25" spans="1:30" s="42" customFormat="1" ht="14.95" customHeight="1" x14ac:dyDescent="0.25">
      <c r="A25" s="61" t="s">
        <v>52</v>
      </c>
      <c r="B25" s="112">
        <f>УСЬОГО!B25-'16-село-ЦЗ'!B25</f>
        <v>2834</v>
      </c>
      <c r="C25" s="112">
        <f>УСЬОГО!C25-'16-село-ЦЗ'!C25</f>
        <v>2619</v>
      </c>
      <c r="D25" s="110">
        <f t="shared" si="0"/>
        <v>92.413549752999288</v>
      </c>
      <c r="E25" s="112">
        <f>УСЬОГО!E25-'16-село-ЦЗ'!E25</f>
        <v>514</v>
      </c>
      <c r="F25" s="112">
        <f>УСЬОГО!F25-'16-село-ЦЗ'!F25</f>
        <v>586</v>
      </c>
      <c r="G25" s="113">
        <f t="shared" si="1"/>
        <v>114.00778210116732</v>
      </c>
      <c r="H25" s="112">
        <f>УСЬОГО!H25-'16-село-ЦЗ'!H25</f>
        <v>364</v>
      </c>
      <c r="I25" s="112">
        <f>УСЬОГО!I25-'16-село-ЦЗ'!I25</f>
        <v>345</v>
      </c>
      <c r="J25" s="113">
        <f t="shared" si="2"/>
        <v>94.780219780219781</v>
      </c>
      <c r="K25" s="112">
        <f>УСЬОГО!N25-'16-село-ЦЗ'!K25</f>
        <v>43</v>
      </c>
      <c r="L25" s="112">
        <f>УСЬОГО!O25-'16-село-ЦЗ'!L25</f>
        <v>38</v>
      </c>
      <c r="M25" s="113">
        <f t="shared" si="3"/>
        <v>88.372093023255815</v>
      </c>
      <c r="N25" s="112">
        <f>УСЬОГО!Q25-'16-село-ЦЗ'!N25</f>
        <v>7</v>
      </c>
      <c r="O25" s="112">
        <f>УСЬОГО!R25-'16-село-ЦЗ'!O25</f>
        <v>0</v>
      </c>
      <c r="P25" s="113">
        <f t="shared" si="8"/>
        <v>0</v>
      </c>
      <c r="Q25" s="112">
        <f>УСЬОГО!T25-'16-село-ЦЗ'!Q25</f>
        <v>443</v>
      </c>
      <c r="R25" s="114">
        <f>УСЬОГО!U25-'16-село-ЦЗ'!R25</f>
        <v>479</v>
      </c>
      <c r="S25" s="113">
        <f t="shared" si="4"/>
        <v>108.12641083521444</v>
      </c>
      <c r="T25" s="112">
        <f>УСЬОГО!W25-'16-село-ЦЗ'!T25</f>
        <v>2270</v>
      </c>
      <c r="U25" s="114">
        <f>УСЬОГО!X25-'16-село-ЦЗ'!U25</f>
        <v>95</v>
      </c>
      <c r="V25" s="113">
        <f t="shared" si="5"/>
        <v>4.1850220264317182</v>
      </c>
      <c r="W25" s="112">
        <f>УСЬОГО!Z25-'16-село-ЦЗ'!W25</f>
        <v>250</v>
      </c>
      <c r="X25" s="114">
        <f>УСЬОГО!AA25-'16-село-ЦЗ'!X25</f>
        <v>91</v>
      </c>
      <c r="Y25" s="113">
        <f t="shared" si="6"/>
        <v>36.4</v>
      </c>
      <c r="Z25" s="112">
        <f>УСЬОГО!AC25-'16-село-ЦЗ'!Z25</f>
        <v>221</v>
      </c>
      <c r="AA25" s="114">
        <f>УСЬОГО!AD25-'16-село-ЦЗ'!AA25</f>
        <v>73</v>
      </c>
      <c r="AB25" s="113">
        <f t="shared" si="7"/>
        <v>33.0316742081448</v>
      </c>
      <c r="AC25" s="37"/>
      <c r="AD25" s="41"/>
    </row>
    <row r="26" spans="1:30" s="42" customFormat="1" ht="14.95" customHeight="1" x14ac:dyDescent="0.25">
      <c r="A26" s="61" t="s">
        <v>53</v>
      </c>
      <c r="B26" s="112">
        <f>УСЬОГО!B26-'16-село-ЦЗ'!B26</f>
        <v>1278</v>
      </c>
      <c r="C26" s="112">
        <f>УСЬОГО!C26-'16-село-ЦЗ'!C26</f>
        <v>1258</v>
      </c>
      <c r="D26" s="110">
        <f t="shared" si="0"/>
        <v>98.435054773082939</v>
      </c>
      <c r="E26" s="112">
        <f>УСЬОГО!E26-'16-село-ЦЗ'!E26</f>
        <v>685</v>
      </c>
      <c r="F26" s="112">
        <f>УСЬОГО!F26-'16-село-ЦЗ'!F26</f>
        <v>660</v>
      </c>
      <c r="G26" s="113">
        <f t="shared" si="1"/>
        <v>96.350364963503651</v>
      </c>
      <c r="H26" s="112">
        <f>УСЬОГО!H26-'16-село-ЦЗ'!H26</f>
        <v>370</v>
      </c>
      <c r="I26" s="112">
        <f>УСЬОГО!I26-'16-село-ЦЗ'!I26</f>
        <v>307</v>
      </c>
      <c r="J26" s="113">
        <f t="shared" si="2"/>
        <v>82.972972972972968</v>
      </c>
      <c r="K26" s="112">
        <f>УСЬОГО!N26-'16-село-ЦЗ'!K26</f>
        <v>60</v>
      </c>
      <c r="L26" s="112">
        <f>УСЬОГО!O26-'16-село-ЦЗ'!L26</f>
        <v>51</v>
      </c>
      <c r="M26" s="113">
        <f t="shared" si="3"/>
        <v>85</v>
      </c>
      <c r="N26" s="112">
        <f>УСЬОГО!Q26-'16-село-ЦЗ'!N26</f>
        <v>1</v>
      </c>
      <c r="O26" s="112">
        <f>УСЬОГО!R26-'16-село-ЦЗ'!O26</f>
        <v>0</v>
      </c>
      <c r="P26" s="113">
        <f t="shared" si="8"/>
        <v>0</v>
      </c>
      <c r="Q26" s="112">
        <f>УСЬОГО!T26-'16-село-ЦЗ'!Q26</f>
        <v>618</v>
      </c>
      <c r="R26" s="114">
        <f>УСЬОГО!U26-'16-село-ЦЗ'!R26</f>
        <v>548</v>
      </c>
      <c r="S26" s="113">
        <f t="shared" si="4"/>
        <v>88.673139158576049</v>
      </c>
      <c r="T26" s="112">
        <f>УСЬОГО!W26-'16-село-ЦЗ'!T26</f>
        <v>807</v>
      </c>
      <c r="U26" s="114">
        <f>УСЬОГО!X26-'16-село-ЦЗ'!U26</f>
        <v>193</v>
      </c>
      <c r="V26" s="113">
        <f t="shared" si="5"/>
        <v>23.915737298636927</v>
      </c>
      <c r="W26" s="112">
        <f>УСЬОГО!Z26-'16-село-ЦЗ'!W26</f>
        <v>279</v>
      </c>
      <c r="X26" s="114">
        <f>УСЬОГО!AA26-'16-село-ЦЗ'!X26</f>
        <v>181</v>
      </c>
      <c r="Y26" s="113">
        <f t="shared" si="6"/>
        <v>64.87455197132617</v>
      </c>
      <c r="Z26" s="112">
        <f>УСЬОГО!AC26-'16-село-ЦЗ'!Z26</f>
        <v>237</v>
      </c>
      <c r="AA26" s="114">
        <f>УСЬОГО!AD26-'16-село-ЦЗ'!AA26</f>
        <v>152</v>
      </c>
      <c r="AB26" s="113">
        <f t="shared" si="7"/>
        <v>64.135021097046419</v>
      </c>
      <c r="AC26" s="37"/>
      <c r="AD26" s="41"/>
    </row>
    <row r="27" spans="1:30" s="42" customFormat="1" ht="14.95" customHeight="1" x14ac:dyDescent="0.25">
      <c r="A27" s="61" t="s">
        <v>54</v>
      </c>
      <c r="B27" s="112">
        <f>УСЬОГО!B27-'16-село-ЦЗ'!B27</f>
        <v>806</v>
      </c>
      <c r="C27" s="112">
        <f>УСЬОГО!C27-'16-село-ЦЗ'!C27</f>
        <v>973</v>
      </c>
      <c r="D27" s="110">
        <f t="shared" si="0"/>
        <v>120.71960297766749</v>
      </c>
      <c r="E27" s="112">
        <f>УСЬОГО!E27-'16-село-ЦЗ'!E27</f>
        <v>431</v>
      </c>
      <c r="F27" s="112">
        <f>УСЬОГО!F27-'16-село-ЦЗ'!F27</f>
        <v>531</v>
      </c>
      <c r="G27" s="113">
        <f t="shared" si="1"/>
        <v>123.20185614849188</v>
      </c>
      <c r="H27" s="112">
        <f>УСЬОГО!H27-'16-село-ЦЗ'!H27</f>
        <v>176</v>
      </c>
      <c r="I27" s="112">
        <f>УСЬОГО!I27-'16-село-ЦЗ'!I27</f>
        <v>270</v>
      </c>
      <c r="J27" s="113">
        <f t="shared" si="2"/>
        <v>153.40909090909091</v>
      </c>
      <c r="K27" s="112">
        <f>УСЬОГО!N27-'16-село-ЦЗ'!K27</f>
        <v>47</v>
      </c>
      <c r="L27" s="112">
        <f>УСЬОГО!O27-'16-село-ЦЗ'!L27</f>
        <v>66</v>
      </c>
      <c r="M27" s="113">
        <f t="shared" si="3"/>
        <v>140.42553191489361</v>
      </c>
      <c r="N27" s="112">
        <f>УСЬОГО!Q27-'16-село-ЦЗ'!N27</f>
        <v>3</v>
      </c>
      <c r="O27" s="112">
        <f>УСЬОГО!R27-'16-село-ЦЗ'!O27</f>
        <v>0</v>
      </c>
      <c r="P27" s="113">
        <f t="shared" si="8"/>
        <v>0</v>
      </c>
      <c r="Q27" s="112">
        <f>УСЬОГО!T27-'16-село-ЦЗ'!Q27</f>
        <v>393</v>
      </c>
      <c r="R27" s="114">
        <f>УСЬОГО!U27-'16-село-ЦЗ'!R27</f>
        <v>429</v>
      </c>
      <c r="S27" s="113">
        <f t="shared" si="4"/>
        <v>109.16030534351145</v>
      </c>
      <c r="T27" s="112">
        <f>УСЬОГО!W27-'16-село-ЦЗ'!T27</f>
        <v>549</v>
      </c>
      <c r="U27" s="114">
        <f>УСЬОГО!X27-'16-село-ЦЗ'!U27</f>
        <v>77</v>
      </c>
      <c r="V27" s="113">
        <f t="shared" si="5"/>
        <v>14.025500910746812</v>
      </c>
      <c r="W27" s="112">
        <f>УСЬОГО!Z27-'16-село-ЦЗ'!W27</f>
        <v>203</v>
      </c>
      <c r="X27" s="114">
        <f>УСЬОГО!AA27-'16-село-ЦЗ'!X27</f>
        <v>73</v>
      </c>
      <c r="Y27" s="113">
        <f t="shared" si="6"/>
        <v>35.960591133004925</v>
      </c>
      <c r="Z27" s="112">
        <f>УСЬОГО!AC27-'16-село-ЦЗ'!Z27</f>
        <v>192</v>
      </c>
      <c r="AA27" s="114">
        <f>УСЬОГО!AD27-'16-село-ЦЗ'!AA27</f>
        <v>66</v>
      </c>
      <c r="AB27" s="113">
        <f t="shared" si="7"/>
        <v>34.375</v>
      </c>
      <c r="AC27" s="37"/>
      <c r="AD27" s="41"/>
    </row>
    <row r="28" spans="1:30" s="42" customFormat="1" ht="14.95" customHeight="1" x14ac:dyDescent="0.25">
      <c r="A28" s="61" t="s">
        <v>55</v>
      </c>
      <c r="B28" s="112">
        <f>УСЬОГО!B28-'16-село-ЦЗ'!B28</f>
        <v>989</v>
      </c>
      <c r="C28" s="112">
        <f>УСЬОГО!C28-'16-село-ЦЗ'!C28</f>
        <v>897</v>
      </c>
      <c r="D28" s="110">
        <f t="shared" si="0"/>
        <v>90.697674418604649</v>
      </c>
      <c r="E28" s="112">
        <f>УСЬОГО!E28-'16-село-ЦЗ'!E28</f>
        <v>414</v>
      </c>
      <c r="F28" s="112">
        <f>УСЬОГО!F28-'16-село-ЦЗ'!F28</f>
        <v>402</v>
      </c>
      <c r="G28" s="113">
        <f t="shared" si="1"/>
        <v>97.101449275362313</v>
      </c>
      <c r="H28" s="112">
        <f>УСЬОГО!H28-'16-село-ЦЗ'!H28</f>
        <v>298</v>
      </c>
      <c r="I28" s="112">
        <f>УСЬОГО!I28-'16-село-ЦЗ'!I28</f>
        <v>264</v>
      </c>
      <c r="J28" s="113">
        <f t="shared" si="2"/>
        <v>88.590604026845639</v>
      </c>
      <c r="K28" s="112">
        <f>УСЬОГО!N28-'16-село-ЦЗ'!K28</f>
        <v>45</v>
      </c>
      <c r="L28" s="112">
        <f>УСЬОГО!O28-'16-село-ЦЗ'!L28</f>
        <v>32</v>
      </c>
      <c r="M28" s="113">
        <f t="shared" si="3"/>
        <v>71.111111111111114</v>
      </c>
      <c r="N28" s="112">
        <f>УСЬОГО!Q28-'16-село-ЦЗ'!N28</f>
        <v>28</v>
      </c>
      <c r="O28" s="112">
        <f>УСЬОГО!R28-'16-село-ЦЗ'!O28</f>
        <v>20</v>
      </c>
      <c r="P28" s="113">
        <f t="shared" si="8"/>
        <v>71.428571428571431</v>
      </c>
      <c r="Q28" s="112">
        <f>УСЬОГО!T28-'16-село-ЦЗ'!Q28</f>
        <v>393</v>
      </c>
      <c r="R28" s="114">
        <f>УСЬОГО!U28-'16-село-ЦЗ'!R28</f>
        <v>377</v>
      </c>
      <c r="S28" s="113">
        <f t="shared" si="4"/>
        <v>95.928753180661573</v>
      </c>
      <c r="T28" s="112">
        <f>УСЬОГО!W28-'16-село-ЦЗ'!T28</f>
        <v>539</v>
      </c>
      <c r="U28" s="114">
        <f>УСЬОГО!X28-'16-село-ЦЗ'!U28</f>
        <v>107</v>
      </c>
      <c r="V28" s="113">
        <f t="shared" si="5"/>
        <v>19.851576994434136</v>
      </c>
      <c r="W28" s="112">
        <f>УСЬОГО!Z28-'16-село-ЦЗ'!W28</f>
        <v>151</v>
      </c>
      <c r="X28" s="114">
        <f>УСЬОГО!AA28-'16-село-ЦЗ'!X28</f>
        <v>98</v>
      </c>
      <c r="Y28" s="113">
        <f t="shared" si="6"/>
        <v>64.900662251655632</v>
      </c>
      <c r="Z28" s="112">
        <f>УСЬОГО!AC28-'16-село-ЦЗ'!Z28</f>
        <v>142</v>
      </c>
      <c r="AA28" s="114">
        <f>УСЬОГО!AD28-'16-село-ЦЗ'!AA28</f>
        <v>91</v>
      </c>
      <c r="AB28" s="113">
        <f t="shared" si="7"/>
        <v>64.08450704225352</v>
      </c>
      <c r="AC28" s="37"/>
      <c r="AD28" s="41"/>
    </row>
    <row r="29" spans="1:30" s="42" customFormat="1" ht="14.95" customHeight="1" x14ac:dyDescent="0.25">
      <c r="A29" s="61" t="s">
        <v>56</v>
      </c>
      <c r="B29" s="112">
        <f>УСЬОГО!B29-'16-село-ЦЗ'!B29</f>
        <v>866</v>
      </c>
      <c r="C29" s="112">
        <f>УСЬОГО!C29-'16-село-ЦЗ'!C29</f>
        <v>1077</v>
      </c>
      <c r="D29" s="110">
        <f t="shared" si="0"/>
        <v>124.364896073903</v>
      </c>
      <c r="E29" s="112">
        <f>УСЬОГО!E29-'16-село-ЦЗ'!E29</f>
        <v>586</v>
      </c>
      <c r="F29" s="112">
        <f>УСЬОГО!F29-'16-село-ЦЗ'!F29</f>
        <v>736</v>
      </c>
      <c r="G29" s="113">
        <f t="shared" si="1"/>
        <v>125.59726962457339</v>
      </c>
      <c r="H29" s="112">
        <f>УСЬОГО!H29-'16-село-ЦЗ'!H29</f>
        <v>435</v>
      </c>
      <c r="I29" s="112">
        <f>УСЬОГО!I29-'16-село-ЦЗ'!I29</f>
        <v>413</v>
      </c>
      <c r="J29" s="113">
        <f t="shared" si="2"/>
        <v>94.94252873563218</v>
      </c>
      <c r="K29" s="112">
        <f>УСЬОГО!N29-'16-село-ЦЗ'!K29</f>
        <v>64</v>
      </c>
      <c r="L29" s="112">
        <f>УСЬОГО!O29-'16-село-ЦЗ'!L29</f>
        <v>73</v>
      </c>
      <c r="M29" s="113">
        <f t="shared" si="3"/>
        <v>114.0625</v>
      </c>
      <c r="N29" s="112">
        <f>УСЬОГО!Q29-'16-село-ЦЗ'!N29</f>
        <v>11</v>
      </c>
      <c r="O29" s="112">
        <f>УСЬОГО!R29-'16-село-ЦЗ'!O29</f>
        <v>2</v>
      </c>
      <c r="P29" s="113">
        <f t="shared" si="8"/>
        <v>18.181818181818183</v>
      </c>
      <c r="Q29" s="112">
        <f>УСЬОГО!T29-'16-село-ЦЗ'!Q29</f>
        <v>480</v>
      </c>
      <c r="R29" s="114">
        <f>УСЬОГО!U29-'16-село-ЦЗ'!R29</f>
        <v>613</v>
      </c>
      <c r="S29" s="113">
        <f t="shared" si="4"/>
        <v>127.70833333333333</v>
      </c>
      <c r="T29" s="112">
        <f>УСЬОГО!W29-'16-село-ЦЗ'!T29</f>
        <v>418</v>
      </c>
      <c r="U29" s="114">
        <f>УСЬОГО!X29-'16-село-ЦЗ'!U29</f>
        <v>145</v>
      </c>
      <c r="V29" s="113">
        <f t="shared" si="5"/>
        <v>34.688995215311003</v>
      </c>
      <c r="W29" s="112">
        <f>УСЬОГО!Z29-'16-село-ЦЗ'!W29</f>
        <v>231</v>
      </c>
      <c r="X29" s="114">
        <f>УСЬОГО!AA29-'16-село-ЦЗ'!X29</f>
        <v>140</v>
      </c>
      <c r="Y29" s="113">
        <f t="shared" si="6"/>
        <v>60.606060606060609</v>
      </c>
      <c r="Z29" s="112">
        <f>УСЬОГО!AC29-'16-село-ЦЗ'!Z29</f>
        <v>219</v>
      </c>
      <c r="AA29" s="114">
        <f>УСЬОГО!AD29-'16-село-ЦЗ'!AA29</f>
        <v>125</v>
      </c>
      <c r="AB29" s="113">
        <f t="shared" si="7"/>
        <v>57.077625570776256</v>
      </c>
      <c r="AC29" s="37"/>
      <c r="AD29" s="41"/>
    </row>
    <row r="30" spans="1:30" s="42" customFormat="1" ht="14.95" customHeight="1" x14ac:dyDescent="0.25">
      <c r="A30" s="61" t="s">
        <v>57</v>
      </c>
      <c r="B30" s="112">
        <f>УСЬОГО!B30-'16-село-ЦЗ'!B30</f>
        <v>806</v>
      </c>
      <c r="C30" s="112">
        <f>УСЬОГО!C30-'16-село-ЦЗ'!C30</f>
        <v>1099</v>
      </c>
      <c r="D30" s="110">
        <f t="shared" si="0"/>
        <v>136.35235732009926</v>
      </c>
      <c r="E30" s="112">
        <f>УСЬОГО!E30-'16-село-ЦЗ'!E30</f>
        <v>217</v>
      </c>
      <c r="F30" s="112">
        <f>УСЬОГО!F30-'16-село-ЦЗ'!F30</f>
        <v>341</v>
      </c>
      <c r="G30" s="113">
        <f t="shared" si="1"/>
        <v>157.14285714285714</v>
      </c>
      <c r="H30" s="112">
        <f>УСЬОГО!H30-'16-село-ЦЗ'!H30</f>
        <v>150</v>
      </c>
      <c r="I30" s="112">
        <f>УСЬОГО!I30-'16-село-ЦЗ'!I30</f>
        <v>190</v>
      </c>
      <c r="J30" s="113">
        <f t="shared" si="2"/>
        <v>126.66666666666667</v>
      </c>
      <c r="K30" s="112">
        <f>УСЬОГО!N30-'16-село-ЦЗ'!K30</f>
        <v>14</v>
      </c>
      <c r="L30" s="112">
        <f>УСЬОГО!O30-'16-село-ЦЗ'!L30</f>
        <v>21</v>
      </c>
      <c r="M30" s="113">
        <f t="shared" si="3"/>
        <v>150</v>
      </c>
      <c r="N30" s="112">
        <f>УСЬОГО!Q30-'16-село-ЦЗ'!N30</f>
        <v>1</v>
      </c>
      <c r="O30" s="112">
        <f>УСЬОГО!R30-'16-село-ЦЗ'!O30</f>
        <v>2</v>
      </c>
      <c r="P30" s="113">
        <f t="shared" si="8"/>
        <v>200</v>
      </c>
      <c r="Q30" s="112">
        <f>УСЬОГО!T30-'16-село-ЦЗ'!Q30</f>
        <v>212</v>
      </c>
      <c r="R30" s="114">
        <f>УСЬОГО!U30-'16-село-ЦЗ'!R30</f>
        <v>308</v>
      </c>
      <c r="S30" s="113">
        <f t="shared" si="4"/>
        <v>145.28301886792454</v>
      </c>
      <c r="T30" s="112">
        <f>УСЬОГО!W30-'16-село-ЦЗ'!T30</f>
        <v>686</v>
      </c>
      <c r="U30" s="114">
        <f>УСЬОГО!X30-'16-село-ЦЗ'!U30</f>
        <v>96</v>
      </c>
      <c r="V30" s="113">
        <f t="shared" si="5"/>
        <v>13.994169096209912</v>
      </c>
      <c r="W30" s="112">
        <f>УСЬОГО!Z30-'16-село-ЦЗ'!W30</f>
        <v>100</v>
      </c>
      <c r="X30" s="114">
        <f>УСЬОГО!AA30-'16-село-ЦЗ'!X30</f>
        <v>83</v>
      </c>
      <c r="Y30" s="113">
        <f t="shared" si="6"/>
        <v>83</v>
      </c>
      <c r="Z30" s="112">
        <f>УСЬОГО!AC30-'16-село-ЦЗ'!Z30</f>
        <v>85</v>
      </c>
      <c r="AA30" s="114">
        <f>УСЬОГО!AD30-'16-село-ЦЗ'!AA30</f>
        <v>74</v>
      </c>
      <c r="AB30" s="113">
        <f t="shared" si="7"/>
        <v>87.058823529411768</v>
      </c>
      <c r="AC30" s="37"/>
      <c r="AD30" s="41"/>
    </row>
    <row r="31" spans="1:30" s="42" customFormat="1" ht="14.95" customHeight="1" x14ac:dyDescent="0.25">
      <c r="A31" s="61" t="s">
        <v>58</v>
      </c>
      <c r="B31" s="112">
        <f>УСЬОГО!B31-'16-село-ЦЗ'!B31</f>
        <v>809</v>
      </c>
      <c r="C31" s="112">
        <f>УСЬОГО!C31-'16-село-ЦЗ'!C31</f>
        <v>1293</v>
      </c>
      <c r="D31" s="110">
        <f t="shared" si="0"/>
        <v>159.82694684796044</v>
      </c>
      <c r="E31" s="112">
        <f>УСЬОГО!E31-'16-село-ЦЗ'!E31</f>
        <v>283</v>
      </c>
      <c r="F31" s="112">
        <f>УСЬОГО!F31-'16-село-ЦЗ'!F31</f>
        <v>498</v>
      </c>
      <c r="G31" s="113">
        <f t="shared" si="1"/>
        <v>175.97173144876325</v>
      </c>
      <c r="H31" s="112">
        <f>УСЬОГО!H31-'16-село-ЦЗ'!H31</f>
        <v>261</v>
      </c>
      <c r="I31" s="112">
        <f>УСЬОГО!I31-'16-село-ЦЗ'!I31</f>
        <v>413</v>
      </c>
      <c r="J31" s="113">
        <f t="shared" si="2"/>
        <v>158.2375478927203</v>
      </c>
      <c r="K31" s="112">
        <f>УСЬОГО!N31-'16-село-ЦЗ'!K31</f>
        <v>31</v>
      </c>
      <c r="L31" s="112">
        <f>УСЬОГО!O31-'16-село-ЦЗ'!L31</f>
        <v>37</v>
      </c>
      <c r="M31" s="113">
        <f t="shared" si="3"/>
        <v>119.35483870967742</v>
      </c>
      <c r="N31" s="112">
        <f>УСЬОГО!Q31-'16-село-ЦЗ'!N31</f>
        <v>3</v>
      </c>
      <c r="O31" s="112">
        <f>УСЬОГО!R31-'16-село-ЦЗ'!O31</f>
        <v>1</v>
      </c>
      <c r="P31" s="113">
        <f t="shared" si="8"/>
        <v>33.333333333333336</v>
      </c>
      <c r="Q31" s="112">
        <f>УСЬОГО!T31-'16-село-ЦЗ'!Q31</f>
        <v>246</v>
      </c>
      <c r="R31" s="114">
        <f>УСЬОГО!U31-'16-село-ЦЗ'!R31</f>
        <v>451</v>
      </c>
      <c r="S31" s="113">
        <f t="shared" si="4"/>
        <v>183.33333333333334</v>
      </c>
      <c r="T31" s="112">
        <f>УСЬОГО!W31-'16-село-ЦЗ'!T31</f>
        <v>493</v>
      </c>
      <c r="U31" s="114">
        <f>УСЬОГО!X31-'16-село-ЦЗ'!U31</f>
        <v>129</v>
      </c>
      <c r="V31" s="113">
        <f t="shared" si="5"/>
        <v>26.166328600405681</v>
      </c>
      <c r="W31" s="112">
        <f>УСЬОГО!Z31-'16-село-ЦЗ'!W31</f>
        <v>106</v>
      </c>
      <c r="X31" s="114">
        <f>УСЬОГО!AA31-'16-село-ЦЗ'!X31</f>
        <v>81</v>
      </c>
      <c r="Y31" s="113">
        <f t="shared" si="6"/>
        <v>76.415094339622641</v>
      </c>
      <c r="Z31" s="112">
        <f>УСЬОГО!AC31-'16-село-ЦЗ'!Z31</f>
        <v>100</v>
      </c>
      <c r="AA31" s="114">
        <f>УСЬОГО!AD31-'16-село-ЦЗ'!AA31</f>
        <v>75</v>
      </c>
      <c r="AB31" s="113">
        <f t="shared" si="7"/>
        <v>75</v>
      </c>
      <c r="AC31" s="37"/>
      <c r="AD31" s="41"/>
    </row>
    <row r="32" spans="1:30" s="42" customFormat="1" ht="14.95" customHeight="1" x14ac:dyDescent="0.25">
      <c r="A32" s="61" t="s">
        <v>59</v>
      </c>
      <c r="B32" s="112">
        <f>УСЬОГО!B32-'16-село-ЦЗ'!B32</f>
        <v>2569</v>
      </c>
      <c r="C32" s="112">
        <f>УСЬОГО!C32-'16-село-ЦЗ'!C32</f>
        <v>2299</v>
      </c>
      <c r="D32" s="110">
        <f t="shared" si="0"/>
        <v>89.490073958738805</v>
      </c>
      <c r="E32" s="112">
        <f>УСЬОГО!E32-'16-село-ЦЗ'!E32</f>
        <v>776</v>
      </c>
      <c r="F32" s="112">
        <f>УСЬОГО!F32-'16-село-ЦЗ'!F32</f>
        <v>696</v>
      </c>
      <c r="G32" s="113">
        <f t="shared" si="1"/>
        <v>89.69072164948453</v>
      </c>
      <c r="H32" s="112">
        <f>УСЬОГО!H32-'16-село-ЦЗ'!H32</f>
        <v>618</v>
      </c>
      <c r="I32" s="112">
        <f>УСЬОГО!I32-'16-село-ЦЗ'!I32</f>
        <v>416</v>
      </c>
      <c r="J32" s="113">
        <f t="shared" si="2"/>
        <v>67.313915857605181</v>
      </c>
      <c r="K32" s="112">
        <f>УСЬОГО!N32-'16-село-ЦЗ'!K32</f>
        <v>80</v>
      </c>
      <c r="L32" s="112">
        <f>УСЬОГО!O32-'16-село-ЦЗ'!L32</f>
        <v>71</v>
      </c>
      <c r="M32" s="113">
        <f t="shared" si="3"/>
        <v>88.75</v>
      </c>
      <c r="N32" s="112">
        <f>УСЬОГО!Q32-'16-село-ЦЗ'!N32</f>
        <v>14</v>
      </c>
      <c r="O32" s="112">
        <f>УСЬОГО!R32-'16-село-ЦЗ'!O32</f>
        <v>12</v>
      </c>
      <c r="P32" s="113">
        <f t="shared" si="8"/>
        <v>85.714285714285708</v>
      </c>
      <c r="Q32" s="112">
        <f>УСЬОГО!T32-'16-село-ЦЗ'!Q32</f>
        <v>744</v>
      </c>
      <c r="R32" s="114">
        <f>УСЬОГО!U32-'16-село-ЦЗ'!R32</f>
        <v>587</v>
      </c>
      <c r="S32" s="113">
        <f t="shared" si="4"/>
        <v>78.897849462365585</v>
      </c>
      <c r="T32" s="112">
        <f>УСЬОГО!W32-'16-село-ЦЗ'!T32</f>
        <v>1810</v>
      </c>
      <c r="U32" s="114">
        <f>УСЬОГО!X32-'16-село-ЦЗ'!U32</f>
        <v>107</v>
      </c>
      <c r="V32" s="113">
        <f t="shared" si="5"/>
        <v>5.9116022099447516</v>
      </c>
      <c r="W32" s="112">
        <f>УСЬОГО!Z32-'16-село-ЦЗ'!W32</f>
        <v>252</v>
      </c>
      <c r="X32" s="114">
        <f>УСЬОГО!AA32-'16-село-ЦЗ'!X32</f>
        <v>74</v>
      </c>
      <c r="Y32" s="113">
        <f t="shared" si="6"/>
        <v>29.365079365079364</v>
      </c>
      <c r="Z32" s="112">
        <f>УСЬОГО!AC32-'16-село-ЦЗ'!Z32</f>
        <v>220</v>
      </c>
      <c r="AA32" s="114">
        <f>УСЬОГО!AD32-'16-село-ЦЗ'!AA32</f>
        <v>63</v>
      </c>
      <c r="AB32" s="113">
        <f t="shared" si="7"/>
        <v>28.636363636363637</v>
      </c>
      <c r="AC32" s="37"/>
      <c r="AD32" s="41"/>
    </row>
    <row r="33" spans="1:30" s="42" customFormat="1" ht="14.95" customHeight="1" x14ac:dyDescent="0.25">
      <c r="A33" s="61" t="s">
        <v>60</v>
      </c>
      <c r="B33" s="112">
        <f>УСЬОГО!B33-'16-село-ЦЗ'!B33</f>
        <v>1222</v>
      </c>
      <c r="C33" s="112">
        <f>УСЬОГО!C33-'16-село-ЦЗ'!C33</f>
        <v>1347</v>
      </c>
      <c r="D33" s="110">
        <f t="shared" si="0"/>
        <v>110.2291325695581</v>
      </c>
      <c r="E33" s="112">
        <f>УСЬОГО!E33-'16-село-ЦЗ'!E33</f>
        <v>789</v>
      </c>
      <c r="F33" s="112">
        <f>УСЬОГО!F33-'16-село-ЦЗ'!F33</f>
        <v>897</v>
      </c>
      <c r="G33" s="113">
        <f t="shared" si="1"/>
        <v>113.68821292775665</v>
      </c>
      <c r="H33" s="112">
        <f>УСЬОГО!H33-'16-село-ЦЗ'!H33</f>
        <v>304</v>
      </c>
      <c r="I33" s="112">
        <f>УСЬОГО!I33-'16-село-ЦЗ'!I33</f>
        <v>413</v>
      </c>
      <c r="J33" s="113">
        <f t="shared" si="2"/>
        <v>135.85526315789474</v>
      </c>
      <c r="K33" s="112">
        <f>УСЬОГО!N33-'16-село-ЦЗ'!K33</f>
        <v>73</v>
      </c>
      <c r="L33" s="112">
        <f>УСЬОГО!O33-'16-село-ЦЗ'!L33</f>
        <v>57</v>
      </c>
      <c r="M33" s="113">
        <f t="shared" si="3"/>
        <v>78.082191780821915</v>
      </c>
      <c r="N33" s="112">
        <f>УСЬОГО!Q33-'16-село-ЦЗ'!N33</f>
        <v>8</v>
      </c>
      <c r="O33" s="112">
        <f>УСЬОГО!R33-'16-село-ЦЗ'!O33</f>
        <v>1</v>
      </c>
      <c r="P33" s="113">
        <f t="shared" si="8"/>
        <v>12.5</v>
      </c>
      <c r="Q33" s="112">
        <f>УСЬОГО!T33-'16-село-ЦЗ'!Q33</f>
        <v>747</v>
      </c>
      <c r="R33" s="114">
        <f>УСЬОГО!U33-'16-село-ЦЗ'!R33</f>
        <v>831</v>
      </c>
      <c r="S33" s="113">
        <f t="shared" si="4"/>
        <v>111.24497991967871</v>
      </c>
      <c r="T33" s="112">
        <f>УСЬОГО!W33-'16-село-ЦЗ'!T33</f>
        <v>606</v>
      </c>
      <c r="U33" s="114">
        <f>УСЬОГО!X33-'16-село-ЦЗ'!U33</f>
        <v>202</v>
      </c>
      <c r="V33" s="113">
        <f t="shared" si="5"/>
        <v>33.333333333333336</v>
      </c>
      <c r="W33" s="112">
        <f>УСЬОГО!Z33-'16-село-ЦЗ'!W33</f>
        <v>290</v>
      </c>
      <c r="X33" s="114">
        <f>УСЬОГО!AA33-'16-село-ЦЗ'!X33</f>
        <v>196</v>
      </c>
      <c r="Y33" s="113">
        <f t="shared" si="6"/>
        <v>67.58620689655173</v>
      </c>
      <c r="Z33" s="112">
        <f>УСЬОГО!AC33-'16-село-ЦЗ'!Z33</f>
        <v>259</v>
      </c>
      <c r="AA33" s="114">
        <f>УСЬОГО!AD33-'16-село-ЦЗ'!AA33</f>
        <v>175</v>
      </c>
      <c r="AB33" s="113">
        <f t="shared" si="7"/>
        <v>67.567567567567565</v>
      </c>
      <c r="AC33" s="37"/>
      <c r="AD33" s="41"/>
    </row>
    <row r="34" spans="1:30" s="42" customFormat="1" ht="14.95" customHeight="1" x14ac:dyDescent="0.25">
      <c r="A34" s="61" t="s">
        <v>61</v>
      </c>
      <c r="B34" s="112">
        <f>УСЬОГО!B34-'16-село-ЦЗ'!B34</f>
        <v>1092</v>
      </c>
      <c r="C34" s="112">
        <f>УСЬОГО!C34-'16-село-ЦЗ'!C34</f>
        <v>1230</v>
      </c>
      <c r="D34" s="110">
        <f t="shared" si="0"/>
        <v>112.63736263736264</v>
      </c>
      <c r="E34" s="112">
        <f>УСЬОГО!E34-'16-село-ЦЗ'!E34</f>
        <v>502</v>
      </c>
      <c r="F34" s="112">
        <f>УСЬОГО!F34-'16-село-ЦЗ'!F34</f>
        <v>557</v>
      </c>
      <c r="G34" s="113">
        <f t="shared" si="1"/>
        <v>110.95617529880478</v>
      </c>
      <c r="H34" s="112">
        <f>УСЬОГО!H34-'16-село-ЦЗ'!H34</f>
        <v>393</v>
      </c>
      <c r="I34" s="112">
        <f>УСЬОГО!I34-'16-село-ЦЗ'!I34</f>
        <v>396</v>
      </c>
      <c r="J34" s="113">
        <f t="shared" si="2"/>
        <v>100.76335877862596</v>
      </c>
      <c r="K34" s="112">
        <f>УСЬОГО!N34-'16-село-ЦЗ'!K34</f>
        <v>24</v>
      </c>
      <c r="L34" s="112">
        <f>УСЬОГО!O34-'16-село-ЦЗ'!L34</f>
        <v>22</v>
      </c>
      <c r="M34" s="113">
        <f t="shared" si="3"/>
        <v>91.666666666666671</v>
      </c>
      <c r="N34" s="112">
        <f>УСЬОГО!Q34-'16-село-ЦЗ'!N34</f>
        <v>11</v>
      </c>
      <c r="O34" s="112">
        <f>УСЬОГО!R34-'16-село-ЦЗ'!O34</f>
        <v>0</v>
      </c>
      <c r="P34" s="113">
        <f t="shared" si="8"/>
        <v>0</v>
      </c>
      <c r="Q34" s="112">
        <f>УСЬОГО!T34-'16-село-ЦЗ'!Q34</f>
        <v>441</v>
      </c>
      <c r="R34" s="114">
        <f>УСЬОГО!U34-'16-село-ЦЗ'!R34</f>
        <v>468</v>
      </c>
      <c r="S34" s="113">
        <f t="shared" si="4"/>
        <v>106.12244897959184</v>
      </c>
      <c r="T34" s="112">
        <f>УСЬОГО!W34-'16-село-ЦЗ'!T34</f>
        <v>627</v>
      </c>
      <c r="U34" s="114">
        <f>УСЬОГО!X34-'16-село-ЦЗ'!U34</f>
        <v>163</v>
      </c>
      <c r="V34" s="113">
        <f t="shared" si="5"/>
        <v>25.996810207336523</v>
      </c>
      <c r="W34" s="112">
        <f>УСЬОГО!Z34-'16-село-ЦЗ'!W34</f>
        <v>202</v>
      </c>
      <c r="X34" s="114">
        <f>УСЬОГО!AA34-'16-село-ЦЗ'!X34</f>
        <v>121</v>
      </c>
      <c r="Y34" s="113">
        <f t="shared" si="6"/>
        <v>59.900990099009903</v>
      </c>
      <c r="Z34" s="112">
        <f>УСЬОГО!AC34-'16-село-ЦЗ'!Z34</f>
        <v>188</v>
      </c>
      <c r="AA34" s="114">
        <f>УСЬОГО!AD34-'16-село-ЦЗ'!AA34</f>
        <v>115</v>
      </c>
      <c r="AB34" s="113">
        <f t="shared" si="7"/>
        <v>61.170212765957444</v>
      </c>
      <c r="AC34" s="37"/>
      <c r="AD34" s="41"/>
    </row>
    <row r="35" spans="1:30" s="42" customFormat="1" ht="14.95" customHeight="1" x14ac:dyDescent="0.25">
      <c r="A35" s="61" t="s">
        <v>62</v>
      </c>
      <c r="B35" s="112">
        <f>УСЬОГО!B35-'16-село-ЦЗ'!B35</f>
        <v>1045</v>
      </c>
      <c r="C35" s="112">
        <f>УСЬОГО!C35-'16-село-ЦЗ'!C35</f>
        <v>1011</v>
      </c>
      <c r="D35" s="110">
        <f t="shared" si="0"/>
        <v>96.746411483253596</v>
      </c>
      <c r="E35" s="112">
        <f>УСЬОГО!E35-'16-село-ЦЗ'!E35</f>
        <v>591</v>
      </c>
      <c r="F35" s="112">
        <f>УСЬОГО!F35-'16-село-ЦЗ'!F35</f>
        <v>566</v>
      </c>
      <c r="G35" s="113">
        <f t="shared" si="1"/>
        <v>95.769881556683586</v>
      </c>
      <c r="H35" s="112">
        <f>УСЬОГО!H35-'16-село-ЦЗ'!H35</f>
        <v>387</v>
      </c>
      <c r="I35" s="112">
        <f>УСЬОГО!I35-'16-село-ЦЗ'!I35</f>
        <v>241</v>
      </c>
      <c r="J35" s="113">
        <f t="shared" si="2"/>
        <v>62.273901808785531</v>
      </c>
      <c r="K35" s="112">
        <f>УСЬОГО!N35-'16-село-ЦЗ'!K35</f>
        <v>61</v>
      </c>
      <c r="L35" s="112">
        <f>УСЬОГО!O35-'16-село-ЦЗ'!L35</f>
        <v>62</v>
      </c>
      <c r="M35" s="113">
        <f t="shared" si="3"/>
        <v>101.63934426229508</v>
      </c>
      <c r="N35" s="112">
        <f>УСЬОГО!Q35-'16-село-ЦЗ'!N35</f>
        <v>7</v>
      </c>
      <c r="O35" s="112">
        <f>УСЬОГО!R35-'16-село-ЦЗ'!O35</f>
        <v>2</v>
      </c>
      <c r="P35" s="113">
        <f t="shared" si="8"/>
        <v>28.571428571428573</v>
      </c>
      <c r="Q35" s="112">
        <f>УСЬОГО!T35-'16-село-ЦЗ'!Q35</f>
        <v>465</v>
      </c>
      <c r="R35" s="114">
        <f>УСЬОГО!U35-'16-село-ЦЗ'!R35</f>
        <v>383</v>
      </c>
      <c r="S35" s="113">
        <f t="shared" si="4"/>
        <v>82.365591397849457</v>
      </c>
      <c r="T35" s="112">
        <f>УСЬОГО!W35-'16-село-ЦЗ'!T35</f>
        <v>540</v>
      </c>
      <c r="U35" s="114">
        <f>УСЬОГО!X35-'16-село-ЦЗ'!U35</f>
        <v>84</v>
      </c>
      <c r="V35" s="113">
        <f t="shared" si="5"/>
        <v>15.555555555555555</v>
      </c>
      <c r="W35" s="112">
        <f>УСЬОГО!Z35-'16-село-ЦЗ'!W35</f>
        <v>197</v>
      </c>
      <c r="X35" s="114">
        <f>УСЬОГО!AA35-'16-село-ЦЗ'!X35</f>
        <v>79</v>
      </c>
      <c r="Y35" s="113">
        <f t="shared" si="6"/>
        <v>40.101522842639596</v>
      </c>
      <c r="Z35" s="112">
        <f>УСЬОГО!AC35-'16-село-ЦЗ'!Z35</f>
        <v>174</v>
      </c>
      <c r="AA35" s="114">
        <f>УСЬОГО!AD35-'16-село-ЦЗ'!AA35</f>
        <v>68</v>
      </c>
      <c r="AB35" s="113">
        <f t="shared" si="7"/>
        <v>39.080459770114942</v>
      </c>
      <c r="AC35" s="37"/>
      <c r="AD35" s="41"/>
    </row>
    <row r="36" spans="1:30" ht="46.2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93" t="s">
        <v>118</v>
      </c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B7" sqref="AB7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2.5" style="44" customWidth="1"/>
    <col min="16" max="16" width="8.125" style="44" customWidth="1"/>
    <col min="17" max="18" width="12.5" style="44" customWidth="1"/>
    <col min="19" max="19" width="8.125" style="44" customWidth="1"/>
    <col min="20" max="20" width="10.625" style="44" hidden="1" customWidth="1"/>
    <col min="21" max="21" width="16" style="44" customWidth="1"/>
    <col min="22" max="22" width="8.1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110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56.55" customHeight="1" x14ac:dyDescent="0.25">
      <c r="A3" s="178"/>
      <c r="B3" s="179" t="s">
        <v>21</v>
      </c>
      <c r="C3" s="179"/>
      <c r="D3" s="179"/>
      <c r="E3" s="179" t="s">
        <v>22</v>
      </c>
      <c r="F3" s="179"/>
      <c r="G3" s="179"/>
      <c r="H3" s="179" t="s">
        <v>13</v>
      </c>
      <c r="I3" s="179"/>
      <c r="J3" s="179"/>
      <c r="K3" s="179" t="s">
        <v>9</v>
      </c>
      <c r="L3" s="179"/>
      <c r="M3" s="179"/>
      <c r="N3" s="179" t="s">
        <v>10</v>
      </c>
      <c r="O3" s="179"/>
      <c r="P3" s="179"/>
      <c r="Q3" s="184" t="s">
        <v>8</v>
      </c>
      <c r="R3" s="185"/>
      <c r="S3" s="186"/>
      <c r="T3" s="179" t="s">
        <v>16</v>
      </c>
      <c r="U3" s="179"/>
      <c r="V3" s="179"/>
      <c r="W3" s="179" t="s">
        <v>11</v>
      </c>
      <c r="X3" s="179"/>
      <c r="Y3" s="179"/>
      <c r="Z3" s="179" t="s">
        <v>12</v>
      </c>
      <c r="AA3" s="179"/>
      <c r="AB3" s="179"/>
    </row>
    <row r="4" spans="1:32" s="33" customFormat="1" ht="19.55" customHeight="1" x14ac:dyDescent="0.25">
      <c r="A4" s="178"/>
      <c r="B4" s="182" t="s">
        <v>15</v>
      </c>
      <c r="C4" s="182" t="s">
        <v>63</v>
      </c>
      <c r="D4" s="190" t="s">
        <v>2</v>
      </c>
      <c r="E4" s="182" t="s">
        <v>15</v>
      </c>
      <c r="F4" s="182" t="s">
        <v>63</v>
      </c>
      <c r="G4" s="190" t="s">
        <v>2</v>
      </c>
      <c r="H4" s="182" t="s">
        <v>15</v>
      </c>
      <c r="I4" s="182" t="s">
        <v>63</v>
      </c>
      <c r="J4" s="190" t="s">
        <v>2</v>
      </c>
      <c r="K4" s="182" t="s">
        <v>15</v>
      </c>
      <c r="L4" s="182" t="s">
        <v>63</v>
      </c>
      <c r="M4" s="190" t="s">
        <v>2</v>
      </c>
      <c r="N4" s="182" t="s">
        <v>15</v>
      </c>
      <c r="O4" s="182" t="s">
        <v>63</v>
      </c>
      <c r="P4" s="190" t="s">
        <v>2</v>
      </c>
      <c r="Q4" s="182" t="s">
        <v>15</v>
      </c>
      <c r="R4" s="182" t="s">
        <v>63</v>
      </c>
      <c r="S4" s="190" t="s">
        <v>2</v>
      </c>
      <c r="T4" s="182" t="s">
        <v>15</v>
      </c>
      <c r="U4" s="182" t="s">
        <v>116</v>
      </c>
      <c r="V4" s="190" t="s">
        <v>2</v>
      </c>
      <c r="W4" s="182" t="s">
        <v>15</v>
      </c>
      <c r="X4" s="182" t="s">
        <v>63</v>
      </c>
      <c r="Y4" s="190" t="s">
        <v>2</v>
      </c>
      <c r="Z4" s="182" t="s">
        <v>15</v>
      </c>
      <c r="AA4" s="182" t="s">
        <v>63</v>
      </c>
      <c r="AB4" s="190" t="s">
        <v>2</v>
      </c>
    </row>
    <row r="5" spans="1:32" s="33" customFormat="1" ht="15.8" customHeight="1" x14ac:dyDescent="0.25">
      <c r="A5" s="178"/>
      <c r="B5" s="182"/>
      <c r="C5" s="182"/>
      <c r="D5" s="190"/>
      <c r="E5" s="182"/>
      <c r="F5" s="182"/>
      <c r="G5" s="190"/>
      <c r="H5" s="182"/>
      <c r="I5" s="182"/>
      <c r="J5" s="190"/>
      <c r="K5" s="182"/>
      <c r="L5" s="182"/>
      <c r="M5" s="190"/>
      <c r="N5" s="182"/>
      <c r="O5" s="182"/>
      <c r="P5" s="190"/>
      <c r="Q5" s="182"/>
      <c r="R5" s="182"/>
      <c r="S5" s="190"/>
      <c r="T5" s="182"/>
      <c r="U5" s="182"/>
      <c r="V5" s="190"/>
      <c r="W5" s="182"/>
      <c r="X5" s="182"/>
      <c r="Y5" s="190"/>
      <c r="Z5" s="182"/>
      <c r="AA5" s="182"/>
      <c r="AB5" s="190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58486</v>
      </c>
      <c r="C7" s="35">
        <f>SUM(C8:C35)</f>
        <v>57795</v>
      </c>
      <c r="D7" s="36">
        <f>C7*100/B7</f>
        <v>98.818520671613726</v>
      </c>
      <c r="E7" s="35">
        <f>SUM(E8:E35)</f>
        <v>23854</v>
      </c>
      <c r="F7" s="35">
        <f>SUM(F8:F35)</f>
        <v>26420</v>
      </c>
      <c r="G7" s="36">
        <f>F7*100/E7</f>
        <v>110.75710572650289</v>
      </c>
      <c r="H7" s="35">
        <f>SUM(H8:H35)</f>
        <v>11070</v>
      </c>
      <c r="I7" s="35">
        <f>SUM(I8:I35)</f>
        <v>11179</v>
      </c>
      <c r="J7" s="36">
        <f>I7*100/H7</f>
        <v>100.98464317976513</v>
      </c>
      <c r="K7" s="35">
        <f>SUM(K8:K35)</f>
        <v>2372</v>
      </c>
      <c r="L7" s="35">
        <f>SUM(L8:L35)</f>
        <v>2184</v>
      </c>
      <c r="M7" s="36">
        <f>L7*100/K7</f>
        <v>92.074198988195619</v>
      </c>
      <c r="N7" s="35">
        <f>SUM(N8:N35)</f>
        <v>521</v>
      </c>
      <c r="O7" s="35">
        <f>SUM(O8:O35)</f>
        <v>247</v>
      </c>
      <c r="P7" s="36">
        <f>O7*100/N7</f>
        <v>47.408829174664106</v>
      </c>
      <c r="Q7" s="35">
        <f>SUM(Q8:Q35)</f>
        <v>21117</v>
      </c>
      <c r="R7" s="35">
        <f>SUM(R8:R35)</f>
        <v>21886</v>
      </c>
      <c r="S7" s="36">
        <f>R7*100/Q7</f>
        <v>103.64161575981437</v>
      </c>
      <c r="T7" s="35">
        <f>SUM(T8:T35)</f>
        <v>37641</v>
      </c>
      <c r="U7" s="35">
        <f>SUM(U8:U35)</f>
        <v>6139</v>
      </c>
      <c r="V7" s="36">
        <f>U7*100/T7</f>
        <v>16.309343534975159</v>
      </c>
      <c r="W7" s="35">
        <f>SUM(W8:W35)</f>
        <v>9694</v>
      </c>
      <c r="X7" s="35">
        <f>SUM(X8:X35)</f>
        <v>5243</v>
      </c>
      <c r="Y7" s="36">
        <f>X7*100/W7</f>
        <v>54.085001031565916</v>
      </c>
      <c r="Z7" s="35">
        <f>SUM(Z8:Z35)</f>
        <v>8749</v>
      </c>
      <c r="AA7" s="35">
        <f>SUM(AA8:AA35)</f>
        <v>4627</v>
      </c>
      <c r="AB7" s="36">
        <f>AA7*100/Z7</f>
        <v>52.88604411932792</v>
      </c>
      <c r="AC7" s="37"/>
      <c r="AF7" s="42"/>
    </row>
    <row r="8" spans="1:32" s="42" customFormat="1" ht="15.8" customHeight="1" x14ac:dyDescent="0.25">
      <c r="A8" s="61" t="s">
        <v>35</v>
      </c>
      <c r="B8" s="39">
        <v>3577</v>
      </c>
      <c r="C8" s="39">
        <v>3918</v>
      </c>
      <c r="D8" s="36">
        <f t="shared" ref="D8:D35" si="0">C8*100/B8</f>
        <v>109.53312831982107</v>
      </c>
      <c r="E8" s="39">
        <v>2021</v>
      </c>
      <c r="F8" s="39">
        <v>2388</v>
      </c>
      <c r="G8" s="40">
        <f t="shared" ref="G8:G35" si="1">F8*100/E8</f>
        <v>118.15932706580901</v>
      </c>
      <c r="H8" s="39">
        <v>245</v>
      </c>
      <c r="I8" s="39">
        <v>297</v>
      </c>
      <c r="J8" s="40">
        <f t="shared" ref="J8:J35" si="2">I8*100/H8</f>
        <v>121.22448979591837</v>
      </c>
      <c r="K8" s="39">
        <v>113</v>
      </c>
      <c r="L8" s="39">
        <v>167</v>
      </c>
      <c r="M8" s="40">
        <f t="shared" ref="M8:M35" si="3">L8*100/K8</f>
        <v>147.78761061946904</v>
      </c>
      <c r="N8" s="39">
        <v>10</v>
      </c>
      <c r="O8" s="39">
        <v>16</v>
      </c>
      <c r="P8" s="40">
        <f>IF(ISERROR(O8*100/N8),"-",(O8*100/N8))</f>
        <v>160</v>
      </c>
      <c r="Q8" s="39">
        <v>1529</v>
      </c>
      <c r="R8" s="60">
        <v>1528</v>
      </c>
      <c r="S8" s="40">
        <f t="shared" ref="S8:S35" si="4">R8*100/Q8</f>
        <v>99.934597776324395</v>
      </c>
      <c r="T8" s="39">
        <v>2362</v>
      </c>
      <c r="U8" s="60">
        <v>619</v>
      </c>
      <c r="V8" s="40">
        <f t="shared" ref="V8:V35" si="5">U8*100/T8</f>
        <v>26.206604572396273</v>
      </c>
      <c r="W8" s="39">
        <v>907</v>
      </c>
      <c r="X8" s="60">
        <v>580</v>
      </c>
      <c r="Y8" s="40">
        <f t="shared" ref="Y8:Y35" si="6">X8*100/W8</f>
        <v>63.947078280044103</v>
      </c>
      <c r="Z8" s="39">
        <v>827</v>
      </c>
      <c r="AA8" s="60">
        <v>513</v>
      </c>
      <c r="AB8" s="40">
        <f t="shared" ref="AB8:AB35" si="7">AA8*100/Z8</f>
        <v>62.031438935912938</v>
      </c>
      <c r="AC8" s="37"/>
      <c r="AD8" s="41"/>
    </row>
    <row r="9" spans="1:32" s="43" customFormat="1" ht="15.8" customHeight="1" x14ac:dyDescent="0.25">
      <c r="A9" s="61" t="s">
        <v>36</v>
      </c>
      <c r="B9" s="39">
        <v>1102</v>
      </c>
      <c r="C9" s="39">
        <v>1116</v>
      </c>
      <c r="D9" s="36">
        <f t="shared" si="0"/>
        <v>101.27041742286751</v>
      </c>
      <c r="E9" s="39">
        <v>422</v>
      </c>
      <c r="F9" s="39">
        <v>458</v>
      </c>
      <c r="G9" s="40">
        <f t="shared" si="1"/>
        <v>108.5308056872038</v>
      </c>
      <c r="H9" s="39">
        <v>206</v>
      </c>
      <c r="I9" s="39">
        <v>156</v>
      </c>
      <c r="J9" s="40">
        <f t="shared" si="2"/>
        <v>75.728155339805824</v>
      </c>
      <c r="K9" s="39">
        <v>21</v>
      </c>
      <c r="L9" s="39">
        <v>8</v>
      </c>
      <c r="M9" s="40">
        <f t="shared" si="3"/>
        <v>38.095238095238095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347</v>
      </c>
      <c r="R9" s="60">
        <v>374</v>
      </c>
      <c r="S9" s="40">
        <f t="shared" si="4"/>
        <v>107.78097982708934</v>
      </c>
      <c r="T9" s="39">
        <v>794</v>
      </c>
      <c r="U9" s="60">
        <v>94</v>
      </c>
      <c r="V9" s="40">
        <f t="shared" si="5"/>
        <v>11.838790931989925</v>
      </c>
      <c r="W9" s="39">
        <v>196</v>
      </c>
      <c r="X9" s="60">
        <v>71</v>
      </c>
      <c r="Y9" s="40">
        <f t="shared" si="6"/>
        <v>36.224489795918366</v>
      </c>
      <c r="Z9" s="39">
        <v>165</v>
      </c>
      <c r="AA9" s="60">
        <v>53</v>
      </c>
      <c r="AB9" s="40">
        <f t="shared" si="7"/>
        <v>32.121212121212125</v>
      </c>
      <c r="AC9" s="37"/>
      <c r="AD9" s="41"/>
    </row>
    <row r="10" spans="1:32" s="42" customFormat="1" ht="15.8" customHeight="1" x14ac:dyDescent="0.25">
      <c r="A10" s="61" t="s">
        <v>37</v>
      </c>
      <c r="B10" s="39">
        <v>412</v>
      </c>
      <c r="C10" s="39">
        <v>384</v>
      </c>
      <c r="D10" s="36">
        <f t="shared" si="0"/>
        <v>93.203883495145632</v>
      </c>
      <c r="E10" s="39">
        <v>279</v>
      </c>
      <c r="F10" s="39">
        <v>247</v>
      </c>
      <c r="G10" s="40">
        <f t="shared" si="1"/>
        <v>88.530465949820794</v>
      </c>
      <c r="H10" s="39">
        <v>77</v>
      </c>
      <c r="I10" s="39">
        <v>79</v>
      </c>
      <c r="J10" s="40">
        <f t="shared" si="2"/>
        <v>102.59740259740259</v>
      </c>
      <c r="K10" s="39">
        <v>11</v>
      </c>
      <c r="L10" s="39">
        <v>12</v>
      </c>
      <c r="M10" s="40">
        <f t="shared" si="3"/>
        <v>109.09090909090909</v>
      </c>
      <c r="N10" s="39">
        <v>4</v>
      </c>
      <c r="O10" s="39">
        <v>15</v>
      </c>
      <c r="P10" s="40">
        <f t="shared" si="8"/>
        <v>375</v>
      </c>
      <c r="Q10" s="39">
        <v>274</v>
      </c>
      <c r="R10" s="60">
        <v>214</v>
      </c>
      <c r="S10" s="40">
        <f t="shared" si="4"/>
        <v>78.102189781021892</v>
      </c>
      <c r="T10" s="39">
        <v>223</v>
      </c>
      <c r="U10" s="60">
        <v>36</v>
      </c>
      <c r="V10" s="40">
        <f t="shared" si="5"/>
        <v>16.143497757847534</v>
      </c>
      <c r="W10" s="39">
        <v>129</v>
      </c>
      <c r="X10" s="60">
        <v>34</v>
      </c>
      <c r="Y10" s="40">
        <f t="shared" si="6"/>
        <v>26.356589147286822</v>
      </c>
      <c r="Z10" s="39">
        <v>119</v>
      </c>
      <c r="AA10" s="60">
        <v>24</v>
      </c>
      <c r="AB10" s="40">
        <f t="shared" si="7"/>
        <v>20.168067226890756</v>
      </c>
      <c r="AC10" s="37"/>
      <c r="AD10" s="41"/>
    </row>
    <row r="11" spans="1:32" s="42" customFormat="1" ht="15.8" customHeight="1" x14ac:dyDescent="0.25">
      <c r="A11" s="61" t="s">
        <v>38</v>
      </c>
      <c r="B11" s="39">
        <v>816</v>
      </c>
      <c r="C11" s="39">
        <v>729</v>
      </c>
      <c r="D11" s="36">
        <f t="shared" si="0"/>
        <v>89.338235294117652</v>
      </c>
      <c r="E11" s="39">
        <v>325</v>
      </c>
      <c r="F11" s="39">
        <v>297</v>
      </c>
      <c r="G11" s="40">
        <f t="shared" si="1"/>
        <v>91.384615384615387</v>
      </c>
      <c r="H11" s="39">
        <v>157</v>
      </c>
      <c r="I11" s="39">
        <v>99</v>
      </c>
      <c r="J11" s="40">
        <f t="shared" si="2"/>
        <v>63.057324840764331</v>
      </c>
      <c r="K11" s="39">
        <v>13</v>
      </c>
      <c r="L11" s="39">
        <v>4</v>
      </c>
      <c r="M11" s="40">
        <f t="shared" si="3"/>
        <v>30.76923076923077</v>
      </c>
      <c r="N11" s="39">
        <v>2</v>
      </c>
      <c r="O11" s="39">
        <v>0</v>
      </c>
      <c r="P11" s="40">
        <f t="shared" si="8"/>
        <v>0</v>
      </c>
      <c r="Q11" s="39">
        <v>315</v>
      </c>
      <c r="R11" s="60">
        <v>259</v>
      </c>
      <c r="S11" s="40">
        <f t="shared" si="4"/>
        <v>82.222222222222229</v>
      </c>
      <c r="T11" s="39">
        <v>509</v>
      </c>
      <c r="U11" s="60">
        <v>80</v>
      </c>
      <c r="V11" s="40">
        <f t="shared" si="5"/>
        <v>15.717092337917485</v>
      </c>
      <c r="W11" s="39">
        <v>128</v>
      </c>
      <c r="X11" s="60">
        <v>70</v>
      </c>
      <c r="Y11" s="40">
        <f t="shared" si="6"/>
        <v>54.6875</v>
      </c>
      <c r="Z11" s="39">
        <v>116</v>
      </c>
      <c r="AA11" s="60">
        <v>59</v>
      </c>
      <c r="AB11" s="40">
        <f t="shared" si="7"/>
        <v>50.862068965517238</v>
      </c>
      <c r="AC11" s="37"/>
      <c r="AD11" s="41"/>
    </row>
    <row r="12" spans="1:32" s="42" customFormat="1" ht="15.8" customHeight="1" x14ac:dyDescent="0.25">
      <c r="A12" s="61" t="s">
        <v>39</v>
      </c>
      <c r="B12" s="39">
        <v>1598</v>
      </c>
      <c r="C12" s="39">
        <v>1752</v>
      </c>
      <c r="D12" s="36">
        <f t="shared" si="0"/>
        <v>109.63704630788486</v>
      </c>
      <c r="E12" s="39">
        <v>413</v>
      </c>
      <c r="F12" s="39">
        <v>546</v>
      </c>
      <c r="G12" s="40">
        <f t="shared" si="1"/>
        <v>132.20338983050848</v>
      </c>
      <c r="H12" s="39">
        <v>235</v>
      </c>
      <c r="I12" s="39">
        <v>274</v>
      </c>
      <c r="J12" s="40">
        <f t="shared" si="2"/>
        <v>116.59574468085107</v>
      </c>
      <c r="K12" s="39">
        <v>67</v>
      </c>
      <c r="L12" s="39">
        <v>46</v>
      </c>
      <c r="M12" s="40">
        <f t="shared" si="3"/>
        <v>68.656716417910445</v>
      </c>
      <c r="N12" s="39">
        <v>12</v>
      </c>
      <c r="O12" s="39">
        <v>2</v>
      </c>
      <c r="P12" s="40">
        <f t="shared" si="8"/>
        <v>16.666666666666668</v>
      </c>
      <c r="Q12" s="39">
        <v>370</v>
      </c>
      <c r="R12" s="60">
        <v>471</v>
      </c>
      <c r="S12" s="40">
        <f t="shared" si="4"/>
        <v>127.29729729729729</v>
      </c>
      <c r="T12" s="39">
        <v>1291</v>
      </c>
      <c r="U12" s="60">
        <v>101</v>
      </c>
      <c r="V12" s="40">
        <f t="shared" si="5"/>
        <v>7.8233927188226184</v>
      </c>
      <c r="W12" s="39">
        <v>187</v>
      </c>
      <c r="X12" s="60">
        <v>84</v>
      </c>
      <c r="Y12" s="40">
        <f t="shared" si="6"/>
        <v>44.919786096256686</v>
      </c>
      <c r="Z12" s="39">
        <v>162</v>
      </c>
      <c r="AA12" s="60">
        <v>76</v>
      </c>
      <c r="AB12" s="40">
        <f t="shared" si="7"/>
        <v>46.913580246913583</v>
      </c>
      <c r="AC12" s="37"/>
      <c r="AD12" s="41"/>
    </row>
    <row r="13" spans="1:32" s="42" customFormat="1" ht="15.8" customHeight="1" x14ac:dyDescent="0.25">
      <c r="A13" s="61" t="s">
        <v>40</v>
      </c>
      <c r="B13" s="39">
        <v>493</v>
      </c>
      <c r="C13" s="39">
        <v>467</v>
      </c>
      <c r="D13" s="36">
        <f t="shared" si="0"/>
        <v>94.726166328600399</v>
      </c>
      <c r="E13" s="39">
        <v>255</v>
      </c>
      <c r="F13" s="39">
        <v>230</v>
      </c>
      <c r="G13" s="40">
        <f t="shared" si="1"/>
        <v>90.196078431372555</v>
      </c>
      <c r="H13" s="39">
        <v>95</v>
      </c>
      <c r="I13" s="39">
        <v>104</v>
      </c>
      <c r="J13" s="40">
        <f t="shared" si="2"/>
        <v>109.47368421052632</v>
      </c>
      <c r="K13" s="39">
        <v>22</v>
      </c>
      <c r="L13" s="39">
        <v>12</v>
      </c>
      <c r="M13" s="40">
        <f t="shared" si="3"/>
        <v>54.545454545454547</v>
      </c>
      <c r="N13" s="39">
        <v>1</v>
      </c>
      <c r="O13" s="39">
        <v>0</v>
      </c>
      <c r="P13" s="40">
        <f t="shared" si="8"/>
        <v>0</v>
      </c>
      <c r="Q13" s="39">
        <v>224</v>
      </c>
      <c r="R13" s="60">
        <v>204</v>
      </c>
      <c r="S13" s="40">
        <f t="shared" si="4"/>
        <v>91.071428571428569</v>
      </c>
      <c r="T13" s="39">
        <v>303</v>
      </c>
      <c r="U13" s="60">
        <v>29</v>
      </c>
      <c r="V13" s="40">
        <f t="shared" si="5"/>
        <v>9.5709570957095718</v>
      </c>
      <c r="W13" s="39">
        <v>112</v>
      </c>
      <c r="X13" s="60">
        <v>27</v>
      </c>
      <c r="Y13" s="40">
        <f t="shared" si="6"/>
        <v>24.107142857142858</v>
      </c>
      <c r="Z13" s="39">
        <v>98</v>
      </c>
      <c r="AA13" s="60">
        <v>22</v>
      </c>
      <c r="AB13" s="40">
        <f t="shared" si="7"/>
        <v>22.448979591836736</v>
      </c>
      <c r="AC13" s="37"/>
      <c r="AD13" s="41"/>
    </row>
    <row r="14" spans="1:32" s="42" customFormat="1" ht="15.8" customHeight="1" x14ac:dyDescent="0.25">
      <c r="A14" s="61" t="s">
        <v>41</v>
      </c>
      <c r="B14" s="39">
        <v>223</v>
      </c>
      <c r="C14" s="39">
        <v>224</v>
      </c>
      <c r="D14" s="36">
        <f t="shared" si="0"/>
        <v>100.44843049327355</v>
      </c>
      <c r="E14" s="39">
        <v>76</v>
      </c>
      <c r="F14" s="39">
        <v>90</v>
      </c>
      <c r="G14" s="40">
        <f t="shared" si="1"/>
        <v>118.42105263157895</v>
      </c>
      <c r="H14" s="39">
        <v>67</v>
      </c>
      <c r="I14" s="39">
        <v>54</v>
      </c>
      <c r="J14" s="40">
        <f t="shared" si="2"/>
        <v>80.597014925373131</v>
      </c>
      <c r="K14" s="39">
        <v>1</v>
      </c>
      <c r="L14" s="39">
        <v>4</v>
      </c>
      <c r="M14" s="40">
        <f t="shared" si="3"/>
        <v>400</v>
      </c>
      <c r="N14" s="39">
        <v>0</v>
      </c>
      <c r="O14" s="39">
        <v>2</v>
      </c>
      <c r="P14" s="40" t="str">
        <f t="shared" si="8"/>
        <v>-</v>
      </c>
      <c r="Q14" s="39">
        <v>69</v>
      </c>
      <c r="R14" s="60">
        <v>84</v>
      </c>
      <c r="S14" s="40">
        <f t="shared" si="4"/>
        <v>121.73913043478261</v>
      </c>
      <c r="T14" s="39">
        <v>125</v>
      </c>
      <c r="U14" s="60">
        <v>10</v>
      </c>
      <c r="V14" s="40">
        <f t="shared" si="5"/>
        <v>8</v>
      </c>
      <c r="W14" s="39">
        <v>39</v>
      </c>
      <c r="X14" s="60">
        <v>9</v>
      </c>
      <c r="Y14" s="40">
        <f t="shared" si="6"/>
        <v>23.076923076923077</v>
      </c>
      <c r="Z14" s="39">
        <v>28</v>
      </c>
      <c r="AA14" s="60">
        <v>8</v>
      </c>
      <c r="AB14" s="40">
        <f t="shared" si="7"/>
        <v>28.571428571428573</v>
      </c>
      <c r="AC14" s="37"/>
      <c r="AD14" s="41"/>
    </row>
    <row r="15" spans="1:32" s="42" customFormat="1" ht="15.8" customHeight="1" x14ac:dyDescent="0.25">
      <c r="A15" s="61" t="s">
        <v>42</v>
      </c>
      <c r="B15" s="39">
        <v>2641</v>
      </c>
      <c r="C15" s="39">
        <v>2610</v>
      </c>
      <c r="D15" s="36">
        <f t="shared" si="0"/>
        <v>98.826202196137828</v>
      </c>
      <c r="E15" s="39">
        <v>376</v>
      </c>
      <c r="F15" s="39">
        <v>434</v>
      </c>
      <c r="G15" s="40">
        <f t="shared" si="1"/>
        <v>115.42553191489361</v>
      </c>
      <c r="H15" s="39">
        <v>409</v>
      </c>
      <c r="I15" s="39">
        <v>320</v>
      </c>
      <c r="J15" s="40">
        <f t="shared" si="2"/>
        <v>78.239608801955995</v>
      </c>
      <c r="K15" s="39">
        <v>34</v>
      </c>
      <c r="L15" s="39">
        <v>24</v>
      </c>
      <c r="M15" s="40">
        <f t="shared" si="3"/>
        <v>70.588235294117652</v>
      </c>
      <c r="N15" s="39">
        <v>6</v>
      </c>
      <c r="O15" s="39">
        <v>1</v>
      </c>
      <c r="P15" s="40">
        <f t="shared" si="8"/>
        <v>16.666666666666668</v>
      </c>
      <c r="Q15" s="39">
        <v>336</v>
      </c>
      <c r="R15" s="60">
        <v>341</v>
      </c>
      <c r="S15" s="40">
        <f t="shared" si="4"/>
        <v>101.48809523809524</v>
      </c>
      <c r="T15" s="39">
        <v>2127</v>
      </c>
      <c r="U15" s="60">
        <v>107</v>
      </c>
      <c r="V15" s="40">
        <f t="shared" si="5"/>
        <v>5.0305594734367656</v>
      </c>
      <c r="W15" s="39">
        <v>153</v>
      </c>
      <c r="X15" s="60">
        <v>89</v>
      </c>
      <c r="Y15" s="40">
        <f t="shared" si="6"/>
        <v>58.169934640522875</v>
      </c>
      <c r="Z15" s="39">
        <v>139</v>
      </c>
      <c r="AA15" s="60">
        <v>72</v>
      </c>
      <c r="AB15" s="40">
        <f t="shared" si="7"/>
        <v>51.798561151079134</v>
      </c>
      <c r="AC15" s="37"/>
      <c r="AD15" s="41"/>
    </row>
    <row r="16" spans="1:32" s="42" customFormat="1" ht="15.8" customHeight="1" x14ac:dyDescent="0.25">
      <c r="A16" s="61" t="s">
        <v>43</v>
      </c>
      <c r="B16" s="39">
        <v>2316</v>
      </c>
      <c r="C16" s="39">
        <v>2306</v>
      </c>
      <c r="D16" s="36">
        <f t="shared" si="0"/>
        <v>99.568221070811745</v>
      </c>
      <c r="E16" s="39">
        <v>1015</v>
      </c>
      <c r="F16" s="39">
        <v>1220</v>
      </c>
      <c r="G16" s="40">
        <f t="shared" si="1"/>
        <v>120.19704433497537</v>
      </c>
      <c r="H16" s="39">
        <v>697</v>
      </c>
      <c r="I16" s="39">
        <v>715</v>
      </c>
      <c r="J16" s="40">
        <f t="shared" si="2"/>
        <v>102.58249641319942</v>
      </c>
      <c r="K16" s="39">
        <v>108</v>
      </c>
      <c r="L16" s="39">
        <v>116</v>
      </c>
      <c r="M16" s="40">
        <f t="shared" si="3"/>
        <v>107.4074074074074</v>
      </c>
      <c r="N16" s="39">
        <v>65</v>
      </c>
      <c r="O16" s="39">
        <v>39</v>
      </c>
      <c r="P16" s="40">
        <f t="shared" si="8"/>
        <v>60</v>
      </c>
      <c r="Q16" s="39">
        <v>957</v>
      </c>
      <c r="R16" s="60">
        <v>1076</v>
      </c>
      <c r="S16" s="40">
        <f t="shared" si="4"/>
        <v>112.43469174503657</v>
      </c>
      <c r="T16" s="39">
        <v>1169</v>
      </c>
      <c r="U16" s="60">
        <v>165</v>
      </c>
      <c r="V16" s="40">
        <f t="shared" si="5"/>
        <v>14.114627887082976</v>
      </c>
      <c r="W16" s="39">
        <v>340</v>
      </c>
      <c r="X16" s="60">
        <v>130</v>
      </c>
      <c r="Y16" s="40">
        <f t="shared" si="6"/>
        <v>38.235294117647058</v>
      </c>
      <c r="Z16" s="39">
        <v>290</v>
      </c>
      <c r="AA16" s="60">
        <v>114</v>
      </c>
      <c r="AB16" s="40">
        <f t="shared" si="7"/>
        <v>39.310344827586206</v>
      </c>
      <c r="AC16" s="37"/>
      <c r="AD16" s="41"/>
    </row>
    <row r="17" spans="1:30" s="42" customFormat="1" ht="15.8" customHeight="1" x14ac:dyDescent="0.25">
      <c r="A17" s="61" t="s">
        <v>44</v>
      </c>
      <c r="B17" s="39">
        <v>5418</v>
      </c>
      <c r="C17" s="39">
        <v>5463</v>
      </c>
      <c r="D17" s="36">
        <f t="shared" si="0"/>
        <v>100.83056478405315</v>
      </c>
      <c r="E17" s="39">
        <v>1448</v>
      </c>
      <c r="F17" s="39">
        <v>1815</v>
      </c>
      <c r="G17" s="40">
        <f t="shared" si="1"/>
        <v>125.34530386740332</v>
      </c>
      <c r="H17" s="39">
        <v>925</v>
      </c>
      <c r="I17" s="39">
        <v>699</v>
      </c>
      <c r="J17" s="40">
        <f t="shared" si="2"/>
        <v>75.567567567567565</v>
      </c>
      <c r="K17" s="39">
        <v>215</v>
      </c>
      <c r="L17" s="39">
        <v>116</v>
      </c>
      <c r="M17" s="40">
        <f t="shared" si="3"/>
        <v>53.953488372093027</v>
      </c>
      <c r="N17" s="39">
        <v>35</v>
      </c>
      <c r="O17" s="39">
        <v>9</v>
      </c>
      <c r="P17" s="40">
        <f t="shared" si="8"/>
        <v>25.714285714285715</v>
      </c>
      <c r="Q17" s="39">
        <v>1136</v>
      </c>
      <c r="R17" s="60">
        <v>1229</v>
      </c>
      <c r="S17" s="40">
        <f t="shared" si="4"/>
        <v>108.18661971830986</v>
      </c>
      <c r="T17" s="39">
        <v>4039</v>
      </c>
      <c r="U17" s="60">
        <v>513</v>
      </c>
      <c r="V17" s="40">
        <f t="shared" si="5"/>
        <v>12.701163654369893</v>
      </c>
      <c r="W17" s="39">
        <v>596</v>
      </c>
      <c r="X17" s="60">
        <v>460</v>
      </c>
      <c r="Y17" s="40">
        <f t="shared" si="6"/>
        <v>77.181208053691279</v>
      </c>
      <c r="Z17" s="39">
        <v>539</v>
      </c>
      <c r="AA17" s="60">
        <v>419</v>
      </c>
      <c r="AB17" s="40">
        <f t="shared" si="7"/>
        <v>77.736549165120593</v>
      </c>
      <c r="AC17" s="37"/>
      <c r="AD17" s="41"/>
    </row>
    <row r="18" spans="1:30" s="42" customFormat="1" ht="15.8" customHeight="1" x14ac:dyDescent="0.25">
      <c r="A18" s="61" t="s">
        <v>45</v>
      </c>
      <c r="B18" s="39">
        <v>3147</v>
      </c>
      <c r="C18" s="39">
        <v>1970</v>
      </c>
      <c r="D18" s="36">
        <f t="shared" si="0"/>
        <v>62.599300921512551</v>
      </c>
      <c r="E18" s="39">
        <v>1366</v>
      </c>
      <c r="F18" s="39">
        <v>1182</v>
      </c>
      <c r="G18" s="40">
        <f t="shared" si="1"/>
        <v>86.530014641288432</v>
      </c>
      <c r="H18" s="39">
        <v>634</v>
      </c>
      <c r="I18" s="39">
        <v>589</v>
      </c>
      <c r="J18" s="40">
        <f t="shared" si="2"/>
        <v>92.902208201892748</v>
      </c>
      <c r="K18" s="39">
        <v>172</v>
      </c>
      <c r="L18" s="39">
        <v>80</v>
      </c>
      <c r="M18" s="40">
        <f t="shared" si="3"/>
        <v>46.511627906976742</v>
      </c>
      <c r="N18" s="39">
        <v>12</v>
      </c>
      <c r="O18" s="39">
        <v>4</v>
      </c>
      <c r="P18" s="40">
        <f t="shared" si="8"/>
        <v>33.333333333333336</v>
      </c>
      <c r="Q18" s="39">
        <v>1212</v>
      </c>
      <c r="R18" s="60">
        <v>925</v>
      </c>
      <c r="S18" s="40">
        <f t="shared" si="4"/>
        <v>76.320132013201317</v>
      </c>
      <c r="T18" s="39">
        <v>995</v>
      </c>
      <c r="U18" s="60">
        <v>265</v>
      </c>
      <c r="V18" s="40">
        <f t="shared" si="5"/>
        <v>26.633165829145728</v>
      </c>
      <c r="W18" s="39">
        <v>512</v>
      </c>
      <c r="X18" s="60">
        <v>182</v>
      </c>
      <c r="Y18" s="40">
        <f t="shared" si="6"/>
        <v>35.546875</v>
      </c>
      <c r="Z18" s="39">
        <v>476</v>
      </c>
      <c r="AA18" s="60">
        <v>166</v>
      </c>
      <c r="AB18" s="40">
        <f t="shared" si="7"/>
        <v>34.87394957983193</v>
      </c>
      <c r="AC18" s="37"/>
      <c r="AD18" s="41"/>
    </row>
    <row r="19" spans="1:30" s="42" customFormat="1" ht="15.8" customHeight="1" x14ac:dyDescent="0.25">
      <c r="A19" s="61" t="s">
        <v>46</v>
      </c>
      <c r="B19" s="39">
        <v>2709</v>
      </c>
      <c r="C19" s="39">
        <v>2922</v>
      </c>
      <c r="D19" s="36">
        <f t="shared" si="0"/>
        <v>107.86267995570321</v>
      </c>
      <c r="E19" s="39">
        <v>1138</v>
      </c>
      <c r="F19" s="39">
        <v>1262</v>
      </c>
      <c r="G19" s="40">
        <f t="shared" si="1"/>
        <v>110.896309314587</v>
      </c>
      <c r="H19" s="39">
        <v>531</v>
      </c>
      <c r="I19" s="39">
        <v>834</v>
      </c>
      <c r="J19" s="40">
        <f t="shared" si="2"/>
        <v>157.06214689265536</v>
      </c>
      <c r="K19" s="39">
        <v>183</v>
      </c>
      <c r="L19" s="39">
        <v>191</v>
      </c>
      <c r="M19" s="40">
        <f t="shared" si="3"/>
        <v>104.37158469945355</v>
      </c>
      <c r="N19" s="39">
        <v>47</v>
      </c>
      <c r="O19" s="39">
        <v>14</v>
      </c>
      <c r="P19" s="40">
        <f t="shared" si="8"/>
        <v>29.787234042553191</v>
      </c>
      <c r="Q19" s="39">
        <v>995</v>
      </c>
      <c r="R19" s="60">
        <v>1122</v>
      </c>
      <c r="S19" s="40">
        <f t="shared" si="4"/>
        <v>112.76381909547739</v>
      </c>
      <c r="T19" s="39">
        <v>1920</v>
      </c>
      <c r="U19" s="60">
        <v>253</v>
      </c>
      <c r="V19" s="40">
        <f t="shared" si="5"/>
        <v>13.177083333333334</v>
      </c>
      <c r="W19" s="39">
        <v>420</v>
      </c>
      <c r="X19" s="60">
        <v>201</v>
      </c>
      <c r="Y19" s="40">
        <f t="shared" si="6"/>
        <v>47.857142857142854</v>
      </c>
      <c r="Z19" s="39">
        <v>374</v>
      </c>
      <c r="AA19" s="60">
        <v>179</v>
      </c>
      <c r="AB19" s="40">
        <f t="shared" si="7"/>
        <v>47.860962566844918</v>
      </c>
      <c r="AC19" s="37"/>
      <c r="AD19" s="41"/>
    </row>
    <row r="20" spans="1:30" s="42" customFormat="1" ht="15.8" customHeight="1" x14ac:dyDescent="0.25">
      <c r="A20" s="61" t="s">
        <v>47</v>
      </c>
      <c r="B20" s="39">
        <v>2017</v>
      </c>
      <c r="C20" s="39">
        <v>1889</v>
      </c>
      <c r="D20" s="36">
        <f t="shared" si="0"/>
        <v>93.653941497273181</v>
      </c>
      <c r="E20" s="39">
        <v>641</v>
      </c>
      <c r="F20" s="39">
        <v>659</v>
      </c>
      <c r="G20" s="40">
        <f t="shared" si="1"/>
        <v>102.80811232449298</v>
      </c>
      <c r="H20" s="39">
        <v>233</v>
      </c>
      <c r="I20" s="39">
        <v>338</v>
      </c>
      <c r="J20" s="40">
        <f t="shared" si="2"/>
        <v>145.06437768240343</v>
      </c>
      <c r="K20" s="39">
        <v>51</v>
      </c>
      <c r="L20" s="39">
        <v>66</v>
      </c>
      <c r="M20" s="40">
        <f t="shared" si="3"/>
        <v>129.41176470588235</v>
      </c>
      <c r="N20" s="39">
        <v>18</v>
      </c>
      <c r="O20" s="39">
        <v>2</v>
      </c>
      <c r="P20" s="40">
        <f t="shared" si="8"/>
        <v>11.111111111111111</v>
      </c>
      <c r="Q20" s="39">
        <v>536</v>
      </c>
      <c r="R20" s="60">
        <v>506</v>
      </c>
      <c r="S20" s="40">
        <f t="shared" si="4"/>
        <v>94.402985074626869</v>
      </c>
      <c r="T20" s="39">
        <v>1654</v>
      </c>
      <c r="U20" s="60">
        <v>209</v>
      </c>
      <c r="V20" s="40">
        <f t="shared" si="5"/>
        <v>12.636033857315599</v>
      </c>
      <c r="W20" s="39">
        <v>305</v>
      </c>
      <c r="X20" s="60">
        <v>152</v>
      </c>
      <c r="Y20" s="40">
        <f t="shared" si="6"/>
        <v>49.83606557377049</v>
      </c>
      <c r="Z20" s="39">
        <v>278</v>
      </c>
      <c r="AA20" s="60">
        <v>142</v>
      </c>
      <c r="AB20" s="40">
        <f t="shared" si="7"/>
        <v>51.079136690647481</v>
      </c>
      <c r="AC20" s="37"/>
      <c r="AD20" s="41"/>
    </row>
    <row r="21" spans="1:30" s="42" customFormat="1" ht="15.8" customHeight="1" x14ac:dyDescent="0.25">
      <c r="A21" s="61" t="s">
        <v>48</v>
      </c>
      <c r="B21" s="39">
        <v>1269</v>
      </c>
      <c r="C21" s="39">
        <v>1293</v>
      </c>
      <c r="D21" s="36">
        <f t="shared" si="0"/>
        <v>101.89125295508275</v>
      </c>
      <c r="E21" s="39">
        <v>592</v>
      </c>
      <c r="F21" s="39">
        <v>701</v>
      </c>
      <c r="G21" s="40">
        <f t="shared" si="1"/>
        <v>118.41216216216216</v>
      </c>
      <c r="H21" s="39">
        <v>366</v>
      </c>
      <c r="I21" s="39">
        <v>265</v>
      </c>
      <c r="J21" s="40">
        <f t="shared" si="2"/>
        <v>72.404371584699447</v>
      </c>
      <c r="K21" s="39">
        <v>28</v>
      </c>
      <c r="L21" s="39">
        <v>56</v>
      </c>
      <c r="M21" s="40">
        <f t="shared" si="3"/>
        <v>200</v>
      </c>
      <c r="N21" s="39">
        <v>4</v>
      </c>
      <c r="O21" s="39">
        <v>0</v>
      </c>
      <c r="P21" s="40">
        <f t="shared" si="8"/>
        <v>0</v>
      </c>
      <c r="Q21" s="39">
        <v>554</v>
      </c>
      <c r="R21" s="60">
        <v>626</v>
      </c>
      <c r="S21" s="40">
        <f t="shared" si="4"/>
        <v>112.99638989169675</v>
      </c>
      <c r="T21" s="39">
        <v>697</v>
      </c>
      <c r="U21" s="60">
        <v>121</v>
      </c>
      <c r="V21" s="40">
        <f t="shared" si="5"/>
        <v>17.360114777618364</v>
      </c>
      <c r="W21" s="39">
        <v>227</v>
      </c>
      <c r="X21" s="60">
        <v>116</v>
      </c>
      <c r="Y21" s="40">
        <f t="shared" si="6"/>
        <v>51.101321585903086</v>
      </c>
      <c r="Z21" s="39">
        <v>205</v>
      </c>
      <c r="AA21" s="60">
        <v>103</v>
      </c>
      <c r="AB21" s="40">
        <f t="shared" si="7"/>
        <v>50.243902439024389</v>
      </c>
      <c r="AC21" s="37"/>
      <c r="AD21" s="41"/>
    </row>
    <row r="22" spans="1:30" s="42" customFormat="1" ht="15.8" customHeight="1" x14ac:dyDescent="0.25">
      <c r="A22" s="61" t="s">
        <v>49</v>
      </c>
      <c r="B22" s="39">
        <v>2875</v>
      </c>
      <c r="C22" s="39">
        <v>2901</v>
      </c>
      <c r="D22" s="36">
        <f t="shared" si="0"/>
        <v>100.90434782608696</v>
      </c>
      <c r="E22" s="39">
        <v>1325</v>
      </c>
      <c r="F22" s="39">
        <v>1358</v>
      </c>
      <c r="G22" s="40">
        <f t="shared" si="1"/>
        <v>102.49056603773585</v>
      </c>
      <c r="H22" s="39">
        <v>635</v>
      </c>
      <c r="I22" s="39">
        <v>673</v>
      </c>
      <c r="J22" s="40">
        <f t="shared" si="2"/>
        <v>105.98425196850394</v>
      </c>
      <c r="K22" s="39">
        <v>156</v>
      </c>
      <c r="L22" s="39">
        <v>78</v>
      </c>
      <c r="M22" s="40">
        <f t="shared" si="3"/>
        <v>50</v>
      </c>
      <c r="N22" s="39">
        <v>4</v>
      </c>
      <c r="O22" s="39">
        <v>4</v>
      </c>
      <c r="P22" s="40">
        <f t="shared" si="8"/>
        <v>100</v>
      </c>
      <c r="Q22" s="39">
        <v>1273</v>
      </c>
      <c r="R22" s="60">
        <v>1189</v>
      </c>
      <c r="S22" s="40">
        <f t="shared" si="4"/>
        <v>93.401413982717983</v>
      </c>
      <c r="T22" s="39">
        <v>1848</v>
      </c>
      <c r="U22" s="60">
        <v>354</v>
      </c>
      <c r="V22" s="40">
        <f t="shared" si="5"/>
        <v>19.155844155844157</v>
      </c>
      <c r="W22" s="39">
        <v>531</v>
      </c>
      <c r="X22" s="60">
        <v>276</v>
      </c>
      <c r="Y22" s="40">
        <f t="shared" si="6"/>
        <v>51.977401129943502</v>
      </c>
      <c r="Z22" s="39">
        <v>450</v>
      </c>
      <c r="AA22" s="60">
        <v>200</v>
      </c>
      <c r="AB22" s="40">
        <f t="shared" si="7"/>
        <v>44.444444444444443</v>
      </c>
      <c r="AC22" s="37"/>
      <c r="AD22" s="41"/>
    </row>
    <row r="23" spans="1:30" s="42" customFormat="1" ht="15.8" customHeight="1" x14ac:dyDescent="0.25">
      <c r="A23" s="61" t="s">
        <v>50</v>
      </c>
      <c r="B23" s="39">
        <v>1779</v>
      </c>
      <c r="C23" s="39">
        <v>2132</v>
      </c>
      <c r="D23" s="36">
        <f t="shared" si="0"/>
        <v>119.84260820685779</v>
      </c>
      <c r="E23" s="39">
        <v>1322</v>
      </c>
      <c r="F23" s="39">
        <v>1699</v>
      </c>
      <c r="G23" s="40">
        <f t="shared" si="1"/>
        <v>128.51739788199697</v>
      </c>
      <c r="H23" s="39">
        <v>438</v>
      </c>
      <c r="I23" s="39">
        <v>520</v>
      </c>
      <c r="J23" s="40">
        <f t="shared" si="2"/>
        <v>118.72146118721462</v>
      </c>
      <c r="K23" s="39">
        <v>108</v>
      </c>
      <c r="L23" s="39">
        <v>132</v>
      </c>
      <c r="M23" s="40">
        <f t="shared" si="3"/>
        <v>122.22222222222223</v>
      </c>
      <c r="N23" s="39">
        <v>36</v>
      </c>
      <c r="O23" s="39">
        <v>3</v>
      </c>
      <c r="P23" s="40">
        <f t="shared" si="8"/>
        <v>8.3333333333333339</v>
      </c>
      <c r="Q23" s="39">
        <v>1275</v>
      </c>
      <c r="R23" s="60">
        <v>1469</v>
      </c>
      <c r="S23" s="40">
        <f t="shared" si="4"/>
        <v>115.21568627450981</v>
      </c>
      <c r="T23" s="39">
        <v>976</v>
      </c>
      <c r="U23" s="60">
        <v>404</v>
      </c>
      <c r="V23" s="40">
        <f t="shared" si="5"/>
        <v>41.393442622950822</v>
      </c>
      <c r="W23" s="39">
        <v>598</v>
      </c>
      <c r="X23" s="60">
        <v>373</v>
      </c>
      <c r="Y23" s="40">
        <f t="shared" si="6"/>
        <v>62.374581939799334</v>
      </c>
      <c r="Z23" s="39">
        <v>506</v>
      </c>
      <c r="AA23" s="60">
        <v>308</v>
      </c>
      <c r="AB23" s="40">
        <f t="shared" si="7"/>
        <v>60.869565217391305</v>
      </c>
      <c r="AC23" s="37"/>
      <c r="AD23" s="41"/>
    </row>
    <row r="24" spans="1:30" s="42" customFormat="1" ht="15.8" customHeight="1" x14ac:dyDescent="0.25">
      <c r="A24" s="61" t="s">
        <v>51</v>
      </c>
      <c r="B24" s="39">
        <v>2392</v>
      </c>
      <c r="C24" s="39">
        <v>2003</v>
      </c>
      <c r="D24" s="36">
        <f t="shared" si="0"/>
        <v>83.737458193979933</v>
      </c>
      <c r="E24" s="39">
        <v>1178</v>
      </c>
      <c r="F24" s="39">
        <v>1255</v>
      </c>
      <c r="G24" s="40">
        <f t="shared" si="1"/>
        <v>106.53650254668931</v>
      </c>
      <c r="H24" s="39">
        <v>597</v>
      </c>
      <c r="I24" s="39">
        <v>625</v>
      </c>
      <c r="J24" s="40">
        <f t="shared" si="2"/>
        <v>104.69011725293133</v>
      </c>
      <c r="K24" s="39">
        <v>125</v>
      </c>
      <c r="L24" s="39">
        <v>121</v>
      </c>
      <c r="M24" s="40">
        <f t="shared" si="3"/>
        <v>96.8</v>
      </c>
      <c r="N24" s="39">
        <v>7</v>
      </c>
      <c r="O24" s="39">
        <v>4</v>
      </c>
      <c r="P24" s="40">
        <f t="shared" si="8"/>
        <v>57.142857142857146</v>
      </c>
      <c r="Q24" s="39">
        <v>982</v>
      </c>
      <c r="R24" s="60">
        <v>1138</v>
      </c>
      <c r="S24" s="40">
        <f t="shared" si="4"/>
        <v>115.88594704684317</v>
      </c>
      <c r="T24" s="39">
        <v>885</v>
      </c>
      <c r="U24" s="60">
        <v>299</v>
      </c>
      <c r="V24" s="40">
        <f t="shared" si="5"/>
        <v>33.78531073446328</v>
      </c>
      <c r="W24" s="39">
        <v>439</v>
      </c>
      <c r="X24" s="60">
        <v>210</v>
      </c>
      <c r="Y24" s="40">
        <f t="shared" si="6"/>
        <v>47.835990888382689</v>
      </c>
      <c r="Z24" s="39">
        <v>419</v>
      </c>
      <c r="AA24" s="60">
        <v>197</v>
      </c>
      <c r="AB24" s="40">
        <f t="shared" si="7"/>
        <v>47.016706443914082</v>
      </c>
      <c r="AC24" s="37"/>
      <c r="AD24" s="41"/>
    </row>
    <row r="25" spans="1:30" s="42" customFormat="1" ht="15.8" customHeight="1" x14ac:dyDescent="0.25">
      <c r="A25" s="61" t="s">
        <v>52</v>
      </c>
      <c r="B25" s="39">
        <v>3223</v>
      </c>
      <c r="C25" s="39">
        <v>3320</v>
      </c>
      <c r="D25" s="36">
        <f t="shared" si="0"/>
        <v>103.00961836798014</v>
      </c>
      <c r="E25" s="39">
        <v>414</v>
      </c>
      <c r="F25" s="39">
        <v>636</v>
      </c>
      <c r="G25" s="40">
        <f t="shared" si="1"/>
        <v>153.62318840579709</v>
      </c>
      <c r="H25" s="39">
        <v>383</v>
      </c>
      <c r="I25" s="39">
        <v>436</v>
      </c>
      <c r="J25" s="40">
        <f t="shared" si="2"/>
        <v>113.83812010443864</v>
      </c>
      <c r="K25" s="39">
        <v>47</v>
      </c>
      <c r="L25" s="39">
        <v>54</v>
      </c>
      <c r="M25" s="40">
        <f t="shared" si="3"/>
        <v>114.8936170212766</v>
      </c>
      <c r="N25" s="39">
        <v>22</v>
      </c>
      <c r="O25" s="39">
        <v>23</v>
      </c>
      <c r="P25" s="40">
        <f t="shared" si="8"/>
        <v>104.54545454545455</v>
      </c>
      <c r="Q25" s="39">
        <v>344</v>
      </c>
      <c r="R25" s="60">
        <v>549</v>
      </c>
      <c r="S25" s="40">
        <f t="shared" si="4"/>
        <v>159.59302325581396</v>
      </c>
      <c r="T25" s="39">
        <v>2649</v>
      </c>
      <c r="U25" s="60">
        <v>99</v>
      </c>
      <c r="V25" s="40">
        <f t="shared" si="5"/>
        <v>3.7372593431483581</v>
      </c>
      <c r="W25" s="39">
        <v>168</v>
      </c>
      <c r="X25" s="60">
        <v>95</v>
      </c>
      <c r="Y25" s="40">
        <f t="shared" si="6"/>
        <v>56.547619047619051</v>
      </c>
      <c r="Z25" s="39">
        <v>149</v>
      </c>
      <c r="AA25" s="60">
        <v>76</v>
      </c>
      <c r="AB25" s="40">
        <f t="shared" si="7"/>
        <v>51.006711409395976</v>
      </c>
      <c r="AC25" s="37"/>
      <c r="AD25" s="41"/>
    </row>
    <row r="26" spans="1:30" s="42" customFormat="1" ht="15.8" customHeight="1" x14ac:dyDescent="0.25">
      <c r="A26" s="61" t="s">
        <v>53</v>
      </c>
      <c r="B26" s="39">
        <v>2049</v>
      </c>
      <c r="C26" s="39">
        <v>2130</v>
      </c>
      <c r="D26" s="36">
        <f t="shared" si="0"/>
        <v>103.95314787701318</v>
      </c>
      <c r="E26" s="39">
        <v>1102</v>
      </c>
      <c r="F26" s="39">
        <v>1158</v>
      </c>
      <c r="G26" s="40">
        <f t="shared" si="1"/>
        <v>105.08166969147005</v>
      </c>
      <c r="H26" s="39">
        <v>420</v>
      </c>
      <c r="I26" s="39">
        <v>385</v>
      </c>
      <c r="J26" s="40">
        <f t="shared" si="2"/>
        <v>91.666666666666671</v>
      </c>
      <c r="K26" s="39">
        <v>64</v>
      </c>
      <c r="L26" s="39">
        <v>56</v>
      </c>
      <c r="M26" s="40">
        <f t="shared" si="3"/>
        <v>87.5</v>
      </c>
      <c r="N26" s="39">
        <v>29</v>
      </c>
      <c r="O26" s="39">
        <v>2</v>
      </c>
      <c r="P26" s="40">
        <f t="shared" si="8"/>
        <v>6.8965517241379306</v>
      </c>
      <c r="Q26" s="39">
        <v>1026</v>
      </c>
      <c r="R26" s="60">
        <v>976</v>
      </c>
      <c r="S26" s="40">
        <f t="shared" si="4"/>
        <v>95.126705653021446</v>
      </c>
      <c r="T26" s="39">
        <v>1358</v>
      </c>
      <c r="U26" s="60">
        <v>343</v>
      </c>
      <c r="V26" s="40">
        <f t="shared" si="5"/>
        <v>25.257731958762886</v>
      </c>
      <c r="W26" s="39">
        <v>488</v>
      </c>
      <c r="X26" s="60">
        <v>318</v>
      </c>
      <c r="Y26" s="40">
        <f t="shared" si="6"/>
        <v>65.163934426229503</v>
      </c>
      <c r="Z26" s="39">
        <v>431</v>
      </c>
      <c r="AA26" s="60">
        <v>269</v>
      </c>
      <c r="AB26" s="40">
        <f t="shared" si="7"/>
        <v>62.412993039443158</v>
      </c>
      <c r="AC26" s="37"/>
      <c r="AD26" s="41"/>
    </row>
    <row r="27" spans="1:30" s="42" customFormat="1" ht="15.8" customHeight="1" x14ac:dyDescent="0.25">
      <c r="A27" s="61" t="s">
        <v>54</v>
      </c>
      <c r="B27" s="39">
        <v>1330</v>
      </c>
      <c r="C27" s="39">
        <v>1649</v>
      </c>
      <c r="D27" s="36">
        <f t="shared" si="0"/>
        <v>123.98496240601504</v>
      </c>
      <c r="E27" s="39">
        <v>541</v>
      </c>
      <c r="F27" s="39">
        <v>753</v>
      </c>
      <c r="G27" s="40">
        <f t="shared" si="1"/>
        <v>139.18669131238448</v>
      </c>
      <c r="H27" s="39">
        <v>245</v>
      </c>
      <c r="I27" s="39">
        <v>343</v>
      </c>
      <c r="J27" s="40">
        <f t="shared" si="2"/>
        <v>140</v>
      </c>
      <c r="K27" s="39">
        <v>84</v>
      </c>
      <c r="L27" s="39">
        <v>119</v>
      </c>
      <c r="M27" s="40">
        <f t="shared" si="3"/>
        <v>141.66666666666666</v>
      </c>
      <c r="N27" s="39">
        <v>46</v>
      </c>
      <c r="O27" s="39">
        <v>42</v>
      </c>
      <c r="P27" s="40">
        <f t="shared" si="8"/>
        <v>91.304347826086953</v>
      </c>
      <c r="Q27" s="39">
        <v>492</v>
      </c>
      <c r="R27" s="60">
        <v>613</v>
      </c>
      <c r="S27" s="40">
        <f t="shared" si="4"/>
        <v>124.59349593495935</v>
      </c>
      <c r="T27" s="39">
        <v>986</v>
      </c>
      <c r="U27" s="60">
        <v>128</v>
      </c>
      <c r="V27" s="40">
        <f t="shared" si="5"/>
        <v>12.981744421906694</v>
      </c>
      <c r="W27" s="39">
        <v>242</v>
      </c>
      <c r="X27" s="60">
        <v>120</v>
      </c>
      <c r="Y27" s="40">
        <f t="shared" si="6"/>
        <v>49.586776859504134</v>
      </c>
      <c r="Z27" s="39">
        <v>235</v>
      </c>
      <c r="AA27" s="60">
        <v>112</v>
      </c>
      <c r="AB27" s="40">
        <f t="shared" si="7"/>
        <v>47.659574468085104</v>
      </c>
      <c r="AC27" s="37"/>
      <c r="AD27" s="41"/>
    </row>
    <row r="28" spans="1:30" s="42" customFormat="1" ht="15.8" customHeight="1" x14ac:dyDescent="0.25">
      <c r="A28" s="61" t="s">
        <v>55</v>
      </c>
      <c r="B28" s="39">
        <v>1354</v>
      </c>
      <c r="C28" s="39">
        <v>1282</v>
      </c>
      <c r="D28" s="36">
        <f t="shared" si="0"/>
        <v>94.682422451994086</v>
      </c>
      <c r="E28" s="39">
        <v>680</v>
      </c>
      <c r="F28" s="39">
        <v>677</v>
      </c>
      <c r="G28" s="40">
        <f t="shared" si="1"/>
        <v>99.558823529411768</v>
      </c>
      <c r="H28" s="39">
        <v>443</v>
      </c>
      <c r="I28" s="39">
        <v>391</v>
      </c>
      <c r="J28" s="40">
        <f t="shared" si="2"/>
        <v>88.261851015801355</v>
      </c>
      <c r="K28" s="39">
        <v>85</v>
      </c>
      <c r="L28" s="39">
        <v>62</v>
      </c>
      <c r="M28" s="40">
        <f t="shared" si="3"/>
        <v>72.941176470588232</v>
      </c>
      <c r="N28" s="39">
        <v>20</v>
      </c>
      <c r="O28" s="39">
        <v>15</v>
      </c>
      <c r="P28" s="40">
        <f t="shared" si="8"/>
        <v>75</v>
      </c>
      <c r="Q28" s="39">
        <v>648</v>
      </c>
      <c r="R28" s="60">
        <v>642</v>
      </c>
      <c r="S28" s="40">
        <f t="shared" si="4"/>
        <v>99.074074074074076</v>
      </c>
      <c r="T28" s="39">
        <v>658</v>
      </c>
      <c r="U28" s="60">
        <v>168</v>
      </c>
      <c r="V28" s="40">
        <f t="shared" si="5"/>
        <v>25.531914893617021</v>
      </c>
      <c r="W28" s="39">
        <v>250</v>
      </c>
      <c r="X28" s="60">
        <v>149</v>
      </c>
      <c r="Y28" s="40">
        <f t="shared" si="6"/>
        <v>59.6</v>
      </c>
      <c r="Z28" s="39">
        <v>232</v>
      </c>
      <c r="AA28" s="60">
        <v>146</v>
      </c>
      <c r="AB28" s="40">
        <f t="shared" si="7"/>
        <v>62.931034482758619</v>
      </c>
      <c r="AC28" s="37"/>
      <c r="AD28" s="41"/>
    </row>
    <row r="29" spans="1:30" s="42" customFormat="1" ht="15.8" customHeight="1" x14ac:dyDescent="0.25">
      <c r="A29" s="61" t="s">
        <v>56</v>
      </c>
      <c r="B29" s="39">
        <v>2184</v>
      </c>
      <c r="C29" s="39">
        <v>2065</v>
      </c>
      <c r="D29" s="36">
        <f t="shared" si="0"/>
        <v>94.551282051282058</v>
      </c>
      <c r="E29" s="39">
        <v>1324</v>
      </c>
      <c r="F29" s="39">
        <v>1211</v>
      </c>
      <c r="G29" s="40">
        <f t="shared" si="1"/>
        <v>91.465256797583081</v>
      </c>
      <c r="H29" s="39">
        <v>179</v>
      </c>
      <c r="I29" s="39">
        <v>188</v>
      </c>
      <c r="J29" s="40">
        <f t="shared" si="2"/>
        <v>105.02793296089385</v>
      </c>
      <c r="K29" s="39">
        <v>100</v>
      </c>
      <c r="L29" s="39">
        <v>94</v>
      </c>
      <c r="M29" s="40">
        <f t="shared" si="3"/>
        <v>94</v>
      </c>
      <c r="N29" s="39">
        <v>32</v>
      </c>
      <c r="O29" s="39">
        <v>0</v>
      </c>
      <c r="P29" s="40">
        <f t="shared" si="8"/>
        <v>0</v>
      </c>
      <c r="Q29" s="39">
        <v>1073</v>
      </c>
      <c r="R29" s="60">
        <v>988</v>
      </c>
      <c r="S29" s="40">
        <f t="shared" si="4"/>
        <v>92.078285181733463</v>
      </c>
      <c r="T29" s="39">
        <v>1401</v>
      </c>
      <c r="U29" s="60">
        <v>192</v>
      </c>
      <c r="V29" s="40">
        <f t="shared" si="5"/>
        <v>13.704496788008566</v>
      </c>
      <c r="W29" s="39">
        <v>637</v>
      </c>
      <c r="X29" s="60">
        <v>177</v>
      </c>
      <c r="Y29" s="40">
        <f t="shared" si="6"/>
        <v>27.786499215070645</v>
      </c>
      <c r="Z29" s="39">
        <v>604</v>
      </c>
      <c r="AA29" s="60">
        <v>152</v>
      </c>
      <c r="AB29" s="40">
        <f t="shared" si="7"/>
        <v>25.165562913907284</v>
      </c>
      <c r="AC29" s="37"/>
      <c r="AD29" s="41"/>
    </row>
    <row r="30" spans="1:30" s="42" customFormat="1" ht="15.8" customHeight="1" x14ac:dyDescent="0.25">
      <c r="A30" s="61" t="s">
        <v>57</v>
      </c>
      <c r="B30" s="39">
        <v>2602</v>
      </c>
      <c r="C30" s="39">
        <v>2590</v>
      </c>
      <c r="D30" s="36">
        <f t="shared" si="0"/>
        <v>99.538816295157574</v>
      </c>
      <c r="E30" s="39">
        <v>643</v>
      </c>
      <c r="F30" s="39">
        <v>741</v>
      </c>
      <c r="G30" s="40">
        <f t="shared" si="1"/>
        <v>115.24105754276827</v>
      </c>
      <c r="H30" s="39">
        <v>408</v>
      </c>
      <c r="I30" s="39">
        <v>369</v>
      </c>
      <c r="J30" s="40">
        <f t="shared" si="2"/>
        <v>90.441176470588232</v>
      </c>
      <c r="K30" s="39">
        <v>127</v>
      </c>
      <c r="L30" s="39">
        <v>123</v>
      </c>
      <c r="M30" s="40">
        <f t="shared" si="3"/>
        <v>96.850393700787407</v>
      </c>
      <c r="N30" s="39">
        <v>14</v>
      </c>
      <c r="O30" s="39">
        <v>8</v>
      </c>
      <c r="P30" s="40">
        <f t="shared" si="8"/>
        <v>57.142857142857146</v>
      </c>
      <c r="Q30" s="39">
        <v>624</v>
      </c>
      <c r="R30" s="60">
        <v>687</v>
      </c>
      <c r="S30" s="40">
        <f t="shared" si="4"/>
        <v>110.09615384615384</v>
      </c>
      <c r="T30" s="39">
        <v>2183</v>
      </c>
      <c r="U30" s="60">
        <v>174</v>
      </c>
      <c r="V30" s="40">
        <f t="shared" si="5"/>
        <v>7.970682546953733</v>
      </c>
      <c r="W30" s="39">
        <v>232</v>
      </c>
      <c r="X30" s="60">
        <v>150</v>
      </c>
      <c r="Y30" s="40">
        <f t="shared" si="6"/>
        <v>64.65517241379311</v>
      </c>
      <c r="Z30" s="39">
        <v>212</v>
      </c>
      <c r="AA30" s="60">
        <v>135</v>
      </c>
      <c r="AB30" s="40">
        <f t="shared" si="7"/>
        <v>63.679245283018865</v>
      </c>
      <c r="AC30" s="37"/>
      <c r="AD30" s="41"/>
    </row>
    <row r="31" spans="1:30" s="42" customFormat="1" ht="15.8" customHeight="1" x14ac:dyDescent="0.25">
      <c r="A31" s="61" t="s">
        <v>58</v>
      </c>
      <c r="B31" s="39">
        <v>2985</v>
      </c>
      <c r="C31" s="39">
        <v>2436</v>
      </c>
      <c r="D31" s="36">
        <f t="shared" si="0"/>
        <v>81.608040201005025</v>
      </c>
      <c r="E31" s="39">
        <v>797</v>
      </c>
      <c r="F31" s="39">
        <v>769</v>
      </c>
      <c r="G31" s="40">
        <f t="shared" si="1"/>
        <v>96.486825595984939</v>
      </c>
      <c r="H31" s="39">
        <v>542</v>
      </c>
      <c r="I31" s="39">
        <v>516</v>
      </c>
      <c r="J31" s="40">
        <f t="shared" si="2"/>
        <v>95.20295202952029</v>
      </c>
      <c r="K31" s="39">
        <v>85</v>
      </c>
      <c r="L31" s="39">
        <v>71</v>
      </c>
      <c r="M31" s="40">
        <f t="shared" si="3"/>
        <v>83.529411764705884</v>
      </c>
      <c r="N31" s="39">
        <v>2</v>
      </c>
      <c r="O31" s="39">
        <v>19</v>
      </c>
      <c r="P31" s="40">
        <f t="shared" si="8"/>
        <v>950</v>
      </c>
      <c r="Q31" s="39">
        <v>719</v>
      </c>
      <c r="R31" s="60">
        <v>711</v>
      </c>
      <c r="S31" s="40">
        <f t="shared" si="4"/>
        <v>98.887343532684284</v>
      </c>
      <c r="T31" s="39">
        <v>1923</v>
      </c>
      <c r="U31" s="60">
        <v>239</v>
      </c>
      <c r="V31" s="40">
        <f t="shared" si="5"/>
        <v>12.428497139885595</v>
      </c>
      <c r="W31" s="39">
        <v>308</v>
      </c>
      <c r="X31" s="60">
        <v>138</v>
      </c>
      <c r="Y31" s="40">
        <f t="shared" si="6"/>
        <v>44.805194805194802</v>
      </c>
      <c r="Z31" s="39">
        <v>267</v>
      </c>
      <c r="AA31" s="60">
        <v>123</v>
      </c>
      <c r="AB31" s="40">
        <f t="shared" si="7"/>
        <v>46.067415730337082</v>
      </c>
      <c r="AC31" s="37"/>
      <c r="AD31" s="41"/>
    </row>
    <row r="32" spans="1:30" s="42" customFormat="1" ht="15.8" customHeight="1" x14ac:dyDescent="0.25">
      <c r="A32" s="61" t="s">
        <v>59</v>
      </c>
      <c r="B32" s="39">
        <v>2265</v>
      </c>
      <c r="C32" s="39">
        <v>2212</v>
      </c>
      <c r="D32" s="36">
        <f t="shared" si="0"/>
        <v>97.66004415011038</v>
      </c>
      <c r="E32" s="39">
        <v>654</v>
      </c>
      <c r="F32" s="39">
        <v>733</v>
      </c>
      <c r="G32" s="40">
        <f t="shared" si="1"/>
        <v>112.07951070336391</v>
      </c>
      <c r="H32" s="39">
        <v>545</v>
      </c>
      <c r="I32" s="39">
        <v>395</v>
      </c>
      <c r="J32" s="40">
        <f t="shared" si="2"/>
        <v>72.477064220183493</v>
      </c>
      <c r="K32" s="39">
        <v>52</v>
      </c>
      <c r="L32" s="39">
        <v>79</v>
      </c>
      <c r="M32" s="40">
        <f t="shared" si="3"/>
        <v>151.92307692307693</v>
      </c>
      <c r="N32" s="39">
        <v>15</v>
      </c>
      <c r="O32" s="39">
        <v>17</v>
      </c>
      <c r="P32" s="40">
        <f t="shared" si="8"/>
        <v>113.33333333333333</v>
      </c>
      <c r="Q32" s="39">
        <v>629</v>
      </c>
      <c r="R32" s="60">
        <v>605</v>
      </c>
      <c r="S32" s="40">
        <f t="shared" si="4"/>
        <v>96.184419713831474</v>
      </c>
      <c r="T32" s="39">
        <v>1669</v>
      </c>
      <c r="U32" s="60">
        <v>112</v>
      </c>
      <c r="V32" s="40">
        <f t="shared" si="5"/>
        <v>6.7106051527860995</v>
      </c>
      <c r="W32" s="39">
        <v>258</v>
      </c>
      <c r="X32" s="60">
        <v>87</v>
      </c>
      <c r="Y32" s="40">
        <f t="shared" si="6"/>
        <v>33.720930232558139</v>
      </c>
      <c r="Z32" s="39">
        <v>233</v>
      </c>
      <c r="AA32" s="60">
        <v>84</v>
      </c>
      <c r="AB32" s="40">
        <f t="shared" si="7"/>
        <v>36.051502145922747</v>
      </c>
      <c r="AC32" s="37"/>
      <c r="AD32" s="41"/>
    </row>
    <row r="33" spans="1:30" s="42" customFormat="1" ht="15.8" customHeight="1" x14ac:dyDescent="0.25">
      <c r="A33" s="61" t="s">
        <v>60</v>
      </c>
      <c r="B33" s="39">
        <v>2381</v>
      </c>
      <c r="C33" s="39">
        <v>2575</v>
      </c>
      <c r="D33" s="36">
        <f t="shared" si="0"/>
        <v>108.14783704325913</v>
      </c>
      <c r="E33" s="39">
        <v>1457</v>
      </c>
      <c r="F33" s="39">
        <v>1653</v>
      </c>
      <c r="G33" s="40">
        <f t="shared" si="1"/>
        <v>113.45229924502402</v>
      </c>
      <c r="H33" s="39">
        <v>467</v>
      </c>
      <c r="I33" s="39">
        <v>573</v>
      </c>
      <c r="J33" s="40">
        <f t="shared" si="2"/>
        <v>122.69807280513919</v>
      </c>
      <c r="K33" s="39">
        <v>148</v>
      </c>
      <c r="L33" s="39">
        <v>141</v>
      </c>
      <c r="M33" s="40">
        <f t="shared" si="3"/>
        <v>95.270270270270274</v>
      </c>
      <c r="N33" s="39">
        <v>10</v>
      </c>
      <c r="O33" s="39">
        <v>1</v>
      </c>
      <c r="P33" s="40">
        <f t="shared" si="8"/>
        <v>10</v>
      </c>
      <c r="Q33" s="39">
        <v>1371</v>
      </c>
      <c r="R33" s="60">
        <v>1504</v>
      </c>
      <c r="S33" s="40">
        <f t="shared" si="4"/>
        <v>109.70094821298322</v>
      </c>
      <c r="T33" s="39">
        <v>1253</v>
      </c>
      <c r="U33" s="60">
        <v>458</v>
      </c>
      <c r="V33" s="40">
        <f t="shared" si="5"/>
        <v>36.552274541101355</v>
      </c>
      <c r="W33" s="39">
        <v>554</v>
      </c>
      <c r="X33" s="60">
        <v>437</v>
      </c>
      <c r="Y33" s="40">
        <f t="shared" si="6"/>
        <v>78.880866425992778</v>
      </c>
      <c r="Z33" s="39">
        <v>520</v>
      </c>
      <c r="AA33" s="60">
        <v>413</v>
      </c>
      <c r="AB33" s="40">
        <f t="shared" si="7"/>
        <v>79.42307692307692</v>
      </c>
      <c r="AC33" s="37"/>
      <c r="AD33" s="41"/>
    </row>
    <row r="34" spans="1:30" s="42" customFormat="1" ht="15.8" customHeight="1" x14ac:dyDescent="0.25">
      <c r="A34" s="61" t="s">
        <v>61</v>
      </c>
      <c r="B34" s="39">
        <v>2183</v>
      </c>
      <c r="C34" s="39">
        <v>2202</v>
      </c>
      <c r="D34" s="36">
        <f t="shared" si="0"/>
        <v>100.87036188731103</v>
      </c>
      <c r="E34" s="39">
        <v>1405</v>
      </c>
      <c r="F34" s="39">
        <v>1513</v>
      </c>
      <c r="G34" s="40">
        <f t="shared" si="1"/>
        <v>107.68683274021352</v>
      </c>
      <c r="H34" s="39">
        <v>575</v>
      </c>
      <c r="I34" s="39">
        <v>661</v>
      </c>
      <c r="J34" s="40">
        <f t="shared" si="2"/>
        <v>114.95652173913044</v>
      </c>
      <c r="K34" s="39">
        <v>87</v>
      </c>
      <c r="L34" s="39">
        <v>69</v>
      </c>
      <c r="M34" s="40">
        <f t="shared" si="3"/>
        <v>79.310344827586206</v>
      </c>
      <c r="N34" s="39">
        <v>60</v>
      </c>
      <c r="O34" s="39">
        <v>3</v>
      </c>
      <c r="P34" s="40">
        <f t="shared" si="8"/>
        <v>5</v>
      </c>
      <c r="Q34" s="39">
        <v>1281</v>
      </c>
      <c r="R34" s="60">
        <v>1327</v>
      </c>
      <c r="S34" s="40">
        <f t="shared" si="4"/>
        <v>103.59094457455113</v>
      </c>
      <c r="T34" s="39">
        <v>1014</v>
      </c>
      <c r="U34" s="60">
        <v>437</v>
      </c>
      <c r="V34" s="40">
        <f t="shared" si="5"/>
        <v>43.096646942800788</v>
      </c>
      <c r="W34" s="39">
        <v>519</v>
      </c>
      <c r="X34" s="60">
        <v>382</v>
      </c>
      <c r="Y34" s="40">
        <f t="shared" si="6"/>
        <v>73.603082851637765</v>
      </c>
      <c r="Z34" s="39">
        <v>475</v>
      </c>
      <c r="AA34" s="60">
        <v>356</v>
      </c>
      <c r="AB34" s="40">
        <f t="shared" si="7"/>
        <v>74.94736842105263</v>
      </c>
      <c r="AC34" s="37"/>
      <c r="AD34" s="41"/>
    </row>
    <row r="35" spans="1:30" s="42" customFormat="1" ht="15.8" customHeight="1" x14ac:dyDescent="0.25">
      <c r="A35" s="61" t="s">
        <v>62</v>
      </c>
      <c r="B35" s="39">
        <v>1146</v>
      </c>
      <c r="C35" s="39">
        <v>1255</v>
      </c>
      <c r="D35" s="36">
        <f t="shared" si="0"/>
        <v>109.51134380453752</v>
      </c>
      <c r="E35" s="39">
        <v>645</v>
      </c>
      <c r="F35" s="39">
        <v>735</v>
      </c>
      <c r="G35" s="40">
        <f t="shared" si="1"/>
        <v>113.95348837209302</v>
      </c>
      <c r="H35" s="39">
        <v>316</v>
      </c>
      <c r="I35" s="39">
        <v>281</v>
      </c>
      <c r="J35" s="40">
        <f t="shared" si="2"/>
        <v>88.924050632911388</v>
      </c>
      <c r="K35" s="39">
        <v>65</v>
      </c>
      <c r="L35" s="39">
        <v>83</v>
      </c>
      <c r="M35" s="40">
        <f t="shared" si="3"/>
        <v>127.69230769230769</v>
      </c>
      <c r="N35" s="39">
        <v>8</v>
      </c>
      <c r="O35" s="39">
        <v>0</v>
      </c>
      <c r="P35" s="40">
        <f t="shared" si="8"/>
        <v>0</v>
      </c>
      <c r="Q35" s="39">
        <v>526</v>
      </c>
      <c r="R35" s="60">
        <v>529</v>
      </c>
      <c r="S35" s="40">
        <f t="shared" si="4"/>
        <v>100.5703422053232</v>
      </c>
      <c r="T35" s="39">
        <v>630</v>
      </c>
      <c r="U35" s="60">
        <v>130</v>
      </c>
      <c r="V35" s="40">
        <f t="shared" si="5"/>
        <v>20.634920634920636</v>
      </c>
      <c r="W35" s="39">
        <v>219</v>
      </c>
      <c r="X35" s="60">
        <v>126</v>
      </c>
      <c r="Y35" s="40">
        <f t="shared" si="6"/>
        <v>57.534246575342465</v>
      </c>
      <c r="Z35" s="39">
        <v>200</v>
      </c>
      <c r="AA35" s="60">
        <v>106</v>
      </c>
      <c r="AB35" s="40">
        <f t="shared" si="7"/>
        <v>53</v>
      </c>
      <c r="AC35" s="37"/>
      <c r="AD35" s="41"/>
    </row>
    <row r="36" spans="1:30" ht="44.1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93" t="s">
        <v>118</v>
      </c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N36" sqref="N36:AB36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1.625" style="44" customWidth="1"/>
    <col min="16" max="16" width="8.125" style="44" customWidth="1"/>
    <col min="17" max="18" width="12.125" style="44" customWidth="1"/>
    <col min="19" max="19" width="8.125" style="44" customWidth="1"/>
    <col min="20" max="20" width="10.625" style="44" hidden="1" customWidth="1"/>
    <col min="21" max="21" width="17.25" style="44" customWidth="1"/>
    <col min="22" max="22" width="8.1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101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48.25" customHeight="1" x14ac:dyDescent="0.25">
      <c r="A3" s="178"/>
      <c r="B3" s="179" t="s">
        <v>21</v>
      </c>
      <c r="C3" s="179"/>
      <c r="D3" s="179"/>
      <c r="E3" s="179" t="s">
        <v>22</v>
      </c>
      <c r="F3" s="179"/>
      <c r="G3" s="179"/>
      <c r="H3" s="179" t="s">
        <v>13</v>
      </c>
      <c r="I3" s="179"/>
      <c r="J3" s="179"/>
      <c r="K3" s="179" t="s">
        <v>9</v>
      </c>
      <c r="L3" s="179"/>
      <c r="M3" s="179"/>
      <c r="N3" s="179" t="s">
        <v>10</v>
      </c>
      <c r="O3" s="179"/>
      <c r="P3" s="179"/>
      <c r="Q3" s="184" t="s">
        <v>8</v>
      </c>
      <c r="R3" s="185"/>
      <c r="S3" s="186"/>
      <c r="T3" s="179" t="s">
        <v>16</v>
      </c>
      <c r="U3" s="179"/>
      <c r="V3" s="179"/>
      <c r="W3" s="179" t="s">
        <v>11</v>
      </c>
      <c r="X3" s="179"/>
      <c r="Y3" s="179"/>
      <c r="Z3" s="179" t="s">
        <v>12</v>
      </c>
      <c r="AA3" s="179"/>
      <c r="AB3" s="179"/>
    </row>
    <row r="4" spans="1:32" s="33" customFormat="1" ht="19.55" customHeight="1" x14ac:dyDescent="0.25">
      <c r="A4" s="178"/>
      <c r="B4" s="180" t="s">
        <v>15</v>
      </c>
      <c r="C4" s="180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0" t="s">
        <v>63</v>
      </c>
      <c r="J4" s="181" t="s">
        <v>2</v>
      </c>
      <c r="K4" s="180" t="s">
        <v>15</v>
      </c>
      <c r="L4" s="180" t="s">
        <v>63</v>
      </c>
      <c r="M4" s="181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2" t="s">
        <v>63</v>
      </c>
      <c r="S4" s="181" t="s">
        <v>2</v>
      </c>
      <c r="T4" s="180" t="s">
        <v>15</v>
      </c>
      <c r="U4" s="182" t="s">
        <v>116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2" t="s">
        <v>63</v>
      </c>
      <c r="AB4" s="181" t="s">
        <v>2</v>
      </c>
    </row>
    <row r="5" spans="1:32" s="33" customFormat="1" ht="15.8" customHeight="1" x14ac:dyDescent="0.25">
      <c r="A5" s="178"/>
      <c r="B5" s="180"/>
      <c r="C5" s="180"/>
      <c r="D5" s="181"/>
      <c r="E5" s="180"/>
      <c r="F5" s="180"/>
      <c r="G5" s="181"/>
      <c r="H5" s="180"/>
      <c r="I5" s="180"/>
      <c r="J5" s="181"/>
      <c r="K5" s="180"/>
      <c r="L5" s="180"/>
      <c r="M5" s="181"/>
      <c r="N5" s="180"/>
      <c r="O5" s="180"/>
      <c r="P5" s="181"/>
      <c r="Q5" s="180"/>
      <c r="R5" s="182"/>
      <c r="S5" s="181"/>
      <c r="T5" s="180"/>
      <c r="U5" s="182"/>
      <c r="V5" s="181"/>
      <c r="W5" s="180"/>
      <c r="X5" s="180"/>
      <c r="Y5" s="181"/>
      <c r="Z5" s="180"/>
      <c r="AA5" s="182"/>
      <c r="AB5" s="18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27408</v>
      </c>
      <c r="C7" s="35">
        <f>SUM(C8:C35)</f>
        <v>26838</v>
      </c>
      <c r="D7" s="36">
        <f>C7*100/B7</f>
        <v>97.920315236427314</v>
      </c>
      <c r="E7" s="35">
        <f>SUM(E8:E35)</f>
        <v>15574</v>
      </c>
      <c r="F7" s="35">
        <f>SUM(F8:F35)</f>
        <v>16446</v>
      </c>
      <c r="G7" s="36">
        <f>F7*100/E7</f>
        <v>105.599075382047</v>
      </c>
      <c r="H7" s="35">
        <f>SUM(H8:H35)</f>
        <v>2684</v>
      </c>
      <c r="I7" s="35">
        <f>SUM(I8:I35)</f>
        <v>2880</v>
      </c>
      <c r="J7" s="36">
        <f>I7*100/H7</f>
        <v>107.30253353204174</v>
      </c>
      <c r="K7" s="35">
        <f>SUM(K8:K35)</f>
        <v>1043</v>
      </c>
      <c r="L7" s="35">
        <f>SUM(L8:L35)</f>
        <v>863</v>
      </c>
      <c r="M7" s="36">
        <f>L7*100/K7</f>
        <v>82.742090124640455</v>
      </c>
      <c r="N7" s="35">
        <f>SUM(N8:N35)</f>
        <v>225</v>
      </c>
      <c r="O7" s="35">
        <f>SUM(O8:O35)</f>
        <v>177</v>
      </c>
      <c r="P7" s="36">
        <f>O7*100/N7</f>
        <v>78.666666666666671</v>
      </c>
      <c r="Q7" s="35">
        <f>SUM(Q8:Q35)</f>
        <v>13483</v>
      </c>
      <c r="R7" s="35">
        <f>SUM(R8:R35)</f>
        <v>13467</v>
      </c>
      <c r="S7" s="36">
        <f>R7*100/Q7</f>
        <v>99.881332047763848</v>
      </c>
      <c r="T7" s="35">
        <f>SUM(T8:T35)</f>
        <v>15950</v>
      </c>
      <c r="U7" s="35">
        <f>SUM(U8:U35)</f>
        <v>3949</v>
      </c>
      <c r="V7" s="36">
        <f>U7*100/T7</f>
        <v>24.758620689655171</v>
      </c>
      <c r="W7" s="35">
        <f>SUM(W8:W35)</f>
        <v>5785</v>
      </c>
      <c r="X7" s="35">
        <f>SUM(X8:X35)</f>
        <v>3826</v>
      </c>
      <c r="Y7" s="36">
        <f>X7*100/W7</f>
        <v>66.136560069144338</v>
      </c>
      <c r="Z7" s="35">
        <f>SUM(Z8:Z35)</f>
        <v>5211</v>
      </c>
      <c r="AA7" s="35">
        <f>SUM(AA8:AA35)</f>
        <v>3385</v>
      </c>
      <c r="AB7" s="36">
        <f>AA7*100/Z7</f>
        <v>64.958741124544233</v>
      </c>
      <c r="AC7" s="37"/>
      <c r="AF7" s="42"/>
    </row>
    <row r="8" spans="1:32" s="42" customFormat="1" ht="15.8" customHeight="1" x14ac:dyDescent="0.25">
      <c r="A8" s="61" t="s">
        <v>35</v>
      </c>
      <c r="B8" s="39">
        <v>6758</v>
      </c>
      <c r="C8" s="39">
        <v>7088</v>
      </c>
      <c r="D8" s="36">
        <f t="shared" ref="D8:D35" si="0">C8*100/B8</f>
        <v>104.88310150932229</v>
      </c>
      <c r="E8" s="39">
        <v>3823</v>
      </c>
      <c r="F8" s="39">
        <v>4285</v>
      </c>
      <c r="G8" s="40">
        <f t="shared" ref="G8:G35" si="1">F8*100/E8</f>
        <v>112.08475019618101</v>
      </c>
      <c r="H8" s="39">
        <v>325</v>
      </c>
      <c r="I8" s="39">
        <v>407</v>
      </c>
      <c r="J8" s="40">
        <f t="shared" ref="J8:J35" si="2">I8*100/H8</f>
        <v>125.23076923076923</v>
      </c>
      <c r="K8" s="39">
        <v>200</v>
      </c>
      <c r="L8" s="39">
        <v>187</v>
      </c>
      <c r="M8" s="40">
        <f t="shared" ref="M8:M35" si="3">L8*100/K8</f>
        <v>93.5</v>
      </c>
      <c r="N8" s="39">
        <v>36</v>
      </c>
      <c r="O8" s="39">
        <v>91</v>
      </c>
      <c r="P8" s="40">
        <f>IF(ISERROR(O8*100/N8),"-",(O8*100/N8))</f>
        <v>252.77777777777777</v>
      </c>
      <c r="Q8" s="39">
        <v>3054</v>
      </c>
      <c r="R8" s="60">
        <v>3106</v>
      </c>
      <c r="S8" s="40">
        <f t="shared" ref="S8:S35" si="4">R8*100/Q8</f>
        <v>101.7026850032744</v>
      </c>
      <c r="T8" s="39">
        <v>4355</v>
      </c>
      <c r="U8" s="60">
        <v>1103</v>
      </c>
      <c r="V8" s="40">
        <f t="shared" ref="V8:V35" si="5">U8*100/T8</f>
        <v>25.327210103329506</v>
      </c>
      <c r="W8" s="39">
        <v>1578</v>
      </c>
      <c r="X8" s="60">
        <v>1085</v>
      </c>
      <c r="Y8" s="40">
        <f t="shared" ref="Y8:Y35" si="6">X8*100/W8</f>
        <v>68.757921419518382</v>
      </c>
      <c r="Z8" s="39">
        <v>1401</v>
      </c>
      <c r="AA8" s="60">
        <v>949</v>
      </c>
      <c r="AB8" s="40">
        <f t="shared" ref="AB8:AB35" si="7">AA8*100/Z8</f>
        <v>67.737330478229836</v>
      </c>
      <c r="AC8" s="37"/>
      <c r="AD8" s="41"/>
    </row>
    <row r="9" spans="1:32" s="43" customFormat="1" ht="15.8" customHeight="1" x14ac:dyDescent="0.25">
      <c r="A9" s="61" t="s">
        <v>36</v>
      </c>
      <c r="B9" s="39">
        <v>792</v>
      </c>
      <c r="C9" s="39">
        <v>876</v>
      </c>
      <c r="D9" s="36">
        <f t="shared" si="0"/>
        <v>110.60606060606061</v>
      </c>
      <c r="E9" s="39">
        <v>410</v>
      </c>
      <c r="F9" s="39">
        <v>524</v>
      </c>
      <c r="G9" s="40">
        <f t="shared" si="1"/>
        <v>127.80487804878049</v>
      </c>
      <c r="H9" s="39">
        <v>93</v>
      </c>
      <c r="I9" s="39">
        <v>112</v>
      </c>
      <c r="J9" s="40">
        <f t="shared" si="2"/>
        <v>120.43010752688173</v>
      </c>
      <c r="K9" s="39">
        <v>22</v>
      </c>
      <c r="L9" s="39">
        <v>17</v>
      </c>
      <c r="M9" s="40">
        <f t="shared" si="3"/>
        <v>77.272727272727266</v>
      </c>
      <c r="N9" s="39">
        <v>3</v>
      </c>
      <c r="O9" s="39">
        <v>2</v>
      </c>
      <c r="P9" s="40">
        <f t="shared" ref="P9:P35" si="8">IF(ISERROR(O9*100/N9),"-",(O9*100/N9))</f>
        <v>66.666666666666671</v>
      </c>
      <c r="Q9" s="39">
        <v>355</v>
      </c>
      <c r="R9" s="60">
        <v>438</v>
      </c>
      <c r="S9" s="40">
        <f t="shared" si="4"/>
        <v>123.38028169014085</v>
      </c>
      <c r="T9" s="39">
        <v>521</v>
      </c>
      <c r="U9" s="60">
        <v>108</v>
      </c>
      <c r="V9" s="40">
        <f t="shared" si="5"/>
        <v>20.72936660268714</v>
      </c>
      <c r="W9" s="39">
        <v>164</v>
      </c>
      <c r="X9" s="60">
        <v>107</v>
      </c>
      <c r="Y9" s="40">
        <f t="shared" si="6"/>
        <v>65.243902439024396</v>
      </c>
      <c r="Z9" s="39">
        <v>142</v>
      </c>
      <c r="AA9" s="60">
        <v>85</v>
      </c>
      <c r="AB9" s="40">
        <f t="shared" si="7"/>
        <v>59.859154929577464</v>
      </c>
      <c r="AC9" s="37"/>
      <c r="AD9" s="41"/>
    </row>
    <row r="10" spans="1:32" s="42" customFormat="1" ht="15.8" customHeight="1" x14ac:dyDescent="0.25">
      <c r="A10" s="61" t="s">
        <v>37</v>
      </c>
      <c r="B10" s="39">
        <v>148</v>
      </c>
      <c r="C10" s="39">
        <v>136</v>
      </c>
      <c r="D10" s="36">
        <f t="shared" si="0"/>
        <v>91.891891891891888</v>
      </c>
      <c r="E10" s="39">
        <v>100</v>
      </c>
      <c r="F10" s="39">
        <v>85</v>
      </c>
      <c r="G10" s="40">
        <f t="shared" si="1"/>
        <v>85</v>
      </c>
      <c r="H10" s="39">
        <v>17</v>
      </c>
      <c r="I10" s="39">
        <v>18</v>
      </c>
      <c r="J10" s="40">
        <f t="shared" si="2"/>
        <v>105.88235294117646</v>
      </c>
      <c r="K10" s="39">
        <v>5</v>
      </c>
      <c r="L10" s="39">
        <v>1</v>
      </c>
      <c r="M10" s="40">
        <f t="shared" si="3"/>
        <v>20</v>
      </c>
      <c r="N10" s="39">
        <v>3</v>
      </c>
      <c r="O10" s="39">
        <v>8</v>
      </c>
      <c r="P10" s="40">
        <f t="shared" si="8"/>
        <v>266.66666666666669</v>
      </c>
      <c r="Q10" s="39">
        <v>96</v>
      </c>
      <c r="R10" s="60">
        <v>73</v>
      </c>
      <c r="S10" s="40">
        <f t="shared" si="4"/>
        <v>76.041666666666671</v>
      </c>
      <c r="T10" s="39">
        <v>82</v>
      </c>
      <c r="U10" s="60">
        <v>19</v>
      </c>
      <c r="V10" s="40">
        <f t="shared" si="5"/>
        <v>23.170731707317074</v>
      </c>
      <c r="W10" s="39">
        <v>40</v>
      </c>
      <c r="X10" s="60">
        <v>19</v>
      </c>
      <c r="Y10" s="40">
        <f t="shared" si="6"/>
        <v>47.5</v>
      </c>
      <c r="Z10" s="39">
        <v>37</v>
      </c>
      <c r="AA10" s="60">
        <v>14</v>
      </c>
      <c r="AB10" s="40">
        <f t="shared" si="7"/>
        <v>37.837837837837839</v>
      </c>
      <c r="AC10" s="37"/>
      <c r="AD10" s="41"/>
    </row>
    <row r="11" spans="1:32" s="42" customFormat="1" ht="15.8" customHeight="1" x14ac:dyDescent="0.25">
      <c r="A11" s="61" t="s">
        <v>38</v>
      </c>
      <c r="B11" s="39">
        <v>513</v>
      </c>
      <c r="C11" s="39">
        <v>436</v>
      </c>
      <c r="D11" s="36">
        <f t="shared" si="0"/>
        <v>84.990253411306043</v>
      </c>
      <c r="E11" s="39">
        <v>318</v>
      </c>
      <c r="F11" s="39">
        <v>268</v>
      </c>
      <c r="G11" s="40">
        <f t="shared" si="1"/>
        <v>84.276729559748432</v>
      </c>
      <c r="H11" s="39">
        <v>68</v>
      </c>
      <c r="I11" s="39">
        <v>45</v>
      </c>
      <c r="J11" s="40">
        <f t="shared" si="2"/>
        <v>66.17647058823529</v>
      </c>
      <c r="K11" s="39">
        <v>15</v>
      </c>
      <c r="L11" s="39">
        <v>11</v>
      </c>
      <c r="M11" s="40">
        <f t="shared" si="3"/>
        <v>73.333333333333329</v>
      </c>
      <c r="N11" s="39">
        <v>0</v>
      </c>
      <c r="O11" s="39">
        <v>1</v>
      </c>
      <c r="P11" s="40" t="str">
        <f t="shared" si="8"/>
        <v>-</v>
      </c>
      <c r="Q11" s="39">
        <v>306</v>
      </c>
      <c r="R11" s="60">
        <v>252</v>
      </c>
      <c r="S11" s="40">
        <f t="shared" si="4"/>
        <v>82.352941176470594</v>
      </c>
      <c r="T11" s="39">
        <v>270</v>
      </c>
      <c r="U11" s="60">
        <v>74</v>
      </c>
      <c r="V11" s="40">
        <f t="shared" si="5"/>
        <v>27.407407407407408</v>
      </c>
      <c r="W11" s="39">
        <v>112</v>
      </c>
      <c r="X11" s="60">
        <v>69</v>
      </c>
      <c r="Y11" s="40">
        <f t="shared" si="6"/>
        <v>61.607142857142854</v>
      </c>
      <c r="Z11" s="39">
        <v>98</v>
      </c>
      <c r="AA11" s="60">
        <v>56</v>
      </c>
      <c r="AB11" s="40">
        <f t="shared" si="7"/>
        <v>57.142857142857146</v>
      </c>
      <c r="AC11" s="37"/>
      <c r="AD11" s="41"/>
    </row>
    <row r="12" spans="1:32" s="42" customFormat="1" ht="15.8" customHeight="1" x14ac:dyDescent="0.25">
      <c r="A12" s="61" t="s">
        <v>39</v>
      </c>
      <c r="B12" s="39">
        <v>751</v>
      </c>
      <c r="C12" s="39">
        <v>766</v>
      </c>
      <c r="D12" s="36">
        <f t="shared" si="0"/>
        <v>101.99733688415446</v>
      </c>
      <c r="E12" s="39">
        <v>234</v>
      </c>
      <c r="F12" s="39">
        <v>312</v>
      </c>
      <c r="G12" s="40">
        <f t="shared" si="1"/>
        <v>133.33333333333334</v>
      </c>
      <c r="H12" s="39">
        <v>68</v>
      </c>
      <c r="I12" s="39">
        <v>57</v>
      </c>
      <c r="J12" s="40">
        <f t="shared" si="2"/>
        <v>83.82352941176471</v>
      </c>
      <c r="K12" s="39">
        <v>27</v>
      </c>
      <c r="L12" s="39">
        <v>19</v>
      </c>
      <c r="M12" s="40">
        <f t="shared" si="3"/>
        <v>70.370370370370367</v>
      </c>
      <c r="N12" s="39">
        <v>20</v>
      </c>
      <c r="O12" s="39">
        <v>4</v>
      </c>
      <c r="P12" s="40">
        <f t="shared" si="8"/>
        <v>20</v>
      </c>
      <c r="Q12" s="39">
        <v>202</v>
      </c>
      <c r="R12" s="60">
        <v>270</v>
      </c>
      <c r="S12" s="40">
        <f t="shared" si="4"/>
        <v>133.66336633663366</v>
      </c>
      <c r="T12" s="39">
        <v>568</v>
      </c>
      <c r="U12" s="60">
        <v>51</v>
      </c>
      <c r="V12" s="40">
        <f t="shared" si="5"/>
        <v>8.97887323943662</v>
      </c>
      <c r="W12" s="39">
        <v>83</v>
      </c>
      <c r="X12" s="60">
        <v>51</v>
      </c>
      <c r="Y12" s="40">
        <f t="shared" si="6"/>
        <v>61.445783132530117</v>
      </c>
      <c r="Z12" s="39">
        <v>75</v>
      </c>
      <c r="AA12" s="60">
        <v>46</v>
      </c>
      <c r="AB12" s="40">
        <f t="shared" si="7"/>
        <v>61.333333333333336</v>
      </c>
      <c r="AC12" s="37"/>
      <c r="AD12" s="41"/>
    </row>
    <row r="13" spans="1:32" s="42" customFormat="1" ht="15.8" customHeight="1" x14ac:dyDescent="0.25">
      <c r="A13" s="61" t="s">
        <v>40</v>
      </c>
      <c r="B13" s="39">
        <v>324</v>
      </c>
      <c r="C13" s="39">
        <v>229</v>
      </c>
      <c r="D13" s="36">
        <f t="shared" si="0"/>
        <v>70.679012345679013</v>
      </c>
      <c r="E13" s="39">
        <v>182</v>
      </c>
      <c r="F13" s="39">
        <v>170</v>
      </c>
      <c r="G13" s="40">
        <f t="shared" si="1"/>
        <v>93.406593406593402</v>
      </c>
      <c r="H13" s="39">
        <v>37</v>
      </c>
      <c r="I13" s="39">
        <v>57</v>
      </c>
      <c r="J13" s="40">
        <f t="shared" si="2"/>
        <v>154.05405405405406</v>
      </c>
      <c r="K13" s="39">
        <v>10</v>
      </c>
      <c r="L13" s="39">
        <v>8</v>
      </c>
      <c r="M13" s="40">
        <f t="shared" si="3"/>
        <v>80</v>
      </c>
      <c r="N13" s="39">
        <v>0</v>
      </c>
      <c r="O13" s="39">
        <v>0</v>
      </c>
      <c r="P13" s="40" t="str">
        <f t="shared" si="8"/>
        <v>-</v>
      </c>
      <c r="Q13" s="39">
        <v>162</v>
      </c>
      <c r="R13" s="60">
        <v>139</v>
      </c>
      <c r="S13" s="40">
        <f t="shared" si="4"/>
        <v>85.802469135802468</v>
      </c>
      <c r="T13" s="39">
        <v>202</v>
      </c>
      <c r="U13" s="60">
        <v>23</v>
      </c>
      <c r="V13" s="40">
        <f t="shared" si="5"/>
        <v>11.386138613861386</v>
      </c>
      <c r="W13" s="39">
        <v>74</v>
      </c>
      <c r="X13" s="60">
        <v>23</v>
      </c>
      <c r="Y13" s="40">
        <f t="shared" si="6"/>
        <v>31.081081081081081</v>
      </c>
      <c r="Z13" s="39">
        <v>72</v>
      </c>
      <c r="AA13" s="60">
        <v>21</v>
      </c>
      <c r="AB13" s="40">
        <f t="shared" si="7"/>
        <v>29.166666666666668</v>
      </c>
      <c r="AC13" s="37"/>
      <c r="AD13" s="41"/>
    </row>
    <row r="14" spans="1:32" s="42" customFormat="1" ht="15.8" customHeight="1" x14ac:dyDescent="0.25">
      <c r="A14" s="61" t="s">
        <v>41</v>
      </c>
      <c r="B14" s="39">
        <v>363</v>
      </c>
      <c r="C14" s="39">
        <v>325</v>
      </c>
      <c r="D14" s="36">
        <f t="shared" si="0"/>
        <v>89.531680440771353</v>
      </c>
      <c r="E14" s="39">
        <v>267</v>
      </c>
      <c r="F14" s="39">
        <v>235</v>
      </c>
      <c r="G14" s="40">
        <f t="shared" si="1"/>
        <v>88.014981273408239</v>
      </c>
      <c r="H14" s="39">
        <v>39</v>
      </c>
      <c r="I14" s="39">
        <v>45</v>
      </c>
      <c r="J14" s="40">
        <f t="shared" si="2"/>
        <v>115.38461538461539</v>
      </c>
      <c r="K14" s="39">
        <v>13</v>
      </c>
      <c r="L14" s="39">
        <v>7</v>
      </c>
      <c r="M14" s="40">
        <f t="shared" si="3"/>
        <v>53.846153846153847</v>
      </c>
      <c r="N14" s="39">
        <v>4</v>
      </c>
      <c r="O14" s="39">
        <v>1</v>
      </c>
      <c r="P14" s="40">
        <f t="shared" si="8"/>
        <v>25</v>
      </c>
      <c r="Q14" s="39">
        <v>254</v>
      </c>
      <c r="R14" s="60">
        <v>209</v>
      </c>
      <c r="S14" s="40">
        <f t="shared" si="4"/>
        <v>82.28346456692914</v>
      </c>
      <c r="T14" s="39">
        <v>206</v>
      </c>
      <c r="U14" s="60">
        <v>33</v>
      </c>
      <c r="V14" s="40">
        <f t="shared" si="5"/>
        <v>16.019417475728154</v>
      </c>
      <c r="W14" s="39">
        <v>128</v>
      </c>
      <c r="X14" s="60">
        <v>30</v>
      </c>
      <c r="Y14" s="40">
        <f t="shared" si="6"/>
        <v>23.4375</v>
      </c>
      <c r="Z14" s="39">
        <v>114</v>
      </c>
      <c r="AA14" s="60">
        <v>22</v>
      </c>
      <c r="AB14" s="40">
        <f t="shared" si="7"/>
        <v>19.298245614035089</v>
      </c>
      <c r="AC14" s="37"/>
      <c r="AD14" s="41"/>
    </row>
    <row r="15" spans="1:32" s="42" customFormat="1" ht="15.8" customHeight="1" x14ac:dyDescent="0.25">
      <c r="A15" s="61" t="s">
        <v>42</v>
      </c>
      <c r="B15" s="39">
        <v>1620</v>
      </c>
      <c r="C15" s="39">
        <v>1572</v>
      </c>
      <c r="D15" s="36">
        <f t="shared" si="0"/>
        <v>97.037037037037038</v>
      </c>
      <c r="E15" s="39">
        <v>655</v>
      </c>
      <c r="F15" s="39">
        <v>770</v>
      </c>
      <c r="G15" s="40">
        <f t="shared" si="1"/>
        <v>117.55725190839695</v>
      </c>
      <c r="H15" s="39">
        <v>145</v>
      </c>
      <c r="I15" s="39">
        <v>152</v>
      </c>
      <c r="J15" s="40">
        <f t="shared" si="2"/>
        <v>104.82758620689656</v>
      </c>
      <c r="K15" s="39">
        <v>66</v>
      </c>
      <c r="L15" s="39">
        <v>29</v>
      </c>
      <c r="M15" s="40">
        <f t="shared" si="3"/>
        <v>43.939393939393938</v>
      </c>
      <c r="N15" s="39">
        <v>5</v>
      </c>
      <c r="O15" s="39">
        <v>4</v>
      </c>
      <c r="P15" s="40">
        <f t="shared" si="8"/>
        <v>80</v>
      </c>
      <c r="Q15" s="39">
        <v>589</v>
      </c>
      <c r="R15" s="60">
        <v>624</v>
      </c>
      <c r="S15" s="40">
        <f t="shared" si="4"/>
        <v>105.94227504244482</v>
      </c>
      <c r="T15" s="39">
        <v>1070</v>
      </c>
      <c r="U15" s="60">
        <v>179</v>
      </c>
      <c r="V15" s="40">
        <f t="shared" si="5"/>
        <v>16.728971962616821</v>
      </c>
      <c r="W15" s="39">
        <v>267</v>
      </c>
      <c r="X15" s="60">
        <v>176</v>
      </c>
      <c r="Y15" s="40">
        <f t="shared" si="6"/>
        <v>65.917602996254686</v>
      </c>
      <c r="Z15" s="39">
        <v>238</v>
      </c>
      <c r="AA15" s="60">
        <v>133</v>
      </c>
      <c r="AB15" s="40">
        <f t="shared" si="7"/>
        <v>55.882352941176471</v>
      </c>
      <c r="AC15" s="37"/>
      <c r="AD15" s="41"/>
    </row>
    <row r="16" spans="1:32" s="42" customFormat="1" ht="15.8" customHeight="1" x14ac:dyDescent="0.25">
      <c r="A16" s="61" t="s">
        <v>43</v>
      </c>
      <c r="B16" s="39">
        <v>1226</v>
      </c>
      <c r="C16" s="39">
        <v>1091</v>
      </c>
      <c r="D16" s="36">
        <f t="shared" si="0"/>
        <v>88.988580750407834</v>
      </c>
      <c r="E16" s="39">
        <v>778</v>
      </c>
      <c r="F16" s="39">
        <v>755</v>
      </c>
      <c r="G16" s="40">
        <f t="shared" si="1"/>
        <v>97.043701799485859</v>
      </c>
      <c r="H16" s="39">
        <v>207</v>
      </c>
      <c r="I16" s="39">
        <v>167</v>
      </c>
      <c r="J16" s="40">
        <f t="shared" si="2"/>
        <v>80.676328502415458</v>
      </c>
      <c r="K16" s="39">
        <v>88</v>
      </c>
      <c r="L16" s="39">
        <v>42</v>
      </c>
      <c r="M16" s="40">
        <f t="shared" si="3"/>
        <v>47.727272727272727</v>
      </c>
      <c r="N16" s="39">
        <v>20</v>
      </c>
      <c r="O16" s="39">
        <v>15</v>
      </c>
      <c r="P16" s="40">
        <f t="shared" si="8"/>
        <v>75</v>
      </c>
      <c r="Q16" s="39">
        <v>736</v>
      </c>
      <c r="R16" s="60">
        <v>654</v>
      </c>
      <c r="S16" s="40">
        <f t="shared" si="4"/>
        <v>88.858695652173907</v>
      </c>
      <c r="T16" s="39">
        <v>527</v>
      </c>
      <c r="U16" s="60">
        <v>121</v>
      </c>
      <c r="V16" s="40">
        <f t="shared" si="5"/>
        <v>22.960151802656547</v>
      </c>
      <c r="W16" s="39">
        <v>231</v>
      </c>
      <c r="X16" s="60">
        <v>113</v>
      </c>
      <c r="Y16" s="40">
        <f t="shared" si="6"/>
        <v>48.917748917748916</v>
      </c>
      <c r="Z16" s="39">
        <v>201</v>
      </c>
      <c r="AA16" s="60">
        <v>96</v>
      </c>
      <c r="AB16" s="40">
        <f t="shared" si="7"/>
        <v>47.761194029850749</v>
      </c>
      <c r="AC16" s="37"/>
      <c r="AD16" s="41"/>
    </row>
    <row r="17" spans="1:30" s="42" customFormat="1" ht="15.8" customHeight="1" x14ac:dyDescent="0.25">
      <c r="A17" s="61" t="s">
        <v>44</v>
      </c>
      <c r="B17" s="39">
        <v>1846</v>
      </c>
      <c r="C17" s="39">
        <v>1940</v>
      </c>
      <c r="D17" s="36">
        <f t="shared" si="0"/>
        <v>105.09209100758396</v>
      </c>
      <c r="E17" s="39">
        <v>824</v>
      </c>
      <c r="F17" s="39">
        <v>928</v>
      </c>
      <c r="G17" s="40">
        <f t="shared" si="1"/>
        <v>112.62135922330097</v>
      </c>
      <c r="H17" s="39">
        <v>148</v>
      </c>
      <c r="I17" s="39">
        <v>159</v>
      </c>
      <c r="J17" s="40">
        <f t="shared" si="2"/>
        <v>107.43243243243244</v>
      </c>
      <c r="K17" s="39">
        <v>61</v>
      </c>
      <c r="L17" s="39">
        <v>44</v>
      </c>
      <c r="M17" s="40">
        <f t="shared" si="3"/>
        <v>72.131147540983605</v>
      </c>
      <c r="N17" s="39">
        <v>9</v>
      </c>
      <c r="O17" s="39">
        <v>2</v>
      </c>
      <c r="P17" s="40">
        <f t="shared" si="8"/>
        <v>22.222222222222221</v>
      </c>
      <c r="Q17" s="39">
        <v>636</v>
      </c>
      <c r="R17" s="60">
        <v>649</v>
      </c>
      <c r="S17" s="40">
        <f t="shared" si="4"/>
        <v>102.04402515723271</v>
      </c>
      <c r="T17" s="39">
        <v>1280</v>
      </c>
      <c r="U17" s="60">
        <v>281</v>
      </c>
      <c r="V17" s="40">
        <f t="shared" si="5"/>
        <v>21.953125</v>
      </c>
      <c r="W17" s="39">
        <v>305</v>
      </c>
      <c r="X17" s="60">
        <v>267</v>
      </c>
      <c r="Y17" s="40">
        <f t="shared" si="6"/>
        <v>87.540983606557376</v>
      </c>
      <c r="Z17" s="39">
        <v>289</v>
      </c>
      <c r="AA17" s="60">
        <v>256</v>
      </c>
      <c r="AB17" s="40">
        <f t="shared" si="7"/>
        <v>88.581314878892726</v>
      </c>
      <c r="AC17" s="37"/>
      <c r="AD17" s="41"/>
    </row>
    <row r="18" spans="1:30" s="42" customFormat="1" ht="15.8" customHeight="1" x14ac:dyDescent="0.25">
      <c r="A18" s="61" t="s">
        <v>45</v>
      </c>
      <c r="B18" s="39">
        <v>1032</v>
      </c>
      <c r="C18" s="39">
        <v>587</v>
      </c>
      <c r="D18" s="36">
        <f t="shared" si="0"/>
        <v>56.879844961240309</v>
      </c>
      <c r="E18" s="39">
        <v>641</v>
      </c>
      <c r="F18" s="39">
        <v>553</v>
      </c>
      <c r="G18" s="40">
        <f t="shared" si="1"/>
        <v>86.271450858034328</v>
      </c>
      <c r="H18" s="39">
        <v>109</v>
      </c>
      <c r="I18" s="39">
        <v>112</v>
      </c>
      <c r="J18" s="40">
        <f t="shared" si="2"/>
        <v>102.75229357798165</v>
      </c>
      <c r="K18" s="39">
        <v>37</v>
      </c>
      <c r="L18" s="39">
        <v>21</v>
      </c>
      <c r="M18" s="40">
        <f t="shared" si="3"/>
        <v>56.756756756756758</v>
      </c>
      <c r="N18" s="39">
        <v>5</v>
      </c>
      <c r="O18" s="39">
        <v>1</v>
      </c>
      <c r="P18" s="40">
        <f t="shared" si="8"/>
        <v>20</v>
      </c>
      <c r="Q18" s="39">
        <v>525</v>
      </c>
      <c r="R18" s="60">
        <v>432</v>
      </c>
      <c r="S18" s="40">
        <f t="shared" si="4"/>
        <v>82.285714285714292</v>
      </c>
      <c r="T18" s="39">
        <v>224</v>
      </c>
      <c r="U18" s="60">
        <v>119</v>
      </c>
      <c r="V18" s="40">
        <f t="shared" si="5"/>
        <v>53.125</v>
      </c>
      <c r="W18" s="39">
        <v>197</v>
      </c>
      <c r="X18" s="60">
        <v>117</v>
      </c>
      <c r="Y18" s="40">
        <f t="shared" si="6"/>
        <v>59.390862944162436</v>
      </c>
      <c r="Z18" s="39">
        <v>184</v>
      </c>
      <c r="AA18" s="60">
        <v>106</v>
      </c>
      <c r="AB18" s="40">
        <f t="shared" si="7"/>
        <v>57.608695652173914</v>
      </c>
      <c r="AC18" s="37"/>
      <c r="AD18" s="41"/>
    </row>
    <row r="19" spans="1:30" s="42" customFormat="1" ht="15.8" customHeight="1" x14ac:dyDescent="0.25">
      <c r="A19" s="61" t="s">
        <v>46</v>
      </c>
      <c r="B19" s="39">
        <v>1096</v>
      </c>
      <c r="C19" s="39">
        <v>1024</v>
      </c>
      <c r="D19" s="36">
        <f t="shared" si="0"/>
        <v>93.430656934306569</v>
      </c>
      <c r="E19" s="39">
        <v>637</v>
      </c>
      <c r="F19" s="39">
        <v>580</v>
      </c>
      <c r="G19" s="40">
        <f t="shared" si="1"/>
        <v>91.051805337519625</v>
      </c>
      <c r="H19" s="39">
        <v>163</v>
      </c>
      <c r="I19" s="39">
        <v>180</v>
      </c>
      <c r="J19" s="40">
        <f t="shared" si="2"/>
        <v>110.42944785276073</v>
      </c>
      <c r="K19" s="39">
        <v>58</v>
      </c>
      <c r="L19" s="39">
        <v>58</v>
      </c>
      <c r="M19" s="40">
        <f t="shared" si="3"/>
        <v>100</v>
      </c>
      <c r="N19" s="39">
        <v>10</v>
      </c>
      <c r="O19" s="39">
        <v>3</v>
      </c>
      <c r="P19" s="40">
        <f t="shared" si="8"/>
        <v>30</v>
      </c>
      <c r="Q19" s="39">
        <v>551</v>
      </c>
      <c r="R19" s="60">
        <v>521</v>
      </c>
      <c r="S19" s="40">
        <f t="shared" si="4"/>
        <v>94.555353901996369</v>
      </c>
      <c r="T19" s="39">
        <v>640</v>
      </c>
      <c r="U19" s="60">
        <v>129</v>
      </c>
      <c r="V19" s="40">
        <f t="shared" si="5"/>
        <v>20.15625</v>
      </c>
      <c r="W19" s="39">
        <v>188</v>
      </c>
      <c r="X19" s="60">
        <v>127</v>
      </c>
      <c r="Y19" s="40">
        <f t="shared" si="6"/>
        <v>67.553191489361708</v>
      </c>
      <c r="Z19" s="39">
        <v>169</v>
      </c>
      <c r="AA19" s="60">
        <v>115</v>
      </c>
      <c r="AB19" s="40">
        <f t="shared" si="7"/>
        <v>68.047337278106511</v>
      </c>
      <c r="AC19" s="37"/>
      <c r="AD19" s="41"/>
    </row>
    <row r="20" spans="1:30" s="42" customFormat="1" ht="15.8" customHeight="1" x14ac:dyDescent="0.25">
      <c r="A20" s="61" t="s">
        <v>47</v>
      </c>
      <c r="B20" s="39">
        <v>578</v>
      </c>
      <c r="C20" s="39">
        <v>621</v>
      </c>
      <c r="D20" s="36">
        <f t="shared" si="0"/>
        <v>107.43944636678201</v>
      </c>
      <c r="E20" s="39">
        <v>315</v>
      </c>
      <c r="F20" s="39">
        <v>362</v>
      </c>
      <c r="G20" s="40">
        <f t="shared" si="1"/>
        <v>114.92063492063492</v>
      </c>
      <c r="H20" s="39">
        <v>64</v>
      </c>
      <c r="I20" s="39">
        <v>93</v>
      </c>
      <c r="J20" s="40">
        <f t="shared" si="2"/>
        <v>145.3125</v>
      </c>
      <c r="K20" s="39">
        <v>26</v>
      </c>
      <c r="L20" s="39">
        <v>29</v>
      </c>
      <c r="M20" s="40">
        <f t="shared" si="3"/>
        <v>111.53846153846153</v>
      </c>
      <c r="N20" s="39">
        <v>6</v>
      </c>
      <c r="O20" s="39">
        <v>0</v>
      </c>
      <c r="P20" s="40">
        <f t="shared" si="8"/>
        <v>0</v>
      </c>
      <c r="Q20" s="39">
        <v>261</v>
      </c>
      <c r="R20" s="60">
        <v>287</v>
      </c>
      <c r="S20" s="40">
        <f t="shared" si="4"/>
        <v>109.96168582375479</v>
      </c>
      <c r="T20" s="39">
        <v>363</v>
      </c>
      <c r="U20" s="60">
        <v>117</v>
      </c>
      <c r="V20" s="40">
        <f t="shared" si="5"/>
        <v>32.231404958677686</v>
      </c>
      <c r="W20" s="39">
        <v>111</v>
      </c>
      <c r="X20" s="60">
        <v>112</v>
      </c>
      <c r="Y20" s="40">
        <f t="shared" si="6"/>
        <v>100.90090090090091</v>
      </c>
      <c r="Z20" s="39">
        <v>103</v>
      </c>
      <c r="AA20" s="60">
        <v>106</v>
      </c>
      <c r="AB20" s="40">
        <f t="shared" si="7"/>
        <v>102.91262135922329</v>
      </c>
      <c r="AC20" s="37"/>
      <c r="AD20" s="41"/>
    </row>
    <row r="21" spans="1:30" s="42" customFormat="1" ht="15.8" customHeight="1" x14ac:dyDescent="0.25">
      <c r="A21" s="61" t="s">
        <v>48</v>
      </c>
      <c r="B21" s="39">
        <v>440</v>
      </c>
      <c r="C21" s="39">
        <v>496</v>
      </c>
      <c r="D21" s="36">
        <f t="shared" si="0"/>
        <v>112.72727272727273</v>
      </c>
      <c r="E21" s="39">
        <v>294</v>
      </c>
      <c r="F21" s="39">
        <v>348</v>
      </c>
      <c r="G21" s="40">
        <f t="shared" si="1"/>
        <v>118.36734693877551</v>
      </c>
      <c r="H21" s="39">
        <v>89</v>
      </c>
      <c r="I21" s="39">
        <v>66</v>
      </c>
      <c r="J21" s="40">
        <f t="shared" si="2"/>
        <v>74.157303370786522</v>
      </c>
      <c r="K21" s="39">
        <v>11</v>
      </c>
      <c r="L21" s="39">
        <v>25</v>
      </c>
      <c r="M21" s="40">
        <f t="shared" si="3"/>
        <v>227.27272727272728</v>
      </c>
      <c r="N21" s="39">
        <v>4</v>
      </c>
      <c r="O21" s="39">
        <v>0</v>
      </c>
      <c r="P21" s="40">
        <f t="shared" si="8"/>
        <v>0</v>
      </c>
      <c r="Q21" s="39">
        <v>278</v>
      </c>
      <c r="R21" s="60">
        <v>317</v>
      </c>
      <c r="S21" s="40">
        <f t="shared" si="4"/>
        <v>114.02877697841727</v>
      </c>
      <c r="T21" s="39">
        <v>217</v>
      </c>
      <c r="U21" s="60">
        <v>72</v>
      </c>
      <c r="V21" s="40">
        <f t="shared" si="5"/>
        <v>33.179723502304149</v>
      </c>
      <c r="W21" s="39">
        <v>95</v>
      </c>
      <c r="X21" s="60">
        <v>71</v>
      </c>
      <c r="Y21" s="40">
        <f t="shared" si="6"/>
        <v>74.736842105263165</v>
      </c>
      <c r="Z21" s="39">
        <v>86</v>
      </c>
      <c r="AA21" s="60">
        <v>65</v>
      </c>
      <c r="AB21" s="40">
        <f t="shared" si="7"/>
        <v>75.581395348837205</v>
      </c>
      <c r="AC21" s="37"/>
      <c r="AD21" s="41"/>
    </row>
    <row r="22" spans="1:30" s="42" customFormat="1" ht="15.8" customHeight="1" x14ac:dyDescent="0.25">
      <c r="A22" s="61" t="s">
        <v>49</v>
      </c>
      <c r="B22" s="39">
        <v>1062</v>
      </c>
      <c r="C22" s="39">
        <v>964</v>
      </c>
      <c r="D22" s="36">
        <f t="shared" si="0"/>
        <v>90.772128060263654</v>
      </c>
      <c r="E22" s="39">
        <v>600</v>
      </c>
      <c r="F22" s="39">
        <v>587</v>
      </c>
      <c r="G22" s="40">
        <f t="shared" si="1"/>
        <v>97.833333333333329</v>
      </c>
      <c r="H22" s="39">
        <v>102</v>
      </c>
      <c r="I22" s="39">
        <v>108</v>
      </c>
      <c r="J22" s="40">
        <f t="shared" si="2"/>
        <v>105.88235294117646</v>
      </c>
      <c r="K22" s="39">
        <v>33</v>
      </c>
      <c r="L22" s="39">
        <v>33</v>
      </c>
      <c r="M22" s="40">
        <f t="shared" si="3"/>
        <v>100</v>
      </c>
      <c r="N22" s="39">
        <v>4</v>
      </c>
      <c r="O22" s="39">
        <v>3</v>
      </c>
      <c r="P22" s="40">
        <f t="shared" si="8"/>
        <v>75</v>
      </c>
      <c r="Q22" s="39">
        <v>563</v>
      </c>
      <c r="R22" s="60">
        <v>530</v>
      </c>
      <c r="S22" s="40">
        <f t="shared" si="4"/>
        <v>94.138543516873895</v>
      </c>
      <c r="T22" s="39">
        <v>590</v>
      </c>
      <c r="U22" s="60">
        <v>150</v>
      </c>
      <c r="V22" s="40">
        <f t="shared" si="5"/>
        <v>25.423728813559322</v>
      </c>
      <c r="W22" s="39">
        <v>222</v>
      </c>
      <c r="X22" s="60">
        <v>145</v>
      </c>
      <c r="Y22" s="40">
        <f t="shared" si="6"/>
        <v>65.315315315315317</v>
      </c>
      <c r="Z22" s="39">
        <v>195</v>
      </c>
      <c r="AA22" s="60">
        <v>111</v>
      </c>
      <c r="AB22" s="40">
        <f t="shared" si="7"/>
        <v>56.92307692307692</v>
      </c>
      <c r="AC22" s="37"/>
      <c r="AD22" s="41"/>
    </row>
    <row r="23" spans="1:30" s="42" customFormat="1" ht="15.8" customHeight="1" x14ac:dyDescent="0.25">
      <c r="A23" s="61" t="s">
        <v>50</v>
      </c>
      <c r="B23" s="39">
        <v>914</v>
      </c>
      <c r="C23" s="39">
        <v>931</v>
      </c>
      <c r="D23" s="36">
        <f t="shared" si="0"/>
        <v>101.85995623632385</v>
      </c>
      <c r="E23" s="39">
        <v>743</v>
      </c>
      <c r="F23" s="39">
        <v>772</v>
      </c>
      <c r="G23" s="40">
        <f t="shared" si="1"/>
        <v>103.90309555854644</v>
      </c>
      <c r="H23" s="39">
        <v>204</v>
      </c>
      <c r="I23" s="39">
        <v>159</v>
      </c>
      <c r="J23" s="40">
        <f t="shared" si="2"/>
        <v>77.941176470588232</v>
      </c>
      <c r="K23" s="39">
        <v>47</v>
      </c>
      <c r="L23" s="39">
        <v>34</v>
      </c>
      <c r="M23" s="40">
        <f t="shared" si="3"/>
        <v>72.340425531914889</v>
      </c>
      <c r="N23" s="39">
        <v>25</v>
      </c>
      <c r="O23" s="39">
        <v>3</v>
      </c>
      <c r="P23" s="40">
        <f t="shared" si="8"/>
        <v>12</v>
      </c>
      <c r="Q23" s="39">
        <v>694</v>
      </c>
      <c r="R23" s="60">
        <v>705</v>
      </c>
      <c r="S23" s="40">
        <f t="shared" si="4"/>
        <v>101.5850144092219</v>
      </c>
      <c r="T23" s="39">
        <v>416</v>
      </c>
      <c r="U23" s="60">
        <v>169</v>
      </c>
      <c r="V23" s="40">
        <f t="shared" si="5"/>
        <v>40.625</v>
      </c>
      <c r="W23" s="39">
        <v>270</v>
      </c>
      <c r="X23" s="60">
        <v>167</v>
      </c>
      <c r="Y23" s="40">
        <f t="shared" si="6"/>
        <v>61.851851851851855</v>
      </c>
      <c r="Z23" s="39">
        <v>230</v>
      </c>
      <c r="AA23" s="60">
        <v>140</v>
      </c>
      <c r="AB23" s="40">
        <f t="shared" si="7"/>
        <v>60.869565217391305</v>
      </c>
      <c r="AC23" s="37"/>
      <c r="AD23" s="41"/>
    </row>
    <row r="24" spans="1:30" s="42" customFormat="1" ht="15.8" customHeight="1" x14ac:dyDescent="0.25">
      <c r="A24" s="61" t="s">
        <v>51</v>
      </c>
      <c r="B24" s="39">
        <v>822</v>
      </c>
      <c r="C24" s="39">
        <v>705</v>
      </c>
      <c r="D24" s="36">
        <f t="shared" si="0"/>
        <v>85.766423357664237</v>
      </c>
      <c r="E24" s="39">
        <v>586</v>
      </c>
      <c r="F24" s="39">
        <v>637</v>
      </c>
      <c r="G24" s="40">
        <f t="shared" si="1"/>
        <v>108.70307167235495</v>
      </c>
      <c r="H24" s="39">
        <v>94</v>
      </c>
      <c r="I24" s="39">
        <v>88</v>
      </c>
      <c r="J24" s="40">
        <f t="shared" si="2"/>
        <v>93.61702127659575</v>
      </c>
      <c r="K24" s="39">
        <v>31</v>
      </c>
      <c r="L24" s="39">
        <v>34</v>
      </c>
      <c r="M24" s="40">
        <f t="shared" si="3"/>
        <v>109.6774193548387</v>
      </c>
      <c r="N24" s="39">
        <v>3</v>
      </c>
      <c r="O24" s="39">
        <v>0</v>
      </c>
      <c r="P24" s="40">
        <f t="shared" si="8"/>
        <v>0</v>
      </c>
      <c r="Q24" s="39">
        <v>504</v>
      </c>
      <c r="R24" s="60">
        <v>597</v>
      </c>
      <c r="S24" s="40">
        <f t="shared" si="4"/>
        <v>118.45238095238095</v>
      </c>
      <c r="T24" s="39">
        <v>232</v>
      </c>
      <c r="U24" s="60">
        <v>158</v>
      </c>
      <c r="V24" s="40">
        <f t="shared" si="5"/>
        <v>68.103448275862064</v>
      </c>
      <c r="W24" s="39">
        <v>203</v>
      </c>
      <c r="X24" s="60">
        <v>147</v>
      </c>
      <c r="Y24" s="40">
        <f t="shared" si="6"/>
        <v>72.41379310344827</v>
      </c>
      <c r="Z24" s="39">
        <v>192</v>
      </c>
      <c r="AA24" s="60">
        <v>144</v>
      </c>
      <c r="AB24" s="40">
        <f t="shared" si="7"/>
        <v>75</v>
      </c>
      <c r="AC24" s="37"/>
      <c r="AD24" s="41"/>
    </row>
    <row r="25" spans="1:30" s="42" customFormat="1" ht="15.8" customHeight="1" x14ac:dyDescent="0.25">
      <c r="A25" s="61" t="s">
        <v>52</v>
      </c>
      <c r="B25" s="39">
        <v>915</v>
      </c>
      <c r="C25" s="39">
        <v>943</v>
      </c>
      <c r="D25" s="36">
        <f t="shared" si="0"/>
        <v>103.06010928961749</v>
      </c>
      <c r="E25" s="39">
        <v>221</v>
      </c>
      <c r="F25" s="39">
        <v>311</v>
      </c>
      <c r="G25" s="40">
        <f t="shared" si="1"/>
        <v>140.72398190045249</v>
      </c>
      <c r="H25" s="39">
        <v>52</v>
      </c>
      <c r="I25" s="39">
        <v>80</v>
      </c>
      <c r="J25" s="40">
        <f t="shared" si="2"/>
        <v>153.84615384615384</v>
      </c>
      <c r="K25" s="39">
        <v>20</v>
      </c>
      <c r="L25" s="39">
        <v>18</v>
      </c>
      <c r="M25" s="40">
        <f t="shared" si="3"/>
        <v>90</v>
      </c>
      <c r="N25" s="39">
        <v>3</v>
      </c>
      <c r="O25" s="39">
        <v>6</v>
      </c>
      <c r="P25" s="40">
        <f t="shared" si="8"/>
        <v>200</v>
      </c>
      <c r="Q25" s="39">
        <v>192</v>
      </c>
      <c r="R25" s="60">
        <v>259</v>
      </c>
      <c r="S25" s="40">
        <f t="shared" si="4"/>
        <v>134.89583333333334</v>
      </c>
      <c r="T25" s="39">
        <v>751</v>
      </c>
      <c r="U25" s="60">
        <v>66</v>
      </c>
      <c r="V25" s="40">
        <f t="shared" si="5"/>
        <v>8.7882822902796267</v>
      </c>
      <c r="W25" s="39">
        <v>110</v>
      </c>
      <c r="X25" s="60">
        <v>64</v>
      </c>
      <c r="Y25" s="40">
        <f t="shared" si="6"/>
        <v>58.18181818181818</v>
      </c>
      <c r="Z25" s="39">
        <v>91</v>
      </c>
      <c r="AA25" s="60">
        <v>57</v>
      </c>
      <c r="AB25" s="40">
        <f t="shared" si="7"/>
        <v>62.637362637362635</v>
      </c>
      <c r="AC25" s="37"/>
      <c r="AD25" s="41"/>
    </row>
    <row r="26" spans="1:30" s="42" customFormat="1" ht="15.8" customHeight="1" x14ac:dyDescent="0.25">
      <c r="A26" s="61" t="s">
        <v>53</v>
      </c>
      <c r="B26" s="39">
        <v>644</v>
      </c>
      <c r="C26" s="39">
        <v>620</v>
      </c>
      <c r="D26" s="36">
        <f t="shared" si="0"/>
        <v>96.273291925465841</v>
      </c>
      <c r="E26" s="39">
        <v>426</v>
      </c>
      <c r="F26" s="39">
        <v>385</v>
      </c>
      <c r="G26" s="40">
        <f t="shared" si="1"/>
        <v>90.375586854460096</v>
      </c>
      <c r="H26" s="39">
        <v>77</v>
      </c>
      <c r="I26" s="39">
        <v>75</v>
      </c>
      <c r="J26" s="40">
        <f t="shared" si="2"/>
        <v>97.402597402597408</v>
      </c>
      <c r="K26" s="39">
        <v>25</v>
      </c>
      <c r="L26" s="39">
        <v>17</v>
      </c>
      <c r="M26" s="40">
        <f t="shared" si="3"/>
        <v>68</v>
      </c>
      <c r="N26" s="39">
        <v>8</v>
      </c>
      <c r="O26" s="39">
        <v>0</v>
      </c>
      <c r="P26" s="40">
        <f t="shared" si="8"/>
        <v>0</v>
      </c>
      <c r="Q26" s="39">
        <v>384</v>
      </c>
      <c r="R26" s="60">
        <v>319</v>
      </c>
      <c r="S26" s="40">
        <f t="shared" si="4"/>
        <v>83.072916666666671</v>
      </c>
      <c r="T26" s="39">
        <v>388</v>
      </c>
      <c r="U26" s="60">
        <v>134</v>
      </c>
      <c r="V26" s="40">
        <f t="shared" si="5"/>
        <v>34.536082474226802</v>
      </c>
      <c r="W26" s="39">
        <v>180</v>
      </c>
      <c r="X26" s="60">
        <v>124</v>
      </c>
      <c r="Y26" s="40">
        <f t="shared" si="6"/>
        <v>68.888888888888886</v>
      </c>
      <c r="Z26" s="39">
        <v>157</v>
      </c>
      <c r="AA26" s="60">
        <v>106</v>
      </c>
      <c r="AB26" s="40">
        <f t="shared" si="7"/>
        <v>67.515923566878982</v>
      </c>
      <c r="AC26" s="37"/>
      <c r="AD26" s="41"/>
    </row>
    <row r="27" spans="1:30" s="42" customFormat="1" ht="15.8" customHeight="1" x14ac:dyDescent="0.25">
      <c r="A27" s="61" t="s">
        <v>54</v>
      </c>
      <c r="B27" s="39">
        <v>486</v>
      </c>
      <c r="C27" s="39">
        <v>668</v>
      </c>
      <c r="D27" s="36">
        <f t="shared" si="0"/>
        <v>137.44855967078189</v>
      </c>
      <c r="E27" s="39">
        <v>304</v>
      </c>
      <c r="F27" s="39">
        <v>469</v>
      </c>
      <c r="G27" s="40">
        <f t="shared" si="1"/>
        <v>154.27631578947367</v>
      </c>
      <c r="H27" s="39">
        <v>53</v>
      </c>
      <c r="I27" s="39">
        <v>108</v>
      </c>
      <c r="J27" s="40">
        <f t="shared" si="2"/>
        <v>203.77358490566039</v>
      </c>
      <c r="K27" s="39">
        <v>21</v>
      </c>
      <c r="L27" s="39">
        <v>49</v>
      </c>
      <c r="M27" s="40">
        <f t="shared" si="3"/>
        <v>233.33333333333334</v>
      </c>
      <c r="N27" s="39">
        <v>7</v>
      </c>
      <c r="O27" s="39">
        <v>15</v>
      </c>
      <c r="P27" s="40">
        <f t="shared" si="8"/>
        <v>214.28571428571428</v>
      </c>
      <c r="Q27" s="39">
        <v>269</v>
      </c>
      <c r="R27" s="60">
        <v>390</v>
      </c>
      <c r="S27" s="40">
        <f t="shared" si="4"/>
        <v>144.98141263940519</v>
      </c>
      <c r="T27" s="39">
        <v>300</v>
      </c>
      <c r="U27" s="60">
        <v>79</v>
      </c>
      <c r="V27" s="40">
        <f t="shared" si="5"/>
        <v>26.333333333333332</v>
      </c>
      <c r="W27" s="39">
        <v>142</v>
      </c>
      <c r="X27" s="60">
        <v>76</v>
      </c>
      <c r="Y27" s="40">
        <f t="shared" si="6"/>
        <v>53.521126760563384</v>
      </c>
      <c r="Z27" s="39">
        <v>133</v>
      </c>
      <c r="AA27" s="60">
        <v>70</v>
      </c>
      <c r="AB27" s="40">
        <f t="shared" si="7"/>
        <v>52.631578947368418</v>
      </c>
      <c r="AC27" s="37"/>
      <c r="AD27" s="41"/>
    </row>
    <row r="28" spans="1:30" s="42" customFormat="1" ht="15.8" customHeight="1" x14ac:dyDescent="0.25">
      <c r="A28" s="61" t="s">
        <v>55</v>
      </c>
      <c r="B28" s="39">
        <v>392</v>
      </c>
      <c r="C28" s="39">
        <v>321</v>
      </c>
      <c r="D28" s="36">
        <f t="shared" si="0"/>
        <v>81.887755102040813</v>
      </c>
      <c r="E28" s="39">
        <v>287</v>
      </c>
      <c r="F28" s="39">
        <v>228</v>
      </c>
      <c r="G28" s="40">
        <f t="shared" si="1"/>
        <v>79.442508710801391</v>
      </c>
      <c r="H28" s="39">
        <v>70</v>
      </c>
      <c r="I28" s="39">
        <v>52</v>
      </c>
      <c r="J28" s="40">
        <f t="shared" si="2"/>
        <v>74.285714285714292</v>
      </c>
      <c r="K28" s="39">
        <v>14</v>
      </c>
      <c r="L28" s="39">
        <v>11</v>
      </c>
      <c r="M28" s="40">
        <f t="shared" si="3"/>
        <v>78.571428571428569</v>
      </c>
      <c r="N28" s="39">
        <v>11</v>
      </c>
      <c r="O28" s="39">
        <v>1</v>
      </c>
      <c r="P28" s="40">
        <f t="shared" si="8"/>
        <v>9.0909090909090917</v>
      </c>
      <c r="Q28" s="39">
        <v>262</v>
      </c>
      <c r="R28" s="60">
        <v>213</v>
      </c>
      <c r="S28" s="40">
        <f t="shared" si="4"/>
        <v>81.297709923664115</v>
      </c>
      <c r="T28" s="39">
        <v>177</v>
      </c>
      <c r="U28" s="60">
        <v>55</v>
      </c>
      <c r="V28" s="40">
        <f t="shared" si="5"/>
        <v>31.073446327683616</v>
      </c>
      <c r="W28" s="39">
        <v>88</v>
      </c>
      <c r="X28" s="60">
        <v>54</v>
      </c>
      <c r="Y28" s="40">
        <f t="shared" si="6"/>
        <v>61.363636363636367</v>
      </c>
      <c r="Z28" s="39">
        <v>82</v>
      </c>
      <c r="AA28" s="60">
        <v>50</v>
      </c>
      <c r="AB28" s="40">
        <f t="shared" si="7"/>
        <v>60.975609756097562</v>
      </c>
      <c r="AC28" s="37"/>
      <c r="AD28" s="41"/>
    </row>
    <row r="29" spans="1:30" s="42" customFormat="1" ht="15.8" customHeight="1" x14ac:dyDescent="0.25">
      <c r="A29" s="61" t="s">
        <v>56</v>
      </c>
      <c r="B29" s="39">
        <v>878</v>
      </c>
      <c r="C29" s="39">
        <v>844</v>
      </c>
      <c r="D29" s="36">
        <f t="shared" si="0"/>
        <v>96.127562642369014</v>
      </c>
      <c r="E29" s="39">
        <v>628</v>
      </c>
      <c r="F29" s="39">
        <v>573</v>
      </c>
      <c r="G29" s="40">
        <f t="shared" si="1"/>
        <v>91.242038216560516</v>
      </c>
      <c r="H29" s="39">
        <v>49</v>
      </c>
      <c r="I29" s="39">
        <v>59</v>
      </c>
      <c r="J29" s="40">
        <f t="shared" si="2"/>
        <v>120.40816326530613</v>
      </c>
      <c r="K29" s="39">
        <v>47</v>
      </c>
      <c r="L29" s="39">
        <v>43</v>
      </c>
      <c r="M29" s="40">
        <f t="shared" si="3"/>
        <v>91.489361702127653</v>
      </c>
      <c r="N29" s="39">
        <v>1</v>
      </c>
      <c r="O29" s="39">
        <v>0</v>
      </c>
      <c r="P29" s="40">
        <f t="shared" si="8"/>
        <v>0</v>
      </c>
      <c r="Q29" s="39">
        <v>514</v>
      </c>
      <c r="R29" s="60">
        <v>473</v>
      </c>
      <c r="S29" s="40">
        <f t="shared" si="4"/>
        <v>92.023346303501953</v>
      </c>
      <c r="T29" s="39">
        <v>476</v>
      </c>
      <c r="U29" s="60">
        <v>105</v>
      </c>
      <c r="V29" s="40">
        <f t="shared" si="5"/>
        <v>22.058823529411764</v>
      </c>
      <c r="W29" s="39">
        <v>248</v>
      </c>
      <c r="X29" s="60">
        <v>102</v>
      </c>
      <c r="Y29" s="40">
        <f t="shared" si="6"/>
        <v>41.12903225806452</v>
      </c>
      <c r="Z29" s="39">
        <v>234</v>
      </c>
      <c r="AA29" s="60">
        <v>94</v>
      </c>
      <c r="AB29" s="40">
        <f t="shared" si="7"/>
        <v>40.17094017094017</v>
      </c>
      <c r="AC29" s="37"/>
      <c r="AD29" s="41"/>
    </row>
    <row r="30" spans="1:30" s="42" customFormat="1" ht="15.8" customHeight="1" x14ac:dyDescent="0.25">
      <c r="A30" s="61" t="s">
        <v>57</v>
      </c>
      <c r="B30" s="39">
        <v>638</v>
      </c>
      <c r="C30" s="39">
        <v>653</v>
      </c>
      <c r="D30" s="36">
        <f t="shared" si="0"/>
        <v>102.35109717868339</v>
      </c>
      <c r="E30" s="39">
        <v>285</v>
      </c>
      <c r="F30" s="39">
        <v>318</v>
      </c>
      <c r="G30" s="40">
        <f t="shared" si="1"/>
        <v>111.57894736842105</v>
      </c>
      <c r="H30" s="39">
        <v>82</v>
      </c>
      <c r="I30" s="39">
        <v>73</v>
      </c>
      <c r="J30" s="40">
        <f t="shared" si="2"/>
        <v>89.024390243902445</v>
      </c>
      <c r="K30" s="39">
        <v>41</v>
      </c>
      <c r="L30" s="39">
        <v>22</v>
      </c>
      <c r="M30" s="40">
        <f t="shared" si="3"/>
        <v>53.658536585365852</v>
      </c>
      <c r="N30" s="39">
        <v>7</v>
      </c>
      <c r="O30" s="39">
        <v>2</v>
      </c>
      <c r="P30" s="40">
        <f t="shared" si="8"/>
        <v>28.571428571428573</v>
      </c>
      <c r="Q30" s="39">
        <v>273</v>
      </c>
      <c r="R30" s="60">
        <v>291</v>
      </c>
      <c r="S30" s="40">
        <f t="shared" si="4"/>
        <v>106.5934065934066</v>
      </c>
      <c r="T30" s="39">
        <v>446</v>
      </c>
      <c r="U30" s="60">
        <v>83</v>
      </c>
      <c r="V30" s="40">
        <f t="shared" si="5"/>
        <v>18.609865470852018</v>
      </c>
      <c r="W30" s="39">
        <v>101</v>
      </c>
      <c r="X30" s="60">
        <v>76</v>
      </c>
      <c r="Y30" s="40">
        <f t="shared" si="6"/>
        <v>75.247524752475243</v>
      </c>
      <c r="Z30" s="39">
        <v>91</v>
      </c>
      <c r="AA30" s="60">
        <v>70</v>
      </c>
      <c r="AB30" s="40">
        <f t="shared" si="7"/>
        <v>76.92307692307692</v>
      </c>
      <c r="AC30" s="37"/>
      <c r="AD30" s="41"/>
    </row>
    <row r="31" spans="1:30" s="42" customFormat="1" ht="15.8" customHeight="1" x14ac:dyDescent="0.25">
      <c r="A31" s="61" t="s">
        <v>58</v>
      </c>
      <c r="B31" s="39">
        <v>578</v>
      </c>
      <c r="C31" s="39">
        <v>544</v>
      </c>
      <c r="D31" s="36">
        <f t="shared" si="0"/>
        <v>94.117647058823536</v>
      </c>
      <c r="E31" s="39">
        <v>241</v>
      </c>
      <c r="F31" s="39">
        <v>272</v>
      </c>
      <c r="G31" s="40">
        <f t="shared" si="1"/>
        <v>112.86307053941908</v>
      </c>
      <c r="H31" s="39">
        <v>62</v>
      </c>
      <c r="I31" s="39">
        <v>80</v>
      </c>
      <c r="J31" s="40">
        <f t="shared" si="2"/>
        <v>129.03225806451613</v>
      </c>
      <c r="K31" s="39">
        <v>14</v>
      </c>
      <c r="L31" s="39">
        <v>19</v>
      </c>
      <c r="M31" s="40">
        <f t="shared" si="3"/>
        <v>135.71428571428572</v>
      </c>
      <c r="N31" s="39">
        <v>1</v>
      </c>
      <c r="O31" s="39">
        <v>7</v>
      </c>
      <c r="P31" s="40">
        <f t="shared" si="8"/>
        <v>700</v>
      </c>
      <c r="Q31" s="39">
        <v>212</v>
      </c>
      <c r="R31" s="60">
        <v>254</v>
      </c>
      <c r="S31" s="40">
        <f t="shared" si="4"/>
        <v>119.81132075471699</v>
      </c>
      <c r="T31" s="39">
        <v>347</v>
      </c>
      <c r="U31" s="60">
        <v>67</v>
      </c>
      <c r="V31" s="40">
        <f t="shared" si="5"/>
        <v>19.308357348703169</v>
      </c>
      <c r="W31" s="39">
        <v>75</v>
      </c>
      <c r="X31" s="60">
        <v>59</v>
      </c>
      <c r="Y31" s="40">
        <f t="shared" si="6"/>
        <v>78.666666666666671</v>
      </c>
      <c r="Z31" s="39">
        <v>69</v>
      </c>
      <c r="AA31" s="60">
        <v>54</v>
      </c>
      <c r="AB31" s="40">
        <f t="shared" si="7"/>
        <v>78.260869565217391</v>
      </c>
      <c r="AC31" s="37"/>
      <c r="AD31" s="41"/>
    </row>
    <row r="32" spans="1:30" s="42" customFormat="1" ht="15.8" customHeight="1" x14ac:dyDescent="0.25">
      <c r="A32" s="61" t="s">
        <v>59</v>
      </c>
      <c r="B32" s="39">
        <v>785</v>
      </c>
      <c r="C32" s="39">
        <v>702</v>
      </c>
      <c r="D32" s="36">
        <f t="shared" si="0"/>
        <v>89.426751592356695</v>
      </c>
      <c r="E32" s="39">
        <v>361</v>
      </c>
      <c r="F32" s="39">
        <v>297</v>
      </c>
      <c r="G32" s="40">
        <f t="shared" si="1"/>
        <v>82.27146814404432</v>
      </c>
      <c r="H32" s="39">
        <v>77</v>
      </c>
      <c r="I32" s="39">
        <v>86</v>
      </c>
      <c r="J32" s="40">
        <f t="shared" si="2"/>
        <v>111.68831168831169</v>
      </c>
      <c r="K32" s="39">
        <v>26</v>
      </c>
      <c r="L32" s="39">
        <v>19</v>
      </c>
      <c r="M32" s="40">
        <f t="shared" si="3"/>
        <v>73.07692307692308</v>
      </c>
      <c r="N32" s="39">
        <v>5</v>
      </c>
      <c r="O32" s="39">
        <v>7</v>
      </c>
      <c r="P32" s="40">
        <f t="shared" si="8"/>
        <v>140</v>
      </c>
      <c r="Q32" s="39">
        <v>344</v>
      </c>
      <c r="R32" s="60">
        <v>243</v>
      </c>
      <c r="S32" s="40">
        <f t="shared" si="4"/>
        <v>70.639534883720927</v>
      </c>
      <c r="T32" s="39">
        <v>535</v>
      </c>
      <c r="U32" s="60">
        <v>55</v>
      </c>
      <c r="V32" s="40">
        <f t="shared" si="5"/>
        <v>10.280373831775702</v>
      </c>
      <c r="W32" s="39">
        <v>124</v>
      </c>
      <c r="X32" s="60">
        <v>48</v>
      </c>
      <c r="Y32" s="40">
        <f t="shared" si="6"/>
        <v>38.70967741935484</v>
      </c>
      <c r="Z32" s="39">
        <v>111</v>
      </c>
      <c r="AA32" s="60">
        <v>45</v>
      </c>
      <c r="AB32" s="40">
        <f t="shared" si="7"/>
        <v>40.54054054054054</v>
      </c>
      <c r="AC32" s="37"/>
      <c r="AD32" s="41"/>
    </row>
    <row r="33" spans="1:30" s="42" customFormat="1" ht="15.8" customHeight="1" x14ac:dyDescent="0.25">
      <c r="A33" s="61" t="s">
        <v>60</v>
      </c>
      <c r="B33" s="39">
        <v>790</v>
      </c>
      <c r="C33" s="39">
        <v>819</v>
      </c>
      <c r="D33" s="36">
        <f t="shared" si="0"/>
        <v>103.67088607594937</v>
      </c>
      <c r="E33" s="39">
        <v>633</v>
      </c>
      <c r="F33" s="39">
        <v>665</v>
      </c>
      <c r="G33" s="40">
        <f t="shared" si="1"/>
        <v>105.05529225908373</v>
      </c>
      <c r="H33" s="39">
        <v>68</v>
      </c>
      <c r="I33" s="39">
        <v>105</v>
      </c>
      <c r="J33" s="40">
        <f t="shared" si="2"/>
        <v>154.41176470588235</v>
      </c>
      <c r="K33" s="39">
        <v>42</v>
      </c>
      <c r="L33" s="39">
        <v>27</v>
      </c>
      <c r="M33" s="40">
        <f t="shared" si="3"/>
        <v>64.285714285714292</v>
      </c>
      <c r="N33" s="39">
        <v>9</v>
      </c>
      <c r="O33" s="39">
        <v>0</v>
      </c>
      <c r="P33" s="40">
        <f t="shared" si="8"/>
        <v>0</v>
      </c>
      <c r="Q33" s="39">
        <v>592</v>
      </c>
      <c r="R33" s="60">
        <v>606</v>
      </c>
      <c r="S33" s="40">
        <f t="shared" si="4"/>
        <v>102.36486486486487</v>
      </c>
      <c r="T33" s="39">
        <v>361</v>
      </c>
      <c r="U33" s="60">
        <v>225</v>
      </c>
      <c r="V33" s="40">
        <f t="shared" si="5"/>
        <v>62.32686980609418</v>
      </c>
      <c r="W33" s="39">
        <v>208</v>
      </c>
      <c r="X33" s="60">
        <v>225</v>
      </c>
      <c r="Y33" s="40">
        <f t="shared" si="6"/>
        <v>108.17307692307692</v>
      </c>
      <c r="Z33" s="39">
        <v>199</v>
      </c>
      <c r="AA33" s="60">
        <v>216</v>
      </c>
      <c r="AB33" s="40">
        <f t="shared" si="7"/>
        <v>108.5427135678392</v>
      </c>
      <c r="AC33" s="37"/>
      <c r="AD33" s="41"/>
    </row>
    <row r="34" spans="1:30" s="42" customFormat="1" ht="15.8" customHeight="1" x14ac:dyDescent="0.25">
      <c r="A34" s="61" t="s">
        <v>61</v>
      </c>
      <c r="B34" s="39">
        <v>558</v>
      </c>
      <c r="C34" s="39">
        <v>529</v>
      </c>
      <c r="D34" s="36">
        <f t="shared" si="0"/>
        <v>94.802867383512549</v>
      </c>
      <c r="E34" s="39">
        <v>436</v>
      </c>
      <c r="F34" s="39">
        <v>456</v>
      </c>
      <c r="G34" s="40">
        <f t="shared" si="1"/>
        <v>104.58715596330275</v>
      </c>
      <c r="H34" s="39">
        <v>72</v>
      </c>
      <c r="I34" s="39">
        <v>95</v>
      </c>
      <c r="J34" s="40">
        <f t="shared" si="2"/>
        <v>131.94444444444446</v>
      </c>
      <c r="K34" s="39">
        <v>24</v>
      </c>
      <c r="L34" s="39">
        <v>21</v>
      </c>
      <c r="M34" s="40">
        <f t="shared" si="3"/>
        <v>87.5</v>
      </c>
      <c r="N34" s="39">
        <v>16</v>
      </c>
      <c r="O34" s="39">
        <v>1</v>
      </c>
      <c r="P34" s="40">
        <f t="shared" si="8"/>
        <v>6.25</v>
      </c>
      <c r="Q34" s="39">
        <v>403</v>
      </c>
      <c r="R34" s="60">
        <v>394</v>
      </c>
      <c r="S34" s="40">
        <f t="shared" si="4"/>
        <v>97.766749379652609</v>
      </c>
      <c r="T34" s="39">
        <v>215</v>
      </c>
      <c r="U34" s="60">
        <v>126</v>
      </c>
      <c r="V34" s="40">
        <f t="shared" si="5"/>
        <v>58.604651162790695</v>
      </c>
      <c r="W34" s="39">
        <v>145</v>
      </c>
      <c r="X34" s="60">
        <v>125</v>
      </c>
      <c r="Y34" s="40">
        <f t="shared" si="6"/>
        <v>86.206896551724142</v>
      </c>
      <c r="Z34" s="39">
        <v>136</v>
      </c>
      <c r="AA34" s="60">
        <v>121</v>
      </c>
      <c r="AB34" s="40">
        <f t="shared" si="7"/>
        <v>88.970588235294116</v>
      </c>
      <c r="AC34" s="37"/>
      <c r="AD34" s="41"/>
    </row>
    <row r="35" spans="1:30" s="42" customFormat="1" ht="15.8" customHeight="1" x14ac:dyDescent="0.25">
      <c r="A35" s="61" t="s">
        <v>62</v>
      </c>
      <c r="B35" s="39">
        <v>459</v>
      </c>
      <c r="C35" s="39">
        <v>408</v>
      </c>
      <c r="D35" s="36">
        <f t="shared" si="0"/>
        <v>88.888888888888886</v>
      </c>
      <c r="E35" s="39">
        <v>345</v>
      </c>
      <c r="F35" s="39">
        <v>301</v>
      </c>
      <c r="G35" s="40">
        <f t="shared" si="1"/>
        <v>87.246376811594203</v>
      </c>
      <c r="H35" s="39">
        <v>50</v>
      </c>
      <c r="I35" s="39">
        <v>42</v>
      </c>
      <c r="J35" s="40">
        <f t="shared" si="2"/>
        <v>84</v>
      </c>
      <c r="K35" s="39">
        <v>19</v>
      </c>
      <c r="L35" s="39">
        <v>18</v>
      </c>
      <c r="M35" s="40">
        <f t="shared" si="3"/>
        <v>94.736842105263165</v>
      </c>
      <c r="N35" s="39">
        <v>0</v>
      </c>
      <c r="O35" s="39">
        <v>0</v>
      </c>
      <c r="P35" s="40" t="str">
        <f t="shared" si="8"/>
        <v>-</v>
      </c>
      <c r="Q35" s="39">
        <v>272</v>
      </c>
      <c r="R35" s="60">
        <v>222</v>
      </c>
      <c r="S35" s="40">
        <f t="shared" si="4"/>
        <v>81.617647058823536</v>
      </c>
      <c r="T35" s="39">
        <v>191</v>
      </c>
      <c r="U35" s="60">
        <v>48</v>
      </c>
      <c r="V35" s="40">
        <f t="shared" si="5"/>
        <v>25.130890052356023</v>
      </c>
      <c r="W35" s="39">
        <v>96</v>
      </c>
      <c r="X35" s="60">
        <v>47</v>
      </c>
      <c r="Y35" s="40">
        <f t="shared" si="6"/>
        <v>48.958333333333336</v>
      </c>
      <c r="Z35" s="39">
        <v>82</v>
      </c>
      <c r="AA35" s="60">
        <v>37</v>
      </c>
      <c r="AB35" s="40">
        <f t="shared" si="7"/>
        <v>45.121951219512198</v>
      </c>
      <c r="AC35" s="37"/>
      <c r="AD35" s="41"/>
    </row>
    <row r="36" spans="1:30" ht="40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75" t="s">
        <v>117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Z3:AB3"/>
    <mergeCell ref="Z4:Z5"/>
    <mergeCell ref="AA4:AA5"/>
    <mergeCell ref="AB4:AB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M41" sqref="M41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89" customWidth="1"/>
    <col min="4" max="4" width="8.125" style="44" customWidth="1"/>
    <col min="5" max="6" width="11.875" style="44" customWidth="1"/>
    <col min="7" max="7" width="7.375" style="44" customWidth="1"/>
    <col min="8" max="8" width="10.5" style="44" customWidth="1"/>
    <col min="9" max="9" width="11" style="89" customWidth="1"/>
    <col min="10" max="10" width="7.375" style="44" customWidth="1"/>
    <col min="11" max="11" width="8.875" style="44" customWidth="1"/>
    <col min="12" max="12" width="9.125" style="44" customWidth="1"/>
    <col min="13" max="13" width="7.375" style="44" customWidth="1"/>
    <col min="14" max="15" width="9.375" style="44" customWidth="1"/>
    <col min="16" max="16" width="9" style="44" customWidth="1"/>
    <col min="17" max="17" width="10" style="44" customWidth="1"/>
    <col min="18" max="18" width="9.125" style="44" customWidth="1"/>
    <col min="19" max="19" width="8.125" style="44" customWidth="1"/>
    <col min="20" max="21" width="9.625" style="44" customWidth="1"/>
    <col min="22" max="22" width="8.125" style="44" customWidth="1"/>
    <col min="23" max="23" width="10.625" style="44" customWidth="1"/>
    <col min="24" max="24" width="10.875" style="44" customWidth="1"/>
    <col min="25" max="25" width="8.125" style="44" customWidth="1"/>
    <col min="26" max="27" width="9.875" style="44" customWidth="1"/>
    <col min="28" max="28" width="8.125" style="44" customWidth="1"/>
    <col min="29" max="16384" width="9.125" style="44"/>
  </cols>
  <sheetData>
    <row r="1" spans="1:35" s="28" customFormat="1" ht="59.95" customHeight="1" x14ac:dyDescent="0.35">
      <c r="B1" s="176" t="s">
        <v>111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27"/>
      <c r="R1" s="27"/>
      <c r="S1" s="27"/>
      <c r="T1" s="27"/>
      <c r="U1" s="27"/>
      <c r="V1" s="27"/>
      <c r="W1" s="27"/>
      <c r="X1" s="27"/>
      <c r="Y1" s="27"/>
      <c r="Z1" s="27"/>
      <c r="AA1" s="183"/>
      <c r="AB1" s="183"/>
      <c r="AC1" s="48"/>
      <c r="AE1" s="73" t="s">
        <v>14</v>
      </c>
    </row>
    <row r="2" spans="1:35" s="31" customFormat="1" ht="14.3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177"/>
      <c r="AB2" s="177"/>
      <c r="AC2" s="187"/>
      <c r="AD2" s="187"/>
      <c r="AE2" s="59" t="s">
        <v>7</v>
      </c>
      <c r="AF2" s="59"/>
    </row>
    <row r="3" spans="1:35" s="32" customFormat="1" ht="67.599999999999994" customHeight="1" x14ac:dyDescent="0.25">
      <c r="A3" s="178"/>
      <c r="B3" s="195" t="s">
        <v>21</v>
      </c>
      <c r="C3" s="195"/>
      <c r="D3" s="195"/>
      <c r="E3" s="195" t="s">
        <v>22</v>
      </c>
      <c r="F3" s="195"/>
      <c r="G3" s="195"/>
      <c r="H3" s="195" t="s">
        <v>13</v>
      </c>
      <c r="I3" s="195"/>
      <c r="J3" s="195"/>
      <c r="K3" s="234" t="s">
        <v>86</v>
      </c>
      <c r="L3" s="235"/>
      <c r="M3" s="236"/>
      <c r="N3" s="195" t="s">
        <v>9</v>
      </c>
      <c r="O3" s="195"/>
      <c r="P3" s="195"/>
      <c r="Q3" s="195" t="s">
        <v>10</v>
      </c>
      <c r="R3" s="195"/>
      <c r="S3" s="195"/>
      <c r="T3" s="184" t="s">
        <v>8</v>
      </c>
      <c r="U3" s="185"/>
      <c r="V3" s="186"/>
      <c r="W3" s="195" t="s">
        <v>16</v>
      </c>
      <c r="X3" s="195"/>
      <c r="Y3" s="195"/>
      <c r="Z3" s="195" t="s">
        <v>11</v>
      </c>
      <c r="AA3" s="195"/>
      <c r="AB3" s="195"/>
      <c r="AC3" s="195" t="s">
        <v>12</v>
      </c>
      <c r="AD3" s="195"/>
      <c r="AE3" s="195"/>
    </row>
    <row r="4" spans="1:35" s="33" customFormat="1" ht="19.55" customHeight="1" x14ac:dyDescent="0.25">
      <c r="A4" s="178"/>
      <c r="B4" s="180" t="s">
        <v>15</v>
      </c>
      <c r="C4" s="182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2" t="s">
        <v>63</v>
      </c>
      <c r="J4" s="181" t="s">
        <v>2</v>
      </c>
      <c r="K4" s="237" t="s">
        <v>15</v>
      </c>
      <c r="L4" s="237" t="s">
        <v>63</v>
      </c>
      <c r="M4" s="237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0" t="s">
        <v>63</v>
      </c>
      <c r="S4" s="181" t="s">
        <v>2</v>
      </c>
      <c r="T4" s="180" t="s">
        <v>15</v>
      </c>
      <c r="U4" s="180" t="s">
        <v>63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0" t="s">
        <v>63</v>
      </c>
      <c r="AB4" s="181" t="s">
        <v>2</v>
      </c>
      <c r="AC4" s="180" t="s">
        <v>15</v>
      </c>
      <c r="AD4" s="180" t="s">
        <v>63</v>
      </c>
      <c r="AE4" s="181" t="s">
        <v>2</v>
      </c>
    </row>
    <row r="5" spans="1:35" s="33" customFormat="1" ht="15.8" customHeight="1" x14ac:dyDescent="0.25">
      <c r="A5" s="178"/>
      <c r="B5" s="180"/>
      <c r="C5" s="182"/>
      <c r="D5" s="181"/>
      <c r="E5" s="180"/>
      <c r="F5" s="180"/>
      <c r="G5" s="181"/>
      <c r="H5" s="180"/>
      <c r="I5" s="182"/>
      <c r="J5" s="181"/>
      <c r="K5" s="238"/>
      <c r="L5" s="238"/>
      <c r="M5" s="238"/>
      <c r="N5" s="180"/>
      <c r="O5" s="180"/>
      <c r="P5" s="181"/>
      <c r="Q5" s="180"/>
      <c r="R5" s="180"/>
      <c r="S5" s="181"/>
      <c r="T5" s="180"/>
      <c r="U5" s="180"/>
      <c r="V5" s="181"/>
      <c r="W5" s="180"/>
      <c r="X5" s="180"/>
      <c r="Y5" s="181"/>
      <c r="Z5" s="180"/>
      <c r="AA5" s="180"/>
      <c r="AB5" s="181"/>
      <c r="AC5" s="180"/>
      <c r="AD5" s="180"/>
      <c r="AE5" s="181"/>
    </row>
    <row r="6" spans="1:35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51"/>
      <c r="L6" s="151"/>
      <c r="M6" s="151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34</v>
      </c>
      <c r="B7" s="35">
        <f>SUM(B8:B35)</f>
        <v>146509</v>
      </c>
      <c r="C7" s="86">
        <f>SUM(C8:C35)</f>
        <v>145283</v>
      </c>
      <c r="D7" s="36">
        <f>C7*100/B7</f>
        <v>99.163191339781179</v>
      </c>
      <c r="E7" s="35">
        <f>SUM(E8:E35)</f>
        <v>63036</v>
      </c>
      <c r="F7" s="35">
        <f>SUM(F8:F35)</f>
        <v>67605</v>
      </c>
      <c r="G7" s="36">
        <f>F7*100/E7</f>
        <v>107.24823910146583</v>
      </c>
      <c r="H7" s="35">
        <f>SUM(H8:H35)</f>
        <v>28059</v>
      </c>
      <c r="I7" s="86">
        <f>SUM(I8:I35)</f>
        <v>27525</v>
      </c>
      <c r="J7" s="36">
        <f>I7*100/H7</f>
        <v>98.096867315299903</v>
      </c>
      <c r="K7" s="152">
        <f>SUM(K8:K35)</f>
        <v>16519</v>
      </c>
      <c r="L7" s="152">
        <f>SUM(L8:L35)</f>
        <v>19828</v>
      </c>
      <c r="M7" s="153">
        <f>L7*100/K7</f>
        <v>120.03147890308131</v>
      </c>
      <c r="N7" s="35">
        <f>SUM(N8:N35)</f>
        <v>5357</v>
      </c>
      <c r="O7" s="35">
        <f>SUM(O8:O35)</f>
        <v>4841</v>
      </c>
      <c r="P7" s="36">
        <f>O7*100/N7</f>
        <v>90.367743139817065</v>
      </c>
      <c r="Q7" s="35">
        <f>SUM(Q8:Q35)</f>
        <v>1064</v>
      </c>
      <c r="R7" s="35">
        <f>SUM(R8:R35)</f>
        <v>686</v>
      </c>
      <c r="S7" s="36">
        <f>R7*100/Q7</f>
        <v>64.473684210526315</v>
      </c>
      <c r="T7" s="35">
        <f>SUM(T8:T35)</f>
        <v>54152</v>
      </c>
      <c r="U7" s="35">
        <f>SUM(U8:U35)</f>
        <v>52714</v>
      </c>
      <c r="V7" s="36">
        <f>U7*100/T7</f>
        <v>97.344511744718574</v>
      </c>
      <c r="W7" s="35">
        <f>SUM(W8:W35)</f>
        <v>95957</v>
      </c>
      <c r="X7" s="35">
        <f>SUM(X8:X35)</f>
        <v>15163</v>
      </c>
      <c r="Y7" s="36">
        <f>X7*100/W7</f>
        <v>15.801869587419365</v>
      </c>
      <c r="Z7" s="35">
        <f>SUM(Z8:Z35)</f>
        <v>26557</v>
      </c>
      <c r="AA7" s="35">
        <f>SUM(AA8:AA35)</f>
        <v>13319</v>
      </c>
      <c r="AB7" s="36">
        <f>AA7*100/Z7</f>
        <v>50.152502165154196</v>
      </c>
      <c r="AC7" s="35">
        <f>SUM(AC8:AC35)</f>
        <v>23561</v>
      </c>
      <c r="AD7" s="35">
        <f>SUM(AD8:AD35)</f>
        <v>11564</v>
      </c>
      <c r="AE7" s="36">
        <f>AD7*100/AC7</f>
        <v>49.081108611688805</v>
      </c>
      <c r="AF7" s="37"/>
      <c r="AI7" s="42"/>
    </row>
    <row r="8" spans="1:35" s="42" customFormat="1" ht="17" customHeight="1" x14ac:dyDescent="0.25">
      <c r="A8" s="61" t="s">
        <v>35</v>
      </c>
      <c r="B8" s="155">
        <v>32507</v>
      </c>
      <c r="C8" s="157">
        <v>34279</v>
      </c>
      <c r="D8" s="36">
        <f t="shared" ref="D8:D35" si="0">C8*100/B8</f>
        <v>105.45113360199342</v>
      </c>
      <c r="E8" s="155">
        <v>16310</v>
      </c>
      <c r="F8" s="155">
        <v>18255</v>
      </c>
      <c r="G8" s="40">
        <f t="shared" ref="G8:G35" si="1">F8*100/E8</f>
        <v>111.92519926425506</v>
      </c>
      <c r="H8" s="155">
        <v>3534</v>
      </c>
      <c r="I8" s="157">
        <v>3935</v>
      </c>
      <c r="J8" s="40">
        <f t="shared" ref="J8:J35" si="2">I8*100/H8</f>
        <v>111.34691567628749</v>
      </c>
      <c r="K8" s="158">
        <v>3297</v>
      </c>
      <c r="L8" s="158">
        <v>3923</v>
      </c>
      <c r="M8" s="154">
        <f t="shared" ref="M8:M35" si="3">L8*100/K8</f>
        <v>118.98695784046103</v>
      </c>
      <c r="N8" s="155">
        <v>741</v>
      </c>
      <c r="O8" s="155">
        <v>1086</v>
      </c>
      <c r="P8" s="40">
        <f t="shared" ref="P8:P35" si="4">O8*100/N8</f>
        <v>146.55870445344129</v>
      </c>
      <c r="Q8" s="155">
        <v>101</v>
      </c>
      <c r="R8" s="155">
        <v>270</v>
      </c>
      <c r="S8" s="40">
        <f>IF(ISERROR(R8*100/Q8),"-",(R8*100/Q8))</f>
        <v>267.32673267326732</v>
      </c>
      <c r="T8" s="155">
        <v>12550</v>
      </c>
      <c r="U8" s="156">
        <v>11346</v>
      </c>
      <c r="V8" s="40">
        <f t="shared" ref="V8:V35" si="5">U8*100/T8</f>
        <v>90.406374501992033</v>
      </c>
      <c r="W8" s="159">
        <v>23654</v>
      </c>
      <c r="X8" s="156">
        <v>4478</v>
      </c>
      <c r="Y8" s="40">
        <f t="shared" ref="Y8:Y35" si="6">X8*100/W8</f>
        <v>18.931258983681406</v>
      </c>
      <c r="Z8" s="155">
        <v>8051</v>
      </c>
      <c r="AA8" s="156">
        <v>4187</v>
      </c>
      <c r="AB8" s="40">
        <f t="shared" ref="AB8:AB35" si="7">AA8*100/Z8</f>
        <v>52.005961992299092</v>
      </c>
      <c r="AC8" s="155">
        <v>7182</v>
      </c>
      <c r="AD8" s="156">
        <v>3666</v>
      </c>
      <c r="AE8" s="40">
        <f t="shared" ref="AE8:AE35" si="8">AD8*100/AC8</f>
        <v>51.044277360066836</v>
      </c>
      <c r="AF8" s="37"/>
      <c r="AG8" s="41"/>
    </row>
    <row r="9" spans="1:35" s="43" customFormat="1" ht="17" customHeight="1" x14ac:dyDescent="0.25">
      <c r="A9" s="61" t="s">
        <v>36</v>
      </c>
      <c r="B9" s="155">
        <v>5719</v>
      </c>
      <c r="C9" s="157">
        <v>5499</v>
      </c>
      <c r="D9" s="36">
        <f t="shared" si="0"/>
        <v>96.153173631753802</v>
      </c>
      <c r="E9" s="155">
        <v>2594</v>
      </c>
      <c r="F9" s="155">
        <v>2589</v>
      </c>
      <c r="G9" s="40">
        <f t="shared" si="1"/>
        <v>99.807247494217421</v>
      </c>
      <c r="H9" s="155">
        <v>1155</v>
      </c>
      <c r="I9" s="157">
        <v>976</v>
      </c>
      <c r="J9" s="40">
        <f t="shared" si="2"/>
        <v>84.502164502164504</v>
      </c>
      <c r="K9" s="158">
        <v>670</v>
      </c>
      <c r="L9" s="158">
        <v>836</v>
      </c>
      <c r="M9" s="154">
        <f t="shared" si="3"/>
        <v>124.77611940298507</v>
      </c>
      <c r="N9" s="155">
        <v>129</v>
      </c>
      <c r="O9" s="155">
        <v>105</v>
      </c>
      <c r="P9" s="40">
        <f t="shared" si="4"/>
        <v>81.395348837209298</v>
      </c>
      <c r="Q9" s="155">
        <v>18</v>
      </c>
      <c r="R9" s="155">
        <v>8</v>
      </c>
      <c r="S9" s="40">
        <f>IF(ISERROR(R9*100/Q9),"-",(R9*100/Q9))</f>
        <v>44.444444444444443</v>
      </c>
      <c r="T9" s="155">
        <v>2140</v>
      </c>
      <c r="U9" s="156">
        <v>2105</v>
      </c>
      <c r="V9" s="40">
        <f t="shared" si="5"/>
        <v>98.364485981308405</v>
      </c>
      <c r="W9" s="159">
        <v>3859</v>
      </c>
      <c r="X9" s="156">
        <v>540</v>
      </c>
      <c r="Y9" s="40">
        <f t="shared" si="6"/>
        <v>13.993262503239182</v>
      </c>
      <c r="Z9" s="155">
        <v>1123</v>
      </c>
      <c r="AA9" s="156">
        <v>459</v>
      </c>
      <c r="AB9" s="40">
        <f t="shared" si="7"/>
        <v>40.872662511130898</v>
      </c>
      <c r="AC9" s="155">
        <v>885</v>
      </c>
      <c r="AD9" s="156">
        <v>325</v>
      </c>
      <c r="AE9" s="40">
        <f t="shared" si="8"/>
        <v>36.72316384180791</v>
      </c>
      <c r="AF9" s="37"/>
      <c r="AG9" s="41"/>
    </row>
    <row r="10" spans="1:35" s="42" customFormat="1" ht="17" customHeight="1" x14ac:dyDescent="0.25">
      <c r="A10" s="61" t="s">
        <v>37</v>
      </c>
      <c r="B10" s="155">
        <v>706</v>
      </c>
      <c r="C10" s="157">
        <v>660</v>
      </c>
      <c r="D10" s="36">
        <f t="shared" si="0"/>
        <v>93.48441926345609</v>
      </c>
      <c r="E10" s="155">
        <v>471</v>
      </c>
      <c r="F10" s="155">
        <v>425</v>
      </c>
      <c r="G10" s="40">
        <f t="shared" si="1"/>
        <v>90.233545647558387</v>
      </c>
      <c r="H10" s="155">
        <v>126</v>
      </c>
      <c r="I10" s="157">
        <v>122</v>
      </c>
      <c r="J10" s="40">
        <f t="shared" si="2"/>
        <v>96.825396825396822</v>
      </c>
      <c r="K10" s="158">
        <v>73</v>
      </c>
      <c r="L10" s="158">
        <v>109</v>
      </c>
      <c r="M10" s="154">
        <f t="shared" si="3"/>
        <v>149.31506849315068</v>
      </c>
      <c r="N10" s="155">
        <v>19</v>
      </c>
      <c r="O10" s="155">
        <v>18</v>
      </c>
      <c r="P10" s="40">
        <f t="shared" si="4"/>
        <v>94.736842105263165</v>
      </c>
      <c r="Q10" s="155">
        <v>5</v>
      </c>
      <c r="R10" s="155">
        <v>23</v>
      </c>
      <c r="S10" s="40">
        <f t="shared" ref="S10:S35" si="9">IF(ISERROR(R10*100/Q10),"-",(R10*100/Q10))</f>
        <v>460</v>
      </c>
      <c r="T10" s="155">
        <v>460</v>
      </c>
      <c r="U10" s="156">
        <v>362</v>
      </c>
      <c r="V10" s="40">
        <f t="shared" si="5"/>
        <v>78.695652173913047</v>
      </c>
      <c r="W10" s="159">
        <v>407</v>
      </c>
      <c r="X10" s="156">
        <v>64</v>
      </c>
      <c r="Y10" s="40">
        <f t="shared" si="6"/>
        <v>15.724815724815725</v>
      </c>
      <c r="Z10" s="155">
        <v>233</v>
      </c>
      <c r="AA10" s="156">
        <v>62</v>
      </c>
      <c r="AB10" s="40">
        <f t="shared" si="7"/>
        <v>26.609442060085836</v>
      </c>
      <c r="AC10" s="155">
        <v>212</v>
      </c>
      <c r="AD10" s="156">
        <v>46</v>
      </c>
      <c r="AE10" s="40">
        <f t="shared" si="8"/>
        <v>21.69811320754717</v>
      </c>
      <c r="AF10" s="37"/>
      <c r="AG10" s="41"/>
    </row>
    <row r="11" spans="1:35" s="42" customFormat="1" ht="17" customHeight="1" x14ac:dyDescent="0.25">
      <c r="A11" s="61" t="s">
        <v>38</v>
      </c>
      <c r="B11" s="155">
        <v>3015</v>
      </c>
      <c r="C11" s="157">
        <v>2669</v>
      </c>
      <c r="D11" s="36">
        <f t="shared" si="0"/>
        <v>88.524046434494196</v>
      </c>
      <c r="E11" s="155">
        <v>1497</v>
      </c>
      <c r="F11" s="155">
        <v>1303</v>
      </c>
      <c r="G11" s="40">
        <f t="shared" si="1"/>
        <v>87.040748162992656</v>
      </c>
      <c r="H11" s="155">
        <v>689</v>
      </c>
      <c r="I11" s="157">
        <v>431</v>
      </c>
      <c r="J11" s="40">
        <f t="shared" si="2"/>
        <v>62.554426705370105</v>
      </c>
      <c r="K11" s="158">
        <v>463</v>
      </c>
      <c r="L11" s="158">
        <v>348</v>
      </c>
      <c r="M11" s="154">
        <f t="shared" si="3"/>
        <v>75.161987041036724</v>
      </c>
      <c r="N11" s="155">
        <v>94</v>
      </c>
      <c r="O11" s="155">
        <v>43</v>
      </c>
      <c r="P11" s="40">
        <f t="shared" si="4"/>
        <v>45.744680851063826</v>
      </c>
      <c r="Q11" s="155">
        <v>2</v>
      </c>
      <c r="R11" s="155">
        <v>3</v>
      </c>
      <c r="S11" s="40">
        <f t="shared" si="9"/>
        <v>150</v>
      </c>
      <c r="T11" s="155">
        <v>1430</v>
      </c>
      <c r="U11" s="156">
        <v>1148</v>
      </c>
      <c r="V11" s="40">
        <f t="shared" si="5"/>
        <v>80.27972027972028</v>
      </c>
      <c r="W11" s="159">
        <v>1698</v>
      </c>
      <c r="X11" s="156">
        <v>321</v>
      </c>
      <c r="Y11" s="40">
        <f t="shared" si="6"/>
        <v>18.904593639575971</v>
      </c>
      <c r="Z11" s="155">
        <v>516</v>
      </c>
      <c r="AA11" s="156">
        <v>282</v>
      </c>
      <c r="AB11" s="40">
        <f t="shared" si="7"/>
        <v>54.651162790697676</v>
      </c>
      <c r="AC11" s="155">
        <v>445</v>
      </c>
      <c r="AD11" s="156">
        <v>227</v>
      </c>
      <c r="AE11" s="40">
        <f t="shared" si="8"/>
        <v>51.011235955056179</v>
      </c>
      <c r="AF11" s="37"/>
      <c r="AG11" s="41"/>
    </row>
    <row r="12" spans="1:35" s="42" customFormat="1" ht="17" customHeight="1" x14ac:dyDescent="0.25">
      <c r="A12" s="61" t="s">
        <v>39</v>
      </c>
      <c r="B12" s="155">
        <v>5250</v>
      </c>
      <c r="C12" s="157">
        <v>5353</v>
      </c>
      <c r="D12" s="36">
        <f t="shared" si="0"/>
        <v>101.96190476190476</v>
      </c>
      <c r="E12" s="155">
        <v>1689</v>
      </c>
      <c r="F12" s="155">
        <v>1801</v>
      </c>
      <c r="G12" s="40">
        <f t="shared" si="1"/>
        <v>106.63114268798105</v>
      </c>
      <c r="H12" s="155">
        <v>926</v>
      </c>
      <c r="I12" s="157">
        <v>881</v>
      </c>
      <c r="J12" s="40">
        <f t="shared" si="2"/>
        <v>95.14038876889849</v>
      </c>
      <c r="K12" s="158">
        <v>541</v>
      </c>
      <c r="L12" s="158">
        <v>596</v>
      </c>
      <c r="M12" s="154">
        <f t="shared" si="3"/>
        <v>110.16635859519408</v>
      </c>
      <c r="N12" s="155">
        <v>295</v>
      </c>
      <c r="O12" s="155">
        <v>210</v>
      </c>
      <c r="P12" s="40">
        <f t="shared" si="4"/>
        <v>71.186440677966104</v>
      </c>
      <c r="Q12" s="155">
        <v>121</v>
      </c>
      <c r="R12" s="155">
        <v>20</v>
      </c>
      <c r="S12" s="40">
        <f t="shared" si="9"/>
        <v>16.528925619834709</v>
      </c>
      <c r="T12" s="155">
        <v>1492</v>
      </c>
      <c r="U12" s="156">
        <v>1573</v>
      </c>
      <c r="V12" s="40">
        <f t="shared" si="5"/>
        <v>105.42895442359249</v>
      </c>
      <c r="W12" s="159">
        <v>4009</v>
      </c>
      <c r="X12" s="156">
        <v>336</v>
      </c>
      <c r="Y12" s="40">
        <f t="shared" si="6"/>
        <v>8.3811424295335488</v>
      </c>
      <c r="Z12" s="155">
        <v>689</v>
      </c>
      <c r="AA12" s="156">
        <v>274</v>
      </c>
      <c r="AB12" s="40">
        <f t="shared" si="7"/>
        <v>39.767779390420898</v>
      </c>
      <c r="AC12" s="155">
        <v>571</v>
      </c>
      <c r="AD12" s="156">
        <v>217</v>
      </c>
      <c r="AE12" s="40">
        <f t="shared" si="8"/>
        <v>38.003502626970224</v>
      </c>
      <c r="AF12" s="37"/>
      <c r="AG12" s="41"/>
    </row>
    <row r="13" spans="1:35" s="42" customFormat="1" ht="17" customHeight="1" x14ac:dyDescent="0.25">
      <c r="A13" s="61" t="s">
        <v>40</v>
      </c>
      <c r="B13" s="155">
        <v>2332</v>
      </c>
      <c r="C13" s="157">
        <v>2055</v>
      </c>
      <c r="D13" s="36">
        <f t="shared" si="0"/>
        <v>88.121783876500857</v>
      </c>
      <c r="E13" s="155">
        <v>1205</v>
      </c>
      <c r="F13" s="155">
        <v>1029</v>
      </c>
      <c r="G13" s="40">
        <f t="shared" si="1"/>
        <v>85.39419087136929</v>
      </c>
      <c r="H13" s="155">
        <v>533</v>
      </c>
      <c r="I13" s="157">
        <v>476</v>
      </c>
      <c r="J13" s="40">
        <f t="shared" si="2"/>
        <v>89.305816135084427</v>
      </c>
      <c r="K13" s="158">
        <v>340</v>
      </c>
      <c r="L13" s="158">
        <v>359</v>
      </c>
      <c r="M13" s="154">
        <f t="shared" si="3"/>
        <v>105.58823529411765</v>
      </c>
      <c r="N13" s="155">
        <v>80</v>
      </c>
      <c r="O13" s="155">
        <v>63</v>
      </c>
      <c r="P13" s="40">
        <f t="shared" si="4"/>
        <v>78.75</v>
      </c>
      <c r="Q13" s="155">
        <v>9</v>
      </c>
      <c r="R13" s="155">
        <v>4</v>
      </c>
      <c r="S13" s="40">
        <f t="shared" si="9"/>
        <v>44.444444444444443</v>
      </c>
      <c r="T13" s="155">
        <v>1054</v>
      </c>
      <c r="U13" s="156">
        <v>918</v>
      </c>
      <c r="V13" s="40">
        <f t="shared" si="5"/>
        <v>87.096774193548384</v>
      </c>
      <c r="W13" s="159">
        <v>1380</v>
      </c>
      <c r="X13" s="156">
        <v>152</v>
      </c>
      <c r="Y13" s="40">
        <f t="shared" si="6"/>
        <v>11.014492753623188</v>
      </c>
      <c r="Z13" s="155">
        <v>495</v>
      </c>
      <c r="AA13" s="156">
        <v>144</v>
      </c>
      <c r="AB13" s="40">
        <f t="shared" si="7"/>
        <v>29.09090909090909</v>
      </c>
      <c r="AC13" s="155">
        <v>429</v>
      </c>
      <c r="AD13" s="156">
        <v>124</v>
      </c>
      <c r="AE13" s="40">
        <f t="shared" si="8"/>
        <v>28.904428904428904</v>
      </c>
      <c r="AF13" s="37"/>
      <c r="AG13" s="41"/>
    </row>
    <row r="14" spans="1:35" s="42" customFormat="1" ht="17" customHeight="1" x14ac:dyDescent="0.25">
      <c r="A14" s="61" t="s">
        <v>41</v>
      </c>
      <c r="B14" s="155">
        <v>1769</v>
      </c>
      <c r="C14" s="157">
        <v>1500</v>
      </c>
      <c r="D14" s="36">
        <f t="shared" si="0"/>
        <v>84.793668739400786</v>
      </c>
      <c r="E14" s="155">
        <v>1057</v>
      </c>
      <c r="F14" s="155">
        <v>872</v>
      </c>
      <c r="G14" s="40">
        <f t="shared" si="1"/>
        <v>82.49763481551561</v>
      </c>
      <c r="H14" s="155">
        <v>409</v>
      </c>
      <c r="I14" s="157">
        <v>309</v>
      </c>
      <c r="J14" s="40">
        <f t="shared" si="2"/>
        <v>75.55012224938875</v>
      </c>
      <c r="K14" s="158">
        <v>221</v>
      </c>
      <c r="L14" s="158">
        <v>205</v>
      </c>
      <c r="M14" s="154">
        <f t="shared" si="3"/>
        <v>92.76018099547511</v>
      </c>
      <c r="N14" s="155">
        <v>31</v>
      </c>
      <c r="O14" s="155">
        <v>21</v>
      </c>
      <c r="P14" s="40">
        <f t="shared" si="4"/>
        <v>67.741935483870961</v>
      </c>
      <c r="Q14" s="155">
        <v>8</v>
      </c>
      <c r="R14" s="155">
        <v>3</v>
      </c>
      <c r="S14" s="40">
        <f t="shared" si="9"/>
        <v>37.5</v>
      </c>
      <c r="T14" s="155">
        <v>1020</v>
      </c>
      <c r="U14" s="156">
        <v>786</v>
      </c>
      <c r="V14" s="40">
        <f t="shared" si="5"/>
        <v>77.058823529411768</v>
      </c>
      <c r="W14" s="159">
        <v>952</v>
      </c>
      <c r="X14" s="156">
        <v>105</v>
      </c>
      <c r="Y14" s="40">
        <f t="shared" si="6"/>
        <v>11.029411764705882</v>
      </c>
      <c r="Z14" s="155">
        <v>486</v>
      </c>
      <c r="AA14" s="156">
        <v>91</v>
      </c>
      <c r="AB14" s="40">
        <f t="shared" si="7"/>
        <v>18.724279835390945</v>
      </c>
      <c r="AC14" s="155">
        <v>402</v>
      </c>
      <c r="AD14" s="156">
        <v>64</v>
      </c>
      <c r="AE14" s="40">
        <f t="shared" si="8"/>
        <v>15.920398009950249</v>
      </c>
      <c r="AF14" s="37"/>
      <c r="AG14" s="41"/>
    </row>
    <row r="15" spans="1:35" s="42" customFormat="1" ht="17" customHeight="1" x14ac:dyDescent="0.25">
      <c r="A15" s="61" t="s">
        <v>42</v>
      </c>
      <c r="B15" s="155">
        <v>10431</v>
      </c>
      <c r="C15" s="157">
        <v>9981</v>
      </c>
      <c r="D15" s="36">
        <f t="shared" si="0"/>
        <v>95.685936151855046</v>
      </c>
      <c r="E15" s="155">
        <v>2297</v>
      </c>
      <c r="F15" s="155">
        <v>2383</v>
      </c>
      <c r="G15" s="40">
        <f t="shared" si="1"/>
        <v>103.74401393121462</v>
      </c>
      <c r="H15" s="155">
        <v>1799</v>
      </c>
      <c r="I15" s="157">
        <v>1349</v>
      </c>
      <c r="J15" s="40">
        <f t="shared" si="2"/>
        <v>74.986103390772655</v>
      </c>
      <c r="K15" s="158">
        <v>726</v>
      </c>
      <c r="L15" s="158">
        <v>698</v>
      </c>
      <c r="M15" s="154">
        <f t="shared" si="3"/>
        <v>96.143250688705237</v>
      </c>
      <c r="N15" s="155">
        <v>257</v>
      </c>
      <c r="O15" s="155">
        <v>162</v>
      </c>
      <c r="P15" s="40">
        <f t="shared" si="4"/>
        <v>63.035019455252922</v>
      </c>
      <c r="Q15" s="155">
        <v>17</v>
      </c>
      <c r="R15" s="155">
        <v>7</v>
      </c>
      <c r="S15" s="40">
        <f t="shared" si="9"/>
        <v>41.176470588235297</v>
      </c>
      <c r="T15" s="155">
        <v>2005</v>
      </c>
      <c r="U15" s="156">
        <v>1829</v>
      </c>
      <c r="V15" s="40">
        <f t="shared" si="5"/>
        <v>91.221945137157107</v>
      </c>
      <c r="W15" s="159">
        <v>7973</v>
      </c>
      <c r="X15" s="156">
        <v>492</v>
      </c>
      <c r="Y15" s="40">
        <f t="shared" si="6"/>
        <v>6.1708265395710526</v>
      </c>
      <c r="Z15" s="155">
        <v>896</v>
      </c>
      <c r="AA15" s="156">
        <v>438</v>
      </c>
      <c r="AB15" s="40">
        <f t="shared" si="7"/>
        <v>48.883928571428569</v>
      </c>
      <c r="AC15" s="155">
        <v>784</v>
      </c>
      <c r="AD15" s="156">
        <v>348</v>
      </c>
      <c r="AE15" s="40">
        <f t="shared" si="8"/>
        <v>44.387755102040813</v>
      </c>
      <c r="AF15" s="37"/>
      <c r="AG15" s="41"/>
    </row>
    <row r="16" spans="1:35" s="42" customFormat="1" ht="17" customHeight="1" x14ac:dyDescent="0.25">
      <c r="A16" s="61" t="s">
        <v>43</v>
      </c>
      <c r="B16" s="155">
        <v>6549</v>
      </c>
      <c r="C16" s="157">
        <v>6196</v>
      </c>
      <c r="D16" s="36">
        <f t="shared" si="0"/>
        <v>94.609864101389519</v>
      </c>
      <c r="E16" s="155">
        <v>3263</v>
      </c>
      <c r="F16" s="155">
        <v>3363</v>
      </c>
      <c r="G16" s="40">
        <f t="shared" si="1"/>
        <v>103.06466441924609</v>
      </c>
      <c r="H16" s="155">
        <v>1975</v>
      </c>
      <c r="I16" s="157">
        <v>1929</v>
      </c>
      <c r="J16" s="40">
        <f t="shared" si="2"/>
        <v>97.670886075949369</v>
      </c>
      <c r="K16" s="158">
        <v>974</v>
      </c>
      <c r="L16" s="158">
        <v>1322</v>
      </c>
      <c r="M16" s="154">
        <f t="shared" si="3"/>
        <v>135.72895277207391</v>
      </c>
      <c r="N16" s="155">
        <v>412</v>
      </c>
      <c r="O16" s="155">
        <v>279</v>
      </c>
      <c r="P16" s="40">
        <f t="shared" si="4"/>
        <v>67.71844660194175</v>
      </c>
      <c r="Q16" s="155">
        <v>147</v>
      </c>
      <c r="R16" s="155">
        <v>113</v>
      </c>
      <c r="S16" s="40">
        <f t="shared" si="9"/>
        <v>76.870748299319729</v>
      </c>
      <c r="T16" s="155">
        <v>3044</v>
      </c>
      <c r="U16" s="156">
        <v>2971</v>
      </c>
      <c r="V16" s="40">
        <f t="shared" si="5"/>
        <v>97.601839684625489</v>
      </c>
      <c r="W16" s="159">
        <v>3216</v>
      </c>
      <c r="X16" s="156">
        <v>458</v>
      </c>
      <c r="Y16" s="40">
        <f t="shared" si="6"/>
        <v>14.241293532338309</v>
      </c>
      <c r="Z16" s="155">
        <v>1014</v>
      </c>
      <c r="AA16" s="156">
        <v>379</v>
      </c>
      <c r="AB16" s="40">
        <f t="shared" si="7"/>
        <v>37.376725838264299</v>
      </c>
      <c r="AC16" s="155">
        <v>849</v>
      </c>
      <c r="AD16" s="156">
        <v>320</v>
      </c>
      <c r="AE16" s="40">
        <f t="shared" si="8"/>
        <v>37.69140164899882</v>
      </c>
      <c r="AF16" s="37"/>
      <c r="AG16" s="41"/>
    </row>
    <row r="17" spans="1:33" s="42" customFormat="1" ht="17" customHeight="1" x14ac:dyDescent="0.25">
      <c r="A17" s="61" t="s">
        <v>44</v>
      </c>
      <c r="B17" s="155">
        <v>9837</v>
      </c>
      <c r="C17" s="157">
        <v>9858</v>
      </c>
      <c r="D17" s="36">
        <f t="shared" si="0"/>
        <v>100.21347971942666</v>
      </c>
      <c r="E17" s="155">
        <v>2912</v>
      </c>
      <c r="F17" s="155">
        <v>3336</v>
      </c>
      <c r="G17" s="40">
        <f t="shared" si="1"/>
        <v>114.56043956043956</v>
      </c>
      <c r="H17" s="155">
        <v>1734</v>
      </c>
      <c r="I17" s="157">
        <v>1340</v>
      </c>
      <c r="J17" s="40">
        <f t="shared" si="2"/>
        <v>77.277970011534023</v>
      </c>
      <c r="K17" s="158">
        <v>791</v>
      </c>
      <c r="L17" s="158">
        <v>923</v>
      </c>
      <c r="M17" s="154">
        <f t="shared" si="3"/>
        <v>116.68773704171934</v>
      </c>
      <c r="N17" s="155">
        <v>381</v>
      </c>
      <c r="O17" s="155">
        <v>196</v>
      </c>
      <c r="P17" s="40">
        <f t="shared" si="4"/>
        <v>51.443569553805773</v>
      </c>
      <c r="Q17" s="155">
        <v>49</v>
      </c>
      <c r="R17" s="155">
        <v>11</v>
      </c>
      <c r="S17" s="40">
        <f t="shared" si="9"/>
        <v>22.448979591836736</v>
      </c>
      <c r="T17" s="155">
        <v>2293</v>
      </c>
      <c r="U17" s="156">
        <v>2183</v>
      </c>
      <c r="V17" s="40">
        <f t="shared" si="5"/>
        <v>95.202791103358052</v>
      </c>
      <c r="W17" s="159">
        <v>7264</v>
      </c>
      <c r="X17" s="156">
        <v>878</v>
      </c>
      <c r="Y17" s="40">
        <f t="shared" si="6"/>
        <v>12.087004405286343</v>
      </c>
      <c r="Z17" s="155">
        <v>1231</v>
      </c>
      <c r="AA17" s="156">
        <v>798</v>
      </c>
      <c r="AB17" s="40">
        <f t="shared" si="7"/>
        <v>64.825345247766037</v>
      </c>
      <c r="AC17" s="155">
        <v>1111</v>
      </c>
      <c r="AD17" s="156">
        <v>724</v>
      </c>
      <c r="AE17" s="40">
        <f t="shared" si="8"/>
        <v>65.166516651665162</v>
      </c>
      <c r="AF17" s="37"/>
      <c r="AG17" s="41"/>
    </row>
    <row r="18" spans="1:33" s="42" customFormat="1" ht="17" customHeight="1" x14ac:dyDescent="0.25">
      <c r="A18" s="61" t="s">
        <v>45</v>
      </c>
      <c r="B18" s="155">
        <v>6899</v>
      </c>
      <c r="C18" s="157">
        <v>4238</v>
      </c>
      <c r="D18" s="36">
        <f t="shared" si="0"/>
        <v>61.429192636614005</v>
      </c>
      <c r="E18" s="155">
        <v>3175</v>
      </c>
      <c r="F18" s="155">
        <v>2738</v>
      </c>
      <c r="G18" s="40">
        <f t="shared" si="1"/>
        <v>86.236220472440948</v>
      </c>
      <c r="H18" s="155">
        <v>1495</v>
      </c>
      <c r="I18" s="157">
        <v>1315</v>
      </c>
      <c r="J18" s="40">
        <f t="shared" si="2"/>
        <v>87.95986622073579</v>
      </c>
      <c r="K18" s="158">
        <v>920</v>
      </c>
      <c r="L18" s="158">
        <v>898</v>
      </c>
      <c r="M18" s="154">
        <f t="shared" si="3"/>
        <v>97.608695652173907</v>
      </c>
      <c r="N18" s="155">
        <v>332</v>
      </c>
      <c r="O18" s="155">
        <v>159</v>
      </c>
      <c r="P18" s="40">
        <f t="shared" si="4"/>
        <v>47.891566265060241</v>
      </c>
      <c r="Q18" s="155">
        <v>34</v>
      </c>
      <c r="R18" s="155">
        <v>19</v>
      </c>
      <c r="S18" s="40">
        <f t="shared" si="9"/>
        <v>55.882352941176471</v>
      </c>
      <c r="T18" s="155">
        <v>2728</v>
      </c>
      <c r="U18" s="156">
        <v>2038</v>
      </c>
      <c r="V18" s="40">
        <f t="shared" si="5"/>
        <v>74.706744868035187</v>
      </c>
      <c r="W18" s="159">
        <v>2086</v>
      </c>
      <c r="X18" s="156">
        <v>592</v>
      </c>
      <c r="Y18" s="40">
        <f t="shared" si="6"/>
        <v>28.379674017257909</v>
      </c>
      <c r="Z18" s="155">
        <v>1145</v>
      </c>
      <c r="AA18" s="156">
        <v>440</v>
      </c>
      <c r="AB18" s="40">
        <f t="shared" si="7"/>
        <v>38.427947598253276</v>
      </c>
      <c r="AC18" s="155">
        <v>1056</v>
      </c>
      <c r="AD18" s="156">
        <v>410</v>
      </c>
      <c r="AE18" s="40">
        <f t="shared" si="8"/>
        <v>38.825757575757578</v>
      </c>
      <c r="AF18" s="37"/>
      <c r="AG18" s="41"/>
    </row>
    <row r="19" spans="1:33" s="42" customFormat="1" ht="17" customHeight="1" x14ac:dyDescent="0.25">
      <c r="A19" s="61" t="s">
        <v>46</v>
      </c>
      <c r="B19" s="155">
        <v>5292</v>
      </c>
      <c r="C19" s="157">
        <v>5627</v>
      </c>
      <c r="D19" s="36">
        <f t="shared" si="0"/>
        <v>106.33030990173847</v>
      </c>
      <c r="E19" s="155">
        <v>2134</v>
      </c>
      <c r="F19" s="155">
        <v>2266</v>
      </c>
      <c r="G19" s="40">
        <f t="shared" si="1"/>
        <v>106.18556701030928</v>
      </c>
      <c r="H19" s="155">
        <v>1094</v>
      </c>
      <c r="I19" s="157">
        <v>1570</v>
      </c>
      <c r="J19" s="40">
        <f t="shared" si="2"/>
        <v>143.51005484460694</v>
      </c>
      <c r="K19" s="158">
        <v>765</v>
      </c>
      <c r="L19" s="158">
        <v>1069</v>
      </c>
      <c r="M19" s="154">
        <f t="shared" si="3"/>
        <v>139.73856209150327</v>
      </c>
      <c r="N19" s="155">
        <v>311</v>
      </c>
      <c r="O19" s="155">
        <v>302</v>
      </c>
      <c r="P19" s="40">
        <f t="shared" si="4"/>
        <v>97.106109324758847</v>
      </c>
      <c r="Q19" s="155">
        <v>61</v>
      </c>
      <c r="R19" s="155">
        <v>17</v>
      </c>
      <c r="S19" s="40">
        <f t="shared" si="9"/>
        <v>27.868852459016395</v>
      </c>
      <c r="T19" s="155">
        <v>1856</v>
      </c>
      <c r="U19" s="156">
        <v>2011</v>
      </c>
      <c r="V19" s="40">
        <f t="shared" si="5"/>
        <v>108.35129310344827</v>
      </c>
      <c r="W19" s="159">
        <v>3788</v>
      </c>
      <c r="X19" s="156">
        <v>464</v>
      </c>
      <c r="Y19" s="40">
        <f t="shared" si="6"/>
        <v>12.249208025343188</v>
      </c>
      <c r="Z19" s="155">
        <v>759</v>
      </c>
      <c r="AA19" s="156">
        <v>369</v>
      </c>
      <c r="AB19" s="40">
        <f t="shared" si="7"/>
        <v>48.616600790513836</v>
      </c>
      <c r="AC19" s="155">
        <v>673</v>
      </c>
      <c r="AD19" s="156">
        <v>327</v>
      </c>
      <c r="AE19" s="40">
        <f t="shared" si="8"/>
        <v>48.588410104011885</v>
      </c>
      <c r="AF19" s="37"/>
      <c r="AG19" s="41"/>
    </row>
    <row r="20" spans="1:33" s="42" customFormat="1" ht="17" customHeight="1" x14ac:dyDescent="0.25">
      <c r="A20" s="61" t="s">
        <v>47</v>
      </c>
      <c r="B20" s="155">
        <v>2797</v>
      </c>
      <c r="C20" s="157">
        <v>3166</v>
      </c>
      <c r="D20" s="36">
        <f t="shared" si="0"/>
        <v>113.19270647121917</v>
      </c>
      <c r="E20" s="155">
        <v>965</v>
      </c>
      <c r="F20" s="155">
        <v>1192</v>
      </c>
      <c r="G20" s="40">
        <f t="shared" si="1"/>
        <v>123.52331606217616</v>
      </c>
      <c r="H20" s="155">
        <v>373</v>
      </c>
      <c r="I20" s="157">
        <v>641</v>
      </c>
      <c r="J20" s="40">
        <f t="shared" si="2"/>
        <v>171.84986595174263</v>
      </c>
      <c r="K20" s="158">
        <v>228</v>
      </c>
      <c r="L20" s="158">
        <v>436</v>
      </c>
      <c r="M20" s="154">
        <f t="shared" si="3"/>
        <v>191.2280701754386</v>
      </c>
      <c r="N20" s="155">
        <v>73</v>
      </c>
      <c r="O20" s="155">
        <v>111</v>
      </c>
      <c r="P20" s="40">
        <f t="shared" si="4"/>
        <v>152.05479452054794</v>
      </c>
      <c r="Q20" s="155">
        <v>32</v>
      </c>
      <c r="R20" s="155">
        <v>3</v>
      </c>
      <c r="S20" s="40">
        <f t="shared" si="9"/>
        <v>9.375</v>
      </c>
      <c r="T20" s="155">
        <v>800</v>
      </c>
      <c r="U20" s="156">
        <v>908</v>
      </c>
      <c r="V20" s="40">
        <f t="shared" si="5"/>
        <v>113.5</v>
      </c>
      <c r="W20" s="159">
        <v>2258</v>
      </c>
      <c r="X20" s="156">
        <v>362</v>
      </c>
      <c r="Y20" s="40">
        <f t="shared" si="6"/>
        <v>16.031886625332152</v>
      </c>
      <c r="Z20" s="155">
        <v>461</v>
      </c>
      <c r="AA20" s="156">
        <v>271</v>
      </c>
      <c r="AB20" s="40">
        <f t="shared" si="7"/>
        <v>58.785249457700651</v>
      </c>
      <c r="AC20" s="155">
        <v>420</v>
      </c>
      <c r="AD20" s="156">
        <v>251</v>
      </c>
      <c r="AE20" s="40">
        <f t="shared" si="8"/>
        <v>59.761904761904759</v>
      </c>
      <c r="AF20" s="37"/>
      <c r="AG20" s="41"/>
    </row>
    <row r="21" spans="1:33" s="42" customFormat="1" ht="17" customHeight="1" x14ac:dyDescent="0.25">
      <c r="A21" s="61" t="s">
        <v>48</v>
      </c>
      <c r="B21" s="155">
        <v>2147</v>
      </c>
      <c r="C21" s="157">
        <v>2362</v>
      </c>
      <c r="D21" s="36">
        <f t="shared" si="0"/>
        <v>110.01397298556125</v>
      </c>
      <c r="E21" s="155">
        <v>1028</v>
      </c>
      <c r="F21" s="155">
        <v>1309</v>
      </c>
      <c r="G21" s="40">
        <f t="shared" si="1"/>
        <v>127.33463035019456</v>
      </c>
      <c r="H21" s="155">
        <v>688</v>
      </c>
      <c r="I21" s="157">
        <v>625</v>
      </c>
      <c r="J21" s="40">
        <f t="shared" si="2"/>
        <v>90.843023255813947</v>
      </c>
      <c r="K21" s="158">
        <v>365</v>
      </c>
      <c r="L21" s="158">
        <v>411</v>
      </c>
      <c r="M21" s="154">
        <f t="shared" si="3"/>
        <v>112.60273972602739</v>
      </c>
      <c r="N21" s="155">
        <v>54</v>
      </c>
      <c r="O21" s="155">
        <v>79</v>
      </c>
      <c r="P21" s="40">
        <f t="shared" si="4"/>
        <v>146.2962962962963</v>
      </c>
      <c r="Q21" s="155">
        <v>6</v>
      </c>
      <c r="R21" s="155">
        <v>0</v>
      </c>
      <c r="S21" s="40">
        <f t="shared" si="9"/>
        <v>0</v>
      </c>
      <c r="T21" s="155">
        <v>964</v>
      </c>
      <c r="U21" s="156">
        <v>1169</v>
      </c>
      <c r="V21" s="40">
        <f t="shared" si="5"/>
        <v>121.2655601659751</v>
      </c>
      <c r="W21" s="159">
        <v>1154</v>
      </c>
      <c r="X21" s="156">
        <v>231</v>
      </c>
      <c r="Y21" s="40">
        <f t="shared" si="6"/>
        <v>20.017331022530328</v>
      </c>
      <c r="Z21" s="155">
        <v>406</v>
      </c>
      <c r="AA21" s="156">
        <v>217</v>
      </c>
      <c r="AB21" s="40">
        <f t="shared" si="7"/>
        <v>53.448275862068968</v>
      </c>
      <c r="AC21" s="155">
        <v>366</v>
      </c>
      <c r="AD21" s="156">
        <v>194</v>
      </c>
      <c r="AE21" s="40">
        <f t="shared" si="8"/>
        <v>53.005464480874316</v>
      </c>
      <c r="AF21" s="37"/>
      <c r="AG21" s="41"/>
    </row>
    <row r="22" spans="1:33" s="42" customFormat="1" ht="17" customHeight="1" x14ac:dyDescent="0.25">
      <c r="A22" s="61" t="s">
        <v>49</v>
      </c>
      <c r="B22" s="155">
        <v>5883</v>
      </c>
      <c r="C22" s="157">
        <v>5999</v>
      </c>
      <c r="D22" s="36">
        <f t="shared" si="0"/>
        <v>101.97178310385857</v>
      </c>
      <c r="E22" s="155">
        <v>2513</v>
      </c>
      <c r="F22" s="155">
        <v>2601</v>
      </c>
      <c r="G22" s="40">
        <f t="shared" si="1"/>
        <v>103.50179068842021</v>
      </c>
      <c r="H22" s="155">
        <v>1414</v>
      </c>
      <c r="I22" s="157">
        <v>1494</v>
      </c>
      <c r="J22" s="40">
        <f t="shared" si="2"/>
        <v>105.65770862800566</v>
      </c>
      <c r="K22" s="158">
        <v>715</v>
      </c>
      <c r="L22" s="158">
        <v>846</v>
      </c>
      <c r="M22" s="154">
        <f t="shared" si="3"/>
        <v>118.32167832167832</v>
      </c>
      <c r="N22" s="155">
        <v>304</v>
      </c>
      <c r="O22" s="155">
        <v>159</v>
      </c>
      <c r="P22" s="40">
        <f t="shared" si="4"/>
        <v>52.30263157894737</v>
      </c>
      <c r="Q22" s="155">
        <v>50</v>
      </c>
      <c r="R22" s="155">
        <v>7</v>
      </c>
      <c r="S22" s="40">
        <f t="shared" si="9"/>
        <v>14</v>
      </c>
      <c r="T22" s="155">
        <v>2413</v>
      </c>
      <c r="U22" s="156">
        <v>2280</v>
      </c>
      <c r="V22" s="40">
        <f t="shared" si="5"/>
        <v>94.488188976377955</v>
      </c>
      <c r="W22" s="159">
        <v>3867</v>
      </c>
      <c r="X22" s="156">
        <v>651</v>
      </c>
      <c r="Y22" s="40">
        <f t="shared" si="6"/>
        <v>16.834755624515129</v>
      </c>
      <c r="Z22" s="155">
        <v>1006</v>
      </c>
      <c r="AA22" s="156">
        <v>524</v>
      </c>
      <c r="AB22" s="40">
        <f t="shared" si="7"/>
        <v>52.087475149105366</v>
      </c>
      <c r="AC22" s="155">
        <v>857</v>
      </c>
      <c r="AD22" s="156">
        <v>407</v>
      </c>
      <c r="AE22" s="40">
        <f t="shared" si="8"/>
        <v>47.491248541423573</v>
      </c>
      <c r="AF22" s="37"/>
      <c r="AG22" s="41"/>
    </row>
    <row r="23" spans="1:33" s="42" customFormat="1" ht="17" customHeight="1" x14ac:dyDescent="0.25">
      <c r="A23" s="61" t="s">
        <v>50</v>
      </c>
      <c r="B23" s="155">
        <v>3188</v>
      </c>
      <c r="C23" s="157">
        <v>3567</v>
      </c>
      <c r="D23" s="36">
        <f t="shared" si="0"/>
        <v>111.88833124215809</v>
      </c>
      <c r="E23" s="155">
        <v>2362</v>
      </c>
      <c r="F23" s="155">
        <v>2814</v>
      </c>
      <c r="G23" s="40">
        <f t="shared" si="1"/>
        <v>119.13632514817951</v>
      </c>
      <c r="H23" s="155">
        <v>781</v>
      </c>
      <c r="I23" s="157">
        <v>873</v>
      </c>
      <c r="J23" s="40">
        <f t="shared" si="2"/>
        <v>111.7797695262484</v>
      </c>
      <c r="K23" s="158">
        <v>679</v>
      </c>
      <c r="L23" s="158">
        <v>857</v>
      </c>
      <c r="M23" s="154">
        <f t="shared" si="3"/>
        <v>126.21502209131076</v>
      </c>
      <c r="N23" s="155">
        <v>163</v>
      </c>
      <c r="O23" s="155">
        <v>172</v>
      </c>
      <c r="P23" s="40">
        <f t="shared" si="4"/>
        <v>105.52147239263803</v>
      </c>
      <c r="Q23" s="155">
        <v>41</v>
      </c>
      <c r="R23" s="155">
        <v>3</v>
      </c>
      <c r="S23" s="40">
        <f t="shared" si="9"/>
        <v>7.3170731707317076</v>
      </c>
      <c r="T23" s="155">
        <v>2256</v>
      </c>
      <c r="U23" s="156">
        <v>2408</v>
      </c>
      <c r="V23" s="40">
        <f t="shared" si="5"/>
        <v>106.73758865248227</v>
      </c>
      <c r="W23" s="159">
        <v>1769</v>
      </c>
      <c r="X23" s="156">
        <v>622</v>
      </c>
      <c r="Y23" s="40">
        <f t="shared" si="6"/>
        <v>35.16110797060486</v>
      </c>
      <c r="Z23" s="155">
        <v>1076</v>
      </c>
      <c r="AA23" s="156">
        <v>579</v>
      </c>
      <c r="AB23" s="40">
        <f t="shared" si="7"/>
        <v>53.810408921933089</v>
      </c>
      <c r="AC23" s="155">
        <v>924</v>
      </c>
      <c r="AD23" s="156">
        <v>479</v>
      </c>
      <c r="AE23" s="40">
        <f t="shared" si="8"/>
        <v>51.839826839826841</v>
      </c>
      <c r="AF23" s="37"/>
      <c r="AG23" s="41"/>
    </row>
    <row r="24" spans="1:33" s="42" customFormat="1" ht="17" customHeight="1" x14ac:dyDescent="0.25">
      <c r="A24" s="61" t="s">
        <v>51</v>
      </c>
      <c r="B24" s="155">
        <v>4170</v>
      </c>
      <c r="C24" s="157">
        <v>3455</v>
      </c>
      <c r="D24" s="36">
        <f t="shared" si="0"/>
        <v>82.853717026378902</v>
      </c>
      <c r="E24" s="155">
        <v>2114</v>
      </c>
      <c r="F24" s="155">
        <v>2280</v>
      </c>
      <c r="G24" s="40">
        <f t="shared" si="1"/>
        <v>107.85241248817408</v>
      </c>
      <c r="H24" s="155">
        <v>1055</v>
      </c>
      <c r="I24" s="157">
        <v>1053</v>
      </c>
      <c r="J24" s="40">
        <f t="shared" si="2"/>
        <v>99.810426540284354</v>
      </c>
      <c r="K24" s="158">
        <v>481</v>
      </c>
      <c r="L24" s="158">
        <v>621</v>
      </c>
      <c r="M24" s="154">
        <f t="shared" si="3"/>
        <v>129.1060291060291</v>
      </c>
      <c r="N24" s="155">
        <v>195</v>
      </c>
      <c r="O24" s="155">
        <v>195</v>
      </c>
      <c r="P24" s="40">
        <f t="shared" si="4"/>
        <v>100</v>
      </c>
      <c r="Q24" s="155">
        <v>11</v>
      </c>
      <c r="R24" s="155">
        <v>5</v>
      </c>
      <c r="S24" s="40">
        <f t="shared" si="9"/>
        <v>45.454545454545453</v>
      </c>
      <c r="T24" s="155">
        <v>1732</v>
      </c>
      <c r="U24" s="156">
        <v>2074</v>
      </c>
      <c r="V24" s="40">
        <f t="shared" si="5"/>
        <v>119.7459584295612</v>
      </c>
      <c r="W24" s="159">
        <v>1554</v>
      </c>
      <c r="X24" s="156">
        <v>539</v>
      </c>
      <c r="Y24" s="40">
        <f t="shared" si="6"/>
        <v>34.684684684684683</v>
      </c>
      <c r="Z24" s="155">
        <v>834</v>
      </c>
      <c r="AA24" s="156">
        <v>409</v>
      </c>
      <c r="AB24" s="40">
        <f t="shared" si="7"/>
        <v>49.040767386091126</v>
      </c>
      <c r="AC24" s="155">
        <v>800</v>
      </c>
      <c r="AD24" s="156">
        <v>386</v>
      </c>
      <c r="AE24" s="40">
        <f t="shared" si="8"/>
        <v>48.25</v>
      </c>
      <c r="AF24" s="37"/>
      <c r="AG24" s="41"/>
    </row>
    <row r="25" spans="1:33" s="42" customFormat="1" ht="17" customHeight="1" x14ac:dyDescent="0.25">
      <c r="A25" s="61" t="s">
        <v>52</v>
      </c>
      <c r="B25" s="155">
        <v>6057</v>
      </c>
      <c r="C25" s="157">
        <v>5939</v>
      </c>
      <c r="D25" s="36">
        <f t="shared" si="0"/>
        <v>98.051840845302962</v>
      </c>
      <c r="E25" s="155">
        <v>928</v>
      </c>
      <c r="F25" s="155">
        <v>1222</v>
      </c>
      <c r="G25" s="40">
        <f t="shared" si="1"/>
        <v>131.68103448275863</v>
      </c>
      <c r="H25" s="155">
        <v>747</v>
      </c>
      <c r="I25" s="157">
        <v>781</v>
      </c>
      <c r="J25" s="40">
        <f t="shared" si="2"/>
        <v>104.55153949129853</v>
      </c>
      <c r="K25" s="158">
        <v>306</v>
      </c>
      <c r="L25" s="158">
        <v>476</v>
      </c>
      <c r="M25" s="154">
        <f t="shared" si="3"/>
        <v>155.55555555555554</v>
      </c>
      <c r="N25" s="155">
        <v>90</v>
      </c>
      <c r="O25" s="155">
        <v>92</v>
      </c>
      <c r="P25" s="40">
        <f t="shared" si="4"/>
        <v>102.22222222222223</v>
      </c>
      <c r="Q25" s="155">
        <v>29</v>
      </c>
      <c r="R25" s="155">
        <v>23</v>
      </c>
      <c r="S25" s="40">
        <f t="shared" si="9"/>
        <v>79.310344827586206</v>
      </c>
      <c r="T25" s="155">
        <v>787</v>
      </c>
      <c r="U25" s="156">
        <v>1028</v>
      </c>
      <c r="V25" s="40">
        <f t="shared" si="5"/>
        <v>130.62261753494283</v>
      </c>
      <c r="W25" s="159">
        <v>4919</v>
      </c>
      <c r="X25" s="156">
        <v>194</v>
      </c>
      <c r="Y25" s="40">
        <f t="shared" si="6"/>
        <v>3.9438910347631633</v>
      </c>
      <c r="Z25" s="155">
        <v>418</v>
      </c>
      <c r="AA25" s="156">
        <v>186</v>
      </c>
      <c r="AB25" s="40">
        <f t="shared" si="7"/>
        <v>44.497607655502392</v>
      </c>
      <c r="AC25" s="155">
        <v>370</v>
      </c>
      <c r="AD25" s="156">
        <v>149</v>
      </c>
      <c r="AE25" s="40">
        <f t="shared" si="8"/>
        <v>40.270270270270274</v>
      </c>
      <c r="AF25" s="37"/>
      <c r="AG25" s="41"/>
    </row>
    <row r="26" spans="1:33" s="42" customFormat="1" ht="17" customHeight="1" x14ac:dyDescent="0.25">
      <c r="A26" s="61" t="s">
        <v>53</v>
      </c>
      <c r="B26" s="155">
        <v>3327</v>
      </c>
      <c r="C26" s="157">
        <v>3388</v>
      </c>
      <c r="D26" s="36">
        <f t="shared" si="0"/>
        <v>101.83348361887586</v>
      </c>
      <c r="E26" s="155">
        <v>1787</v>
      </c>
      <c r="F26" s="155">
        <v>1818</v>
      </c>
      <c r="G26" s="40">
        <f t="shared" si="1"/>
        <v>101.7347509792949</v>
      </c>
      <c r="H26" s="155">
        <v>790</v>
      </c>
      <c r="I26" s="157">
        <v>692</v>
      </c>
      <c r="J26" s="40">
        <f t="shared" si="2"/>
        <v>87.594936708860757</v>
      </c>
      <c r="K26" s="158">
        <v>529</v>
      </c>
      <c r="L26" s="158">
        <v>540</v>
      </c>
      <c r="M26" s="154">
        <f t="shared" si="3"/>
        <v>102.07939508506617</v>
      </c>
      <c r="N26" s="155">
        <v>124</v>
      </c>
      <c r="O26" s="155">
        <v>107</v>
      </c>
      <c r="P26" s="40">
        <f t="shared" si="4"/>
        <v>86.290322580645167</v>
      </c>
      <c r="Q26" s="155">
        <v>30</v>
      </c>
      <c r="R26" s="155">
        <v>2</v>
      </c>
      <c r="S26" s="40">
        <f t="shared" si="9"/>
        <v>6.666666666666667</v>
      </c>
      <c r="T26" s="155">
        <v>1644</v>
      </c>
      <c r="U26" s="156">
        <v>1524</v>
      </c>
      <c r="V26" s="40">
        <f t="shared" si="5"/>
        <v>92.700729927007302</v>
      </c>
      <c r="W26" s="159">
        <v>2165</v>
      </c>
      <c r="X26" s="156">
        <v>536</v>
      </c>
      <c r="Y26" s="40">
        <f t="shared" si="6"/>
        <v>24.757505773672055</v>
      </c>
      <c r="Z26" s="155">
        <v>767</v>
      </c>
      <c r="AA26" s="156">
        <v>499</v>
      </c>
      <c r="AB26" s="40">
        <f t="shared" si="7"/>
        <v>65.05867014341591</v>
      </c>
      <c r="AC26" s="155">
        <v>668</v>
      </c>
      <c r="AD26" s="156">
        <v>421</v>
      </c>
      <c r="AE26" s="40">
        <f t="shared" si="8"/>
        <v>63.023952095808383</v>
      </c>
      <c r="AF26" s="37"/>
      <c r="AG26" s="41"/>
    </row>
    <row r="27" spans="1:33" s="42" customFormat="1" ht="17" customHeight="1" x14ac:dyDescent="0.25">
      <c r="A27" s="61" t="s">
        <v>54</v>
      </c>
      <c r="B27" s="155">
        <v>2136</v>
      </c>
      <c r="C27" s="157">
        <v>2622</v>
      </c>
      <c r="D27" s="36">
        <f t="shared" si="0"/>
        <v>122.75280898876404</v>
      </c>
      <c r="E27" s="155">
        <v>972</v>
      </c>
      <c r="F27" s="155">
        <v>1284</v>
      </c>
      <c r="G27" s="40">
        <f t="shared" si="1"/>
        <v>132.09876543209876</v>
      </c>
      <c r="H27" s="155">
        <v>421</v>
      </c>
      <c r="I27" s="157">
        <v>613</v>
      </c>
      <c r="J27" s="40">
        <f t="shared" si="2"/>
        <v>145.60570071258908</v>
      </c>
      <c r="K27" s="158">
        <v>248</v>
      </c>
      <c r="L27" s="158">
        <v>381</v>
      </c>
      <c r="M27" s="154">
        <f t="shared" si="3"/>
        <v>153.62903225806451</v>
      </c>
      <c r="N27" s="155">
        <v>131</v>
      </c>
      <c r="O27" s="155">
        <v>185</v>
      </c>
      <c r="P27" s="40">
        <f t="shared" si="4"/>
        <v>141.22137404580153</v>
      </c>
      <c r="Q27" s="155">
        <v>49</v>
      </c>
      <c r="R27" s="155">
        <v>42</v>
      </c>
      <c r="S27" s="40">
        <f t="shared" si="9"/>
        <v>85.714285714285708</v>
      </c>
      <c r="T27" s="155">
        <v>885</v>
      </c>
      <c r="U27" s="156">
        <v>1042</v>
      </c>
      <c r="V27" s="40">
        <f t="shared" si="5"/>
        <v>117.74011299435028</v>
      </c>
      <c r="W27" s="159">
        <v>1535</v>
      </c>
      <c r="X27" s="156">
        <v>205</v>
      </c>
      <c r="Y27" s="40">
        <f t="shared" si="6"/>
        <v>13.355048859934854</v>
      </c>
      <c r="Z27" s="155">
        <v>445</v>
      </c>
      <c r="AA27" s="156">
        <v>193</v>
      </c>
      <c r="AB27" s="40">
        <f t="shared" si="7"/>
        <v>43.370786516853933</v>
      </c>
      <c r="AC27" s="155">
        <v>427</v>
      </c>
      <c r="AD27" s="156">
        <v>178</v>
      </c>
      <c r="AE27" s="40">
        <f t="shared" si="8"/>
        <v>41.686182669789225</v>
      </c>
      <c r="AF27" s="37"/>
      <c r="AG27" s="41"/>
    </row>
    <row r="28" spans="1:33" s="42" customFormat="1" ht="17" customHeight="1" x14ac:dyDescent="0.25">
      <c r="A28" s="61" t="s">
        <v>55</v>
      </c>
      <c r="B28" s="155">
        <v>2343</v>
      </c>
      <c r="C28" s="157">
        <v>2179</v>
      </c>
      <c r="D28" s="36">
        <f t="shared" si="0"/>
        <v>93.000426803243698</v>
      </c>
      <c r="E28" s="155">
        <v>1094</v>
      </c>
      <c r="F28" s="155">
        <v>1079</v>
      </c>
      <c r="G28" s="40">
        <f t="shared" si="1"/>
        <v>98.628884826325418</v>
      </c>
      <c r="H28" s="155">
        <v>741</v>
      </c>
      <c r="I28" s="157">
        <v>655</v>
      </c>
      <c r="J28" s="40">
        <f t="shared" si="2"/>
        <v>88.394062078272611</v>
      </c>
      <c r="K28" s="158">
        <v>362</v>
      </c>
      <c r="L28" s="158">
        <v>389</v>
      </c>
      <c r="M28" s="154">
        <f t="shared" si="3"/>
        <v>107.45856353591161</v>
      </c>
      <c r="N28" s="155">
        <v>130</v>
      </c>
      <c r="O28" s="155">
        <v>94</v>
      </c>
      <c r="P28" s="40">
        <f t="shared" si="4"/>
        <v>72.307692307692307</v>
      </c>
      <c r="Q28" s="155">
        <v>48</v>
      </c>
      <c r="R28" s="155">
        <v>35</v>
      </c>
      <c r="S28" s="40">
        <f t="shared" si="9"/>
        <v>72.916666666666671</v>
      </c>
      <c r="T28" s="155">
        <v>1041</v>
      </c>
      <c r="U28" s="156">
        <v>1019</v>
      </c>
      <c r="V28" s="40">
        <f t="shared" si="5"/>
        <v>97.886647454370802</v>
      </c>
      <c r="W28" s="159">
        <v>1197</v>
      </c>
      <c r="X28" s="156">
        <v>275</v>
      </c>
      <c r="Y28" s="40">
        <f t="shared" si="6"/>
        <v>22.974101921470343</v>
      </c>
      <c r="Z28" s="155">
        <v>401</v>
      </c>
      <c r="AA28" s="156">
        <v>247</v>
      </c>
      <c r="AB28" s="40">
        <f t="shared" si="7"/>
        <v>61.596009975062344</v>
      </c>
      <c r="AC28" s="155">
        <v>374</v>
      </c>
      <c r="AD28" s="156">
        <v>237</v>
      </c>
      <c r="AE28" s="40">
        <f t="shared" si="8"/>
        <v>63.36898395721925</v>
      </c>
      <c r="AF28" s="37"/>
      <c r="AG28" s="41"/>
    </row>
    <row r="29" spans="1:33" s="42" customFormat="1" ht="17" customHeight="1" x14ac:dyDescent="0.25">
      <c r="A29" s="61" t="s">
        <v>56</v>
      </c>
      <c r="B29" s="155">
        <v>3050</v>
      </c>
      <c r="C29" s="157">
        <v>3142</v>
      </c>
      <c r="D29" s="36">
        <f t="shared" si="0"/>
        <v>103.01639344262296</v>
      </c>
      <c r="E29" s="155">
        <v>1910</v>
      </c>
      <c r="F29" s="155">
        <v>1947</v>
      </c>
      <c r="G29" s="40">
        <f t="shared" si="1"/>
        <v>101.93717277486911</v>
      </c>
      <c r="H29" s="155">
        <v>614</v>
      </c>
      <c r="I29" s="157">
        <v>601</v>
      </c>
      <c r="J29" s="40">
        <f t="shared" si="2"/>
        <v>97.882736156351797</v>
      </c>
      <c r="K29" s="158">
        <v>462</v>
      </c>
      <c r="L29" s="158">
        <v>463</v>
      </c>
      <c r="M29" s="154">
        <f t="shared" si="3"/>
        <v>100.21645021645021</v>
      </c>
      <c r="N29" s="155">
        <v>164</v>
      </c>
      <c r="O29" s="155">
        <v>167</v>
      </c>
      <c r="P29" s="40">
        <f t="shared" si="4"/>
        <v>101.82926829268293</v>
      </c>
      <c r="Q29" s="155">
        <v>43</v>
      </c>
      <c r="R29" s="155">
        <v>2</v>
      </c>
      <c r="S29" s="40">
        <f t="shared" si="9"/>
        <v>4.6511627906976747</v>
      </c>
      <c r="T29" s="155">
        <v>1553</v>
      </c>
      <c r="U29" s="156">
        <v>1601</v>
      </c>
      <c r="V29" s="40">
        <f t="shared" si="5"/>
        <v>103.09079201545396</v>
      </c>
      <c r="W29" s="159">
        <v>1819</v>
      </c>
      <c r="X29" s="156">
        <v>337</v>
      </c>
      <c r="Y29" s="40">
        <f t="shared" si="6"/>
        <v>18.526663001649258</v>
      </c>
      <c r="Z29" s="155">
        <v>868</v>
      </c>
      <c r="AA29" s="156">
        <v>317</v>
      </c>
      <c r="AB29" s="40">
        <f t="shared" si="7"/>
        <v>36.52073732718894</v>
      </c>
      <c r="AC29" s="155">
        <v>823</v>
      </c>
      <c r="AD29" s="156">
        <v>277</v>
      </c>
      <c r="AE29" s="40">
        <f t="shared" si="8"/>
        <v>33.657351154313488</v>
      </c>
      <c r="AF29" s="37"/>
      <c r="AG29" s="41"/>
    </row>
    <row r="30" spans="1:33" s="42" customFormat="1" ht="17" customHeight="1" x14ac:dyDescent="0.25">
      <c r="A30" s="61" t="s">
        <v>57</v>
      </c>
      <c r="B30" s="155">
        <v>3408</v>
      </c>
      <c r="C30" s="157">
        <v>3689</v>
      </c>
      <c r="D30" s="36">
        <f t="shared" si="0"/>
        <v>108.24530516431925</v>
      </c>
      <c r="E30" s="155">
        <v>860</v>
      </c>
      <c r="F30" s="155">
        <v>1082</v>
      </c>
      <c r="G30" s="40">
        <f t="shared" si="1"/>
        <v>125.81395348837209</v>
      </c>
      <c r="H30" s="155">
        <v>558</v>
      </c>
      <c r="I30" s="157">
        <v>559</v>
      </c>
      <c r="J30" s="40">
        <f t="shared" si="2"/>
        <v>100.17921146953405</v>
      </c>
      <c r="K30" s="158">
        <v>302</v>
      </c>
      <c r="L30" s="158">
        <v>418</v>
      </c>
      <c r="M30" s="154">
        <f t="shared" si="3"/>
        <v>138.41059602649005</v>
      </c>
      <c r="N30" s="155">
        <v>141</v>
      </c>
      <c r="O30" s="155">
        <v>144</v>
      </c>
      <c r="P30" s="40">
        <f t="shared" si="4"/>
        <v>102.12765957446808</v>
      </c>
      <c r="Q30" s="155">
        <v>15</v>
      </c>
      <c r="R30" s="155">
        <v>10</v>
      </c>
      <c r="S30" s="40">
        <f t="shared" si="9"/>
        <v>66.666666666666671</v>
      </c>
      <c r="T30" s="155">
        <v>836</v>
      </c>
      <c r="U30" s="156">
        <v>995</v>
      </c>
      <c r="V30" s="40">
        <f t="shared" si="5"/>
        <v>119.01913875598086</v>
      </c>
      <c r="W30" s="159">
        <v>2869</v>
      </c>
      <c r="X30" s="156">
        <v>270</v>
      </c>
      <c r="Y30" s="40">
        <f t="shared" si="6"/>
        <v>9.4109445799930285</v>
      </c>
      <c r="Z30" s="155">
        <v>332</v>
      </c>
      <c r="AA30" s="156">
        <v>233</v>
      </c>
      <c r="AB30" s="40">
        <f t="shared" si="7"/>
        <v>70.180722891566262</v>
      </c>
      <c r="AC30" s="155">
        <v>297</v>
      </c>
      <c r="AD30" s="156">
        <v>209</v>
      </c>
      <c r="AE30" s="40">
        <f t="shared" si="8"/>
        <v>70.370370370370367</v>
      </c>
      <c r="AF30" s="37"/>
      <c r="AG30" s="41"/>
    </row>
    <row r="31" spans="1:33" s="42" customFormat="1" ht="17" customHeight="1" x14ac:dyDescent="0.25">
      <c r="A31" s="61" t="s">
        <v>58</v>
      </c>
      <c r="B31" s="155">
        <v>3794</v>
      </c>
      <c r="C31" s="157">
        <v>3729</v>
      </c>
      <c r="D31" s="36">
        <f t="shared" si="0"/>
        <v>98.286768581971529</v>
      </c>
      <c r="E31" s="155">
        <v>1080</v>
      </c>
      <c r="F31" s="155">
        <v>1267</v>
      </c>
      <c r="G31" s="40">
        <f t="shared" si="1"/>
        <v>117.31481481481481</v>
      </c>
      <c r="H31" s="155">
        <v>803</v>
      </c>
      <c r="I31" s="157">
        <v>929</v>
      </c>
      <c r="J31" s="40">
        <f t="shared" si="2"/>
        <v>115.69115815691158</v>
      </c>
      <c r="K31" s="158">
        <v>327</v>
      </c>
      <c r="L31" s="158">
        <v>478</v>
      </c>
      <c r="M31" s="154">
        <f t="shared" si="3"/>
        <v>146.17737003058105</v>
      </c>
      <c r="N31" s="155">
        <v>116</v>
      </c>
      <c r="O31" s="155">
        <v>108</v>
      </c>
      <c r="P31" s="40">
        <f t="shared" si="4"/>
        <v>93.103448275862064</v>
      </c>
      <c r="Q31" s="155">
        <v>5</v>
      </c>
      <c r="R31" s="155">
        <v>20</v>
      </c>
      <c r="S31" s="40">
        <f t="shared" si="9"/>
        <v>400</v>
      </c>
      <c r="T31" s="155">
        <v>965</v>
      </c>
      <c r="U31" s="156">
        <v>1162</v>
      </c>
      <c r="V31" s="40">
        <f t="shared" si="5"/>
        <v>120.41450777202073</v>
      </c>
      <c r="W31" s="159">
        <v>2416</v>
      </c>
      <c r="X31" s="156">
        <v>368</v>
      </c>
      <c r="Y31" s="40">
        <f t="shared" si="6"/>
        <v>15.231788079470199</v>
      </c>
      <c r="Z31" s="155">
        <v>414</v>
      </c>
      <c r="AA31" s="156">
        <v>219</v>
      </c>
      <c r="AB31" s="40">
        <f t="shared" si="7"/>
        <v>52.89855072463768</v>
      </c>
      <c r="AC31" s="155">
        <v>367</v>
      </c>
      <c r="AD31" s="156">
        <v>198</v>
      </c>
      <c r="AE31" s="40">
        <f t="shared" si="8"/>
        <v>53.950953678474114</v>
      </c>
      <c r="AF31" s="37"/>
      <c r="AG31" s="41"/>
    </row>
    <row r="32" spans="1:33" s="42" customFormat="1" ht="17" customHeight="1" x14ac:dyDescent="0.25">
      <c r="A32" s="61" t="s">
        <v>59</v>
      </c>
      <c r="B32" s="155">
        <v>4834</v>
      </c>
      <c r="C32" s="157">
        <v>4511</v>
      </c>
      <c r="D32" s="36">
        <f t="shared" si="0"/>
        <v>93.318163011998351</v>
      </c>
      <c r="E32" s="155">
        <v>1430</v>
      </c>
      <c r="F32" s="155">
        <v>1429</v>
      </c>
      <c r="G32" s="40">
        <f t="shared" si="1"/>
        <v>99.930069930069934</v>
      </c>
      <c r="H32" s="155">
        <v>1163</v>
      </c>
      <c r="I32" s="157">
        <v>811</v>
      </c>
      <c r="J32" s="40">
        <f t="shared" si="2"/>
        <v>69.733447979363717</v>
      </c>
      <c r="K32" s="158">
        <v>434</v>
      </c>
      <c r="L32" s="158">
        <v>629</v>
      </c>
      <c r="M32" s="154">
        <f t="shared" si="3"/>
        <v>144.93087557603687</v>
      </c>
      <c r="N32" s="155">
        <v>132</v>
      </c>
      <c r="O32" s="155">
        <v>150</v>
      </c>
      <c r="P32" s="40">
        <f t="shared" si="4"/>
        <v>113.63636363636364</v>
      </c>
      <c r="Q32" s="155">
        <v>29</v>
      </c>
      <c r="R32" s="155">
        <v>29</v>
      </c>
      <c r="S32" s="40">
        <f t="shared" si="9"/>
        <v>100</v>
      </c>
      <c r="T32" s="155">
        <v>1373</v>
      </c>
      <c r="U32" s="156">
        <v>1192</v>
      </c>
      <c r="V32" s="40">
        <f t="shared" si="5"/>
        <v>86.817188638018933</v>
      </c>
      <c r="W32" s="159">
        <v>3479</v>
      </c>
      <c r="X32" s="156">
        <v>219</v>
      </c>
      <c r="Y32" s="40">
        <f t="shared" si="6"/>
        <v>6.2949123311296349</v>
      </c>
      <c r="Z32" s="155">
        <v>510</v>
      </c>
      <c r="AA32" s="156">
        <v>161</v>
      </c>
      <c r="AB32" s="40">
        <f t="shared" si="7"/>
        <v>31.568627450980394</v>
      </c>
      <c r="AC32" s="155">
        <v>453</v>
      </c>
      <c r="AD32" s="156">
        <v>147</v>
      </c>
      <c r="AE32" s="40">
        <f t="shared" si="8"/>
        <v>32.450331125827816</v>
      </c>
      <c r="AF32" s="37"/>
      <c r="AG32" s="41"/>
    </row>
    <row r="33" spans="1:33" s="42" customFormat="1" ht="17" customHeight="1" x14ac:dyDescent="0.25">
      <c r="A33" s="61" t="s">
        <v>60</v>
      </c>
      <c r="B33" s="155">
        <v>3603</v>
      </c>
      <c r="C33" s="157">
        <v>3922</v>
      </c>
      <c r="D33" s="36">
        <f t="shared" si="0"/>
        <v>108.85373300027754</v>
      </c>
      <c r="E33" s="155">
        <v>2246</v>
      </c>
      <c r="F33" s="155">
        <v>2550</v>
      </c>
      <c r="G33" s="40">
        <f t="shared" si="1"/>
        <v>113.53517364203027</v>
      </c>
      <c r="H33" s="155">
        <v>771</v>
      </c>
      <c r="I33" s="157">
        <v>986</v>
      </c>
      <c r="J33" s="40">
        <f t="shared" si="2"/>
        <v>127.88586251621271</v>
      </c>
      <c r="K33" s="158">
        <v>452</v>
      </c>
      <c r="L33" s="158">
        <v>660</v>
      </c>
      <c r="M33" s="154">
        <f t="shared" si="3"/>
        <v>146.01769911504425</v>
      </c>
      <c r="N33" s="155">
        <v>221</v>
      </c>
      <c r="O33" s="155">
        <v>198</v>
      </c>
      <c r="P33" s="40">
        <f t="shared" si="4"/>
        <v>89.592760180995469</v>
      </c>
      <c r="Q33" s="155">
        <v>18</v>
      </c>
      <c r="R33" s="155">
        <v>2</v>
      </c>
      <c r="S33" s="40">
        <f t="shared" si="9"/>
        <v>11.111111111111111</v>
      </c>
      <c r="T33" s="155">
        <v>2118</v>
      </c>
      <c r="U33" s="156">
        <v>2335</v>
      </c>
      <c r="V33" s="40">
        <f t="shared" si="5"/>
        <v>110.24551463644949</v>
      </c>
      <c r="W33" s="159">
        <v>1859</v>
      </c>
      <c r="X33" s="156">
        <v>660</v>
      </c>
      <c r="Y33" s="40">
        <f t="shared" si="6"/>
        <v>35.502958579881657</v>
      </c>
      <c r="Z33" s="155">
        <v>844</v>
      </c>
      <c r="AA33" s="156">
        <v>633</v>
      </c>
      <c r="AB33" s="40">
        <f t="shared" si="7"/>
        <v>75</v>
      </c>
      <c r="AC33" s="155">
        <v>779</v>
      </c>
      <c r="AD33" s="156">
        <v>588</v>
      </c>
      <c r="AE33" s="40">
        <f t="shared" si="8"/>
        <v>75.481386392811302</v>
      </c>
      <c r="AF33" s="37"/>
      <c r="AG33" s="41"/>
    </row>
    <row r="34" spans="1:33" s="42" customFormat="1" ht="17" customHeight="1" x14ac:dyDescent="0.25">
      <c r="A34" s="61" t="s">
        <v>61</v>
      </c>
      <c r="B34" s="155">
        <v>3275</v>
      </c>
      <c r="C34" s="157">
        <v>3432</v>
      </c>
      <c r="D34" s="36">
        <f t="shared" si="0"/>
        <v>104.79389312977099</v>
      </c>
      <c r="E34" s="155">
        <v>1907</v>
      </c>
      <c r="F34" s="155">
        <v>2070</v>
      </c>
      <c r="G34" s="40">
        <f t="shared" si="1"/>
        <v>108.54745673833246</v>
      </c>
      <c r="H34" s="155">
        <v>968</v>
      </c>
      <c r="I34" s="157">
        <v>1057</v>
      </c>
      <c r="J34" s="40">
        <f t="shared" si="2"/>
        <v>109.19421487603306</v>
      </c>
      <c r="K34" s="158">
        <v>525</v>
      </c>
      <c r="L34" s="158">
        <v>584</v>
      </c>
      <c r="M34" s="154">
        <f t="shared" si="3"/>
        <v>111.23809523809524</v>
      </c>
      <c r="N34" s="155">
        <v>111</v>
      </c>
      <c r="O34" s="155">
        <v>91</v>
      </c>
      <c r="P34" s="40">
        <f t="shared" si="4"/>
        <v>81.981981981981988</v>
      </c>
      <c r="Q34" s="155">
        <v>71</v>
      </c>
      <c r="R34" s="155">
        <v>3</v>
      </c>
      <c r="S34" s="40">
        <f t="shared" si="9"/>
        <v>4.225352112676056</v>
      </c>
      <c r="T34" s="155">
        <v>1722</v>
      </c>
      <c r="U34" s="156">
        <v>1795</v>
      </c>
      <c r="V34" s="40">
        <f t="shared" si="5"/>
        <v>104.23925667828107</v>
      </c>
      <c r="W34" s="159">
        <v>1641</v>
      </c>
      <c r="X34" s="156">
        <v>600</v>
      </c>
      <c r="Y34" s="40">
        <f t="shared" si="6"/>
        <v>36.563071297989033</v>
      </c>
      <c r="Z34" s="155">
        <v>721</v>
      </c>
      <c r="AA34" s="156">
        <v>503</v>
      </c>
      <c r="AB34" s="40">
        <f t="shared" si="7"/>
        <v>69.764216366158109</v>
      </c>
      <c r="AC34" s="155">
        <v>663</v>
      </c>
      <c r="AD34" s="156">
        <v>471</v>
      </c>
      <c r="AE34" s="40">
        <f t="shared" si="8"/>
        <v>71.040723981900456</v>
      </c>
      <c r="AF34" s="37"/>
      <c r="AG34" s="41"/>
    </row>
    <row r="35" spans="1:33" s="42" customFormat="1" ht="17" customHeight="1" thickBot="1" x14ac:dyDescent="0.3">
      <c r="A35" s="61" t="s">
        <v>62</v>
      </c>
      <c r="B35" s="155">
        <v>2191</v>
      </c>
      <c r="C35" s="157">
        <v>2266</v>
      </c>
      <c r="D35" s="36">
        <f t="shared" si="0"/>
        <v>103.42309447740757</v>
      </c>
      <c r="E35" s="155">
        <v>1236</v>
      </c>
      <c r="F35" s="155">
        <v>1301</v>
      </c>
      <c r="G35" s="40">
        <f t="shared" si="1"/>
        <v>105.25889967637541</v>
      </c>
      <c r="H35" s="155">
        <v>703</v>
      </c>
      <c r="I35" s="157">
        <v>522</v>
      </c>
      <c r="J35" s="40">
        <f t="shared" si="2"/>
        <v>74.253200568990039</v>
      </c>
      <c r="K35" s="158">
        <v>323</v>
      </c>
      <c r="L35" s="158">
        <v>353</v>
      </c>
      <c r="M35" s="154">
        <f t="shared" si="3"/>
        <v>109.28792569659443</v>
      </c>
      <c r="N35" s="155">
        <v>126</v>
      </c>
      <c r="O35" s="155">
        <v>145</v>
      </c>
      <c r="P35" s="40">
        <f t="shared" si="4"/>
        <v>115.07936507936508</v>
      </c>
      <c r="Q35" s="155">
        <v>15</v>
      </c>
      <c r="R35" s="155">
        <v>2</v>
      </c>
      <c r="S35" s="40">
        <f t="shared" si="9"/>
        <v>13.333333333333334</v>
      </c>
      <c r="T35" s="155">
        <v>991</v>
      </c>
      <c r="U35" s="156">
        <v>912</v>
      </c>
      <c r="V35" s="40">
        <f t="shared" si="5"/>
        <v>92.028254288597381</v>
      </c>
      <c r="W35" s="160">
        <v>1170</v>
      </c>
      <c r="X35" s="156">
        <v>214</v>
      </c>
      <c r="Y35" s="40">
        <f t="shared" si="6"/>
        <v>18.29059829059829</v>
      </c>
      <c r="Z35" s="155">
        <v>416</v>
      </c>
      <c r="AA35" s="156">
        <v>205</v>
      </c>
      <c r="AB35" s="40">
        <f t="shared" si="7"/>
        <v>49.278846153846153</v>
      </c>
      <c r="AC35" s="155">
        <v>374</v>
      </c>
      <c r="AD35" s="156">
        <v>174</v>
      </c>
      <c r="AE35" s="40">
        <f t="shared" si="8"/>
        <v>46.524064171122994</v>
      </c>
      <c r="AF35" s="37"/>
      <c r="AG35" s="41"/>
    </row>
    <row r="36" spans="1:33" ht="13.75" x14ac:dyDescent="0.25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ht="13.75" x14ac:dyDescent="0.25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ht="13.75" x14ac:dyDescent="0.25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ht="13.75" x14ac:dyDescent="0.25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ht="13.95" x14ac:dyDescent="0.3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ht="13.95" x14ac:dyDescent="0.3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ht="13.95" x14ac:dyDescent="0.3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ht="13.95" x14ac:dyDescent="0.3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ht="13.95" x14ac:dyDescent="0.3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ht="13.95" x14ac:dyDescent="0.3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ht="13.95" x14ac:dyDescent="0.3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ht="13.95" x14ac:dyDescent="0.3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ht="13.95" x14ac:dyDescent="0.3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ht="13.95" x14ac:dyDescent="0.3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ht="13.95" x14ac:dyDescent="0.3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ht="13.95" x14ac:dyDescent="0.3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ht="13.95" x14ac:dyDescent="0.3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ht="13.95" x14ac:dyDescent="0.3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ht="13.95" x14ac:dyDescent="0.3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ht="13.95" x14ac:dyDescent="0.3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ht="13.95" x14ac:dyDescent="0.3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5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5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5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5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5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5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5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5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5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5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5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5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5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5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5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5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5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5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5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5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5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5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5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5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5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5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5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5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5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5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5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5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view="pageBreakPreview" zoomScale="82" zoomScaleNormal="70" zoomScaleSheetLayoutView="82" workbookViewId="0">
      <selection activeCell="A20" sqref="A20"/>
    </sheetView>
  </sheetViews>
  <sheetFormatPr defaultColWidth="8" defaultRowHeight="13.6" x14ac:dyDescent="0.25"/>
  <cols>
    <col min="1" max="1" width="60.875" style="3" customWidth="1"/>
    <col min="2" max="3" width="23.125" style="3" customWidth="1"/>
    <col min="4" max="4" width="10.875" style="3" customWidth="1"/>
    <col min="5" max="5" width="11.625" style="3" customWidth="1"/>
    <col min="6" max="16384" width="8" style="3"/>
  </cols>
  <sheetData>
    <row r="1" spans="1:11" ht="54.7" customHeight="1" x14ac:dyDescent="0.25">
      <c r="A1" s="163" t="s">
        <v>71</v>
      </c>
      <c r="B1" s="163"/>
      <c r="C1" s="163"/>
      <c r="D1" s="163"/>
      <c r="E1" s="163"/>
    </row>
    <row r="2" spans="1:11" s="4" customFormat="1" ht="23.3" customHeight="1" x14ac:dyDescent="0.25">
      <c r="A2" s="168" t="s">
        <v>0</v>
      </c>
      <c r="B2" s="188" t="s">
        <v>97</v>
      </c>
      <c r="C2" s="188" t="s">
        <v>98</v>
      </c>
      <c r="D2" s="166" t="s">
        <v>1</v>
      </c>
      <c r="E2" s="167"/>
    </row>
    <row r="3" spans="1:11" s="4" customFormat="1" ht="41.95" customHeight="1" x14ac:dyDescent="0.25">
      <c r="A3" s="169"/>
      <c r="B3" s="189"/>
      <c r="C3" s="189"/>
      <c r="D3" s="5" t="s">
        <v>2</v>
      </c>
      <c r="E3" s="6" t="s">
        <v>26</v>
      </c>
    </row>
    <row r="4" spans="1:11" s="9" customFormat="1" ht="15.8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5" customHeight="1" x14ac:dyDescent="0.25">
      <c r="A5" s="10" t="s">
        <v>27</v>
      </c>
      <c r="B5" s="74">
        <f>'4(неповносправні-ЦЗ)'!B7</f>
        <v>4718</v>
      </c>
      <c r="C5" s="74">
        <f>'4(неповносправні-ЦЗ)'!C7</f>
        <v>5755</v>
      </c>
      <c r="D5" s="11">
        <f>C5*100/B5</f>
        <v>121.97965239508267</v>
      </c>
      <c r="E5" s="75">
        <f>C5-B5</f>
        <v>1037</v>
      </c>
      <c r="K5" s="13"/>
    </row>
    <row r="6" spans="1:11" s="4" customFormat="1" ht="26.5" customHeight="1" x14ac:dyDescent="0.25">
      <c r="A6" s="10" t="s">
        <v>28</v>
      </c>
      <c r="B6" s="74">
        <f>'4(неповносправні-ЦЗ)'!E7</f>
        <v>4277</v>
      </c>
      <c r="C6" s="74">
        <f>'4(неповносправні-ЦЗ)'!F7</f>
        <v>5226</v>
      </c>
      <c r="D6" s="11">
        <f t="shared" ref="D6:D10" si="0">C6*100/B6</f>
        <v>122.18844984802432</v>
      </c>
      <c r="E6" s="75">
        <f t="shared" ref="E6:E10" si="1">C6-B6</f>
        <v>949</v>
      </c>
      <c r="K6" s="13"/>
    </row>
    <row r="7" spans="1:11" s="4" customFormat="1" ht="47.05" customHeight="1" x14ac:dyDescent="0.25">
      <c r="A7" s="14" t="s">
        <v>29</v>
      </c>
      <c r="B7" s="74">
        <f>'4(неповносправні-ЦЗ)'!H7</f>
        <v>712</v>
      </c>
      <c r="C7" s="74">
        <f>'4(неповносправні-ЦЗ)'!I7</f>
        <v>994</v>
      </c>
      <c r="D7" s="11">
        <f t="shared" si="0"/>
        <v>139.6067415730337</v>
      </c>
      <c r="E7" s="75">
        <f t="shared" si="1"/>
        <v>282</v>
      </c>
      <c r="K7" s="13"/>
    </row>
    <row r="8" spans="1:11" s="4" customFormat="1" ht="27.2" customHeight="1" x14ac:dyDescent="0.25">
      <c r="A8" s="15" t="s">
        <v>30</v>
      </c>
      <c r="B8" s="74">
        <f>'4(неповносправні-ЦЗ)'!K7</f>
        <v>284</v>
      </c>
      <c r="C8" s="74">
        <f>'4(неповносправні-ЦЗ)'!L7</f>
        <v>309</v>
      </c>
      <c r="D8" s="11">
        <f t="shared" si="0"/>
        <v>108.80281690140845</v>
      </c>
      <c r="E8" s="75">
        <f t="shared" si="1"/>
        <v>25</v>
      </c>
      <c r="K8" s="13"/>
    </row>
    <row r="9" spans="1:11" s="4" customFormat="1" ht="46.2" customHeight="1" x14ac:dyDescent="0.25">
      <c r="A9" s="15" t="s">
        <v>20</v>
      </c>
      <c r="B9" s="74">
        <f>'4(неповносправні-ЦЗ)'!N7</f>
        <v>58</v>
      </c>
      <c r="C9" s="74">
        <f>'4(неповносправні-ЦЗ)'!O7</f>
        <v>91</v>
      </c>
      <c r="D9" s="11">
        <f t="shared" si="0"/>
        <v>156.89655172413794</v>
      </c>
      <c r="E9" s="75">
        <f t="shared" si="1"/>
        <v>33</v>
      </c>
      <c r="K9" s="13"/>
    </row>
    <row r="10" spans="1:11" s="4" customFormat="1" ht="46.2" customHeight="1" x14ac:dyDescent="0.25">
      <c r="A10" s="15" t="s">
        <v>31</v>
      </c>
      <c r="B10" s="74">
        <f>'4(неповносправні-ЦЗ)'!Q7</f>
        <v>3964</v>
      </c>
      <c r="C10" s="74">
        <f>'4(неповносправні-ЦЗ)'!R7</f>
        <v>4584</v>
      </c>
      <c r="D10" s="11">
        <f t="shared" si="0"/>
        <v>115.64076690211907</v>
      </c>
      <c r="E10" s="75">
        <f t="shared" si="1"/>
        <v>620</v>
      </c>
      <c r="K10" s="13"/>
    </row>
    <row r="11" spans="1:11" s="4" customFormat="1" ht="12.75" customHeight="1" x14ac:dyDescent="0.25">
      <c r="A11" s="170" t="s">
        <v>4</v>
      </c>
      <c r="B11" s="171"/>
      <c r="C11" s="171"/>
      <c r="D11" s="171"/>
      <c r="E11" s="171"/>
      <c r="K11" s="13"/>
    </row>
    <row r="12" spans="1:11" s="4" customFormat="1" ht="14.95" customHeight="1" x14ac:dyDescent="0.25">
      <c r="A12" s="172"/>
      <c r="B12" s="173"/>
      <c r="C12" s="173"/>
      <c r="D12" s="173"/>
      <c r="E12" s="173"/>
      <c r="K12" s="13"/>
    </row>
    <row r="13" spans="1:11" s="4" customFormat="1" ht="20.25" customHeight="1" x14ac:dyDescent="0.25">
      <c r="A13" s="168" t="s">
        <v>0</v>
      </c>
      <c r="B13" s="174" t="s">
        <v>99</v>
      </c>
      <c r="C13" s="174" t="s">
        <v>100</v>
      </c>
      <c r="D13" s="166" t="s">
        <v>1</v>
      </c>
      <c r="E13" s="167"/>
      <c r="K13" s="13"/>
    </row>
    <row r="14" spans="1:11" ht="35.35" customHeight="1" x14ac:dyDescent="0.25">
      <c r="A14" s="169"/>
      <c r="B14" s="174"/>
      <c r="C14" s="174"/>
      <c r="D14" s="5" t="s">
        <v>2</v>
      </c>
      <c r="E14" s="6" t="s">
        <v>26</v>
      </c>
      <c r="K14" s="13"/>
    </row>
    <row r="15" spans="1:11" ht="26.5" customHeight="1" x14ac:dyDescent="0.25">
      <c r="A15" s="10" t="s">
        <v>113</v>
      </c>
      <c r="B15" s="74" t="s">
        <v>114</v>
      </c>
      <c r="C15" s="74">
        <f>'4(неповносправні-ЦЗ)'!U7</f>
        <v>1394</v>
      </c>
      <c r="D15" s="16" t="s">
        <v>114</v>
      </c>
      <c r="E15" s="75" t="s">
        <v>114</v>
      </c>
      <c r="K15" s="13"/>
    </row>
    <row r="16" spans="1:11" ht="26.5" customHeight="1" x14ac:dyDescent="0.25">
      <c r="A16" s="1" t="s">
        <v>28</v>
      </c>
      <c r="B16" s="74">
        <f>'4(неповносправні-ЦЗ)'!W7</f>
        <v>1778</v>
      </c>
      <c r="C16" s="74">
        <f>'4(неповносправні-ЦЗ)'!X7</f>
        <v>1346</v>
      </c>
      <c r="D16" s="16">
        <f t="shared" ref="D16:D17" si="2">C16*100/B16</f>
        <v>75.703037120359951</v>
      </c>
      <c r="E16" s="75">
        <f t="shared" ref="E16:E17" si="3">C16-B16</f>
        <v>-432</v>
      </c>
      <c r="K16" s="13"/>
    </row>
    <row r="17" spans="1:11" ht="26.5" customHeight="1" x14ac:dyDescent="0.25">
      <c r="A17" s="1" t="s">
        <v>33</v>
      </c>
      <c r="B17" s="74">
        <f>'4(неповносправні-ЦЗ)'!Z7</f>
        <v>1630</v>
      </c>
      <c r="C17" s="74">
        <f>'4(неповносправні-ЦЗ)'!AA7</f>
        <v>1217</v>
      </c>
      <c r="D17" s="16">
        <f t="shared" si="2"/>
        <v>74.662576687116569</v>
      </c>
      <c r="E17" s="75">
        <f t="shared" si="3"/>
        <v>-413</v>
      </c>
      <c r="K17" s="13"/>
    </row>
    <row r="18" spans="1:11" ht="63.85" customHeight="1" x14ac:dyDescent="0.25">
      <c r="A18" s="162" t="s">
        <v>115</v>
      </c>
      <c r="B18" s="162"/>
      <c r="C18" s="162"/>
      <c r="D18" s="162"/>
      <c r="E18" s="162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N36" sqref="N36:AB36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1.625" style="44" customWidth="1"/>
    <col min="16" max="16" width="8.125" style="44" customWidth="1"/>
    <col min="17" max="18" width="11.875" style="44" customWidth="1"/>
    <col min="19" max="19" width="8.125" style="44" customWidth="1"/>
    <col min="20" max="20" width="10.625" style="44" hidden="1" customWidth="1"/>
    <col min="21" max="21" width="20.75" style="44" customWidth="1"/>
    <col min="22" max="22" width="8.1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102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44.85" customHeight="1" x14ac:dyDescent="0.25">
      <c r="A3" s="178"/>
      <c r="B3" s="179" t="s">
        <v>21</v>
      </c>
      <c r="C3" s="179"/>
      <c r="D3" s="179"/>
      <c r="E3" s="179" t="s">
        <v>22</v>
      </c>
      <c r="F3" s="179"/>
      <c r="G3" s="179"/>
      <c r="H3" s="179" t="s">
        <v>13</v>
      </c>
      <c r="I3" s="179"/>
      <c r="J3" s="179"/>
      <c r="K3" s="179" t="s">
        <v>9</v>
      </c>
      <c r="L3" s="179"/>
      <c r="M3" s="179"/>
      <c r="N3" s="179" t="s">
        <v>10</v>
      </c>
      <c r="O3" s="179"/>
      <c r="P3" s="179"/>
      <c r="Q3" s="184" t="s">
        <v>8</v>
      </c>
      <c r="R3" s="185"/>
      <c r="S3" s="186"/>
      <c r="T3" s="179" t="s">
        <v>16</v>
      </c>
      <c r="U3" s="179"/>
      <c r="V3" s="179"/>
      <c r="W3" s="179" t="s">
        <v>11</v>
      </c>
      <c r="X3" s="179"/>
      <c r="Y3" s="179"/>
      <c r="Z3" s="179" t="s">
        <v>12</v>
      </c>
      <c r="AA3" s="179"/>
      <c r="AB3" s="179"/>
    </row>
    <row r="4" spans="1:32" s="33" customFormat="1" ht="19.55" customHeight="1" x14ac:dyDescent="0.25">
      <c r="A4" s="178"/>
      <c r="B4" s="182" t="s">
        <v>15</v>
      </c>
      <c r="C4" s="182" t="s">
        <v>63</v>
      </c>
      <c r="D4" s="190" t="s">
        <v>2</v>
      </c>
      <c r="E4" s="182" t="s">
        <v>15</v>
      </c>
      <c r="F4" s="182" t="s">
        <v>63</v>
      </c>
      <c r="G4" s="190" t="s">
        <v>2</v>
      </c>
      <c r="H4" s="182" t="s">
        <v>15</v>
      </c>
      <c r="I4" s="182" t="s">
        <v>63</v>
      </c>
      <c r="J4" s="190" t="s">
        <v>2</v>
      </c>
      <c r="K4" s="182" t="s">
        <v>15</v>
      </c>
      <c r="L4" s="182" t="s">
        <v>63</v>
      </c>
      <c r="M4" s="190" t="s">
        <v>2</v>
      </c>
      <c r="N4" s="182" t="s">
        <v>15</v>
      </c>
      <c r="O4" s="182" t="s">
        <v>63</v>
      </c>
      <c r="P4" s="190" t="s">
        <v>2</v>
      </c>
      <c r="Q4" s="182" t="s">
        <v>15</v>
      </c>
      <c r="R4" s="182" t="s">
        <v>63</v>
      </c>
      <c r="S4" s="190" t="s">
        <v>2</v>
      </c>
      <c r="T4" s="182" t="s">
        <v>15</v>
      </c>
      <c r="U4" s="182" t="s">
        <v>116</v>
      </c>
      <c r="V4" s="190" t="s">
        <v>2</v>
      </c>
      <c r="W4" s="182" t="s">
        <v>15</v>
      </c>
      <c r="X4" s="182" t="s">
        <v>63</v>
      </c>
      <c r="Y4" s="190" t="s">
        <v>2</v>
      </c>
      <c r="Z4" s="182" t="s">
        <v>15</v>
      </c>
      <c r="AA4" s="182" t="s">
        <v>63</v>
      </c>
      <c r="AB4" s="190" t="s">
        <v>2</v>
      </c>
    </row>
    <row r="5" spans="1:32" s="33" customFormat="1" ht="15.8" customHeight="1" x14ac:dyDescent="0.25">
      <c r="A5" s="178"/>
      <c r="B5" s="182"/>
      <c r="C5" s="182"/>
      <c r="D5" s="190"/>
      <c r="E5" s="182"/>
      <c r="F5" s="182"/>
      <c r="G5" s="190"/>
      <c r="H5" s="182"/>
      <c r="I5" s="182"/>
      <c r="J5" s="190"/>
      <c r="K5" s="182"/>
      <c r="L5" s="182"/>
      <c r="M5" s="190"/>
      <c r="N5" s="182"/>
      <c r="O5" s="182"/>
      <c r="P5" s="190"/>
      <c r="Q5" s="182"/>
      <c r="R5" s="182"/>
      <c r="S5" s="190"/>
      <c r="T5" s="182"/>
      <c r="U5" s="182"/>
      <c r="V5" s="190"/>
      <c r="W5" s="182"/>
      <c r="X5" s="182"/>
      <c r="Y5" s="190"/>
      <c r="Z5" s="182"/>
      <c r="AA5" s="182"/>
      <c r="AB5" s="190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4718</v>
      </c>
      <c r="C7" s="35">
        <f>SUM(C8:C35)</f>
        <v>5755</v>
      </c>
      <c r="D7" s="36">
        <f>C7*100/B7</f>
        <v>121.97965239508267</v>
      </c>
      <c r="E7" s="35">
        <f>SUM(E8:E35)</f>
        <v>4277</v>
      </c>
      <c r="F7" s="35">
        <f>SUM(F8:F35)</f>
        <v>5226</v>
      </c>
      <c r="G7" s="36">
        <f>F7*100/E7</f>
        <v>122.18844984802432</v>
      </c>
      <c r="H7" s="35">
        <f>SUM(H8:H35)</f>
        <v>712</v>
      </c>
      <c r="I7" s="35">
        <f>SUM(I8:I35)</f>
        <v>994</v>
      </c>
      <c r="J7" s="36">
        <f>I7*100/H7</f>
        <v>139.6067415730337</v>
      </c>
      <c r="K7" s="35">
        <f>SUM(K8:K35)</f>
        <v>284</v>
      </c>
      <c r="L7" s="35">
        <f>SUM(L8:L35)</f>
        <v>309</v>
      </c>
      <c r="M7" s="108">
        <f>L7*100/K7</f>
        <v>108.80281690140845</v>
      </c>
      <c r="N7" s="35">
        <f>SUM(N8:N35)</f>
        <v>58</v>
      </c>
      <c r="O7" s="35">
        <f>SUM(O8:O35)</f>
        <v>91</v>
      </c>
      <c r="P7" s="36">
        <f>O7*100/N7</f>
        <v>156.89655172413794</v>
      </c>
      <c r="Q7" s="35">
        <f>SUM(Q8:Q35)</f>
        <v>3964</v>
      </c>
      <c r="R7" s="35">
        <f>SUM(R8:R35)</f>
        <v>4584</v>
      </c>
      <c r="S7" s="36">
        <f>R7*100/Q7</f>
        <v>115.64076690211907</v>
      </c>
      <c r="T7" s="35">
        <f>SUM(T8:T35)</f>
        <v>2166</v>
      </c>
      <c r="U7" s="35">
        <f>SUM(U8:U35)</f>
        <v>1394</v>
      </c>
      <c r="V7" s="36">
        <f>U7*100/T7</f>
        <v>64.358264081255768</v>
      </c>
      <c r="W7" s="35">
        <f>SUM(W8:W35)</f>
        <v>1778</v>
      </c>
      <c r="X7" s="35">
        <f>SUM(X8:X35)</f>
        <v>1346</v>
      </c>
      <c r="Y7" s="36">
        <f>X7*100/W7</f>
        <v>75.703037120359951</v>
      </c>
      <c r="Z7" s="35">
        <f>SUM(Z8:Z35)</f>
        <v>1630</v>
      </c>
      <c r="AA7" s="35">
        <f>SUM(AA8:AA35)</f>
        <v>1217</v>
      </c>
      <c r="AB7" s="36">
        <f>AA7*100/Z7</f>
        <v>74.662576687116569</v>
      </c>
      <c r="AC7" s="37"/>
      <c r="AF7" s="42"/>
    </row>
    <row r="8" spans="1:32" s="42" customFormat="1" ht="15.8" customHeight="1" x14ac:dyDescent="0.25">
      <c r="A8" s="61" t="s">
        <v>35</v>
      </c>
      <c r="B8" s="39">
        <v>1143</v>
      </c>
      <c r="C8" s="39">
        <v>1390</v>
      </c>
      <c r="D8" s="36">
        <f t="shared" ref="D8:D35" si="0">C8*100/B8</f>
        <v>121.60979877515311</v>
      </c>
      <c r="E8" s="39">
        <v>995</v>
      </c>
      <c r="F8" s="39">
        <v>1214</v>
      </c>
      <c r="G8" s="40">
        <f t="shared" ref="G8:G35" si="1">F8*100/E8</f>
        <v>122.01005025125629</v>
      </c>
      <c r="H8" s="39">
        <v>77</v>
      </c>
      <c r="I8" s="39">
        <v>135</v>
      </c>
      <c r="J8" s="40">
        <f t="shared" ref="J8:J35" si="2">I8*100/H8</f>
        <v>175.32467532467533</v>
      </c>
      <c r="K8" s="39">
        <v>36</v>
      </c>
      <c r="L8" s="39">
        <v>61</v>
      </c>
      <c r="M8" s="107">
        <f>IF(ISERROR(L8*100/K8),"-",(L8*100/K8))</f>
        <v>169.44444444444446</v>
      </c>
      <c r="N8" s="39">
        <v>16</v>
      </c>
      <c r="O8" s="39">
        <v>63</v>
      </c>
      <c r="P8" s="107">
        <f>IF(ISERROR(O8*100/N8),"-",(O8*100/N8))</f>
        <v>393.75</v>
      </c>
      <c r="Q8" s="39">
        <v>926</v>
      </c>
      <c r="R8" s="60">
        <v>1081</v>
      </c>
      <c r="S8" s="40">
        <f t="shared" ref="S8:S35" si="3">R8*100/Q8</f>
        <v>116.73866090712743</v>
      </c>
      <c r="T8" s="39">
        <v>623</v>
      </c>
      <c r="U8" s="60">
        <v>332</v>
      </c>
      <c r="V8" s="40">
        <f t="shared" ref="V8:V35" si="4">U8*100/T8</f>
        <v>53.290529695024077</v>
      </c>
      <c r="W8" s="39">
        <v>481</v>
      </c>
      <c r="X8" s="60">
        <v>319</v>
      </c>
      <c r="Y8" s="40">
        <f t="shared" ref="Y8:Y35" si="5">X8*100/W8</f>
        <v>66.320166320166322</v>
      </c>
      <c r="Z8" s="39">
        <v>432</v>
      </c>
      <c r="AA8" s="116">
        <v>282</v>
      </c>
      <c r="AB8" s="115">
        <f t="shared" ref="AB8:AB35" si="6">AA8*100/Z8</f>
        <v>65.277777777777771</v>
      </c>
      <c r="AC8" s="37"/>
      <c r="AD8" s="41"/>
    </row>
    <row r="9" spans="1:32" s="43" customFormat="1" ht="15.8" customHeight="1" x14ac:dyDescent="0.25">
      <c r="A9" s="61" t="s">
        <v>36</v>
      </c>
      <c r="B9" s="39">
        <v>122</v>
      </c>
      <c r="C9" s="39">
        <v>161</v>
      </c>
      <c r="D9" s="36">
        <f t="shared" si="0"/>
        <v>131.96721311475409</v>
      </c>
      <c r="E9" s="39">
        <v>114</v>
      </c>
      <c r="F9" s="39">
        <v>152</v>
      </c>
      <c r="G9" s="40">
        <f t="shared" si="1"/>
        <v>133.33333333333334</v>
      </c>
      <c r="H9" s="39">
        <v>23</v>
      </c>
      <c r="I9" s="39">
        <v>39</v>
      </c>
      <c r="J9" s="40">
        <f t="shared" si="2"/>
        <v>169.56521739130434</v>
      </c>
      <c r="K9" s="39">
        <v>5</v>
      </c>
      <c r="L9" s="39">
        <v>8</v>
      </c>
      <c r="M9" s="107">
        <f t="shared" ref="M9:M35" si="7">IF(ISERROR(L9*100/K9),"-",(L9*100/K9))</f>
        <v>160</v>
      </c>
      <c r="N9" s="39">
        <v>1</v>
      </c>
      <c r="O9" s="39">
        <v>2</v>
      </c>
      <c r="P9" s="107">
        <f t="shared" ref="P9:P35" si="8">IF(ISERROR(O9*100/N9),"-",(O9*100/N9))</f>
        <v>200</v>
      </c>
      <c r="Q9" s="39">
        <v>109</v>
      </c>
      <c r="R9" s="60">
        <v>128</v>
      </c>
      <c r="S9" s="40">
        <f t="shared" si="3"/>
        <v>117.43119266055047</v>
      </c>
      <c r="T9" s="39">
        <v>52</v>
      </c>
      <c r="U9" s="60">
        <v>34</v>
      </c>
      <c r="V9" s="40">
        <f t="shared" si="4"/>
        <v>65.384615384615387</v>
      </c>
      <c r="W9" s="39">
        <v>47</v>
      </c>
      <c r="X9" s="60">
        <v>33</v>
      </c>
      <c r="Y9" s="40">
        <f t="shared" si="5"/>
        <v>70.212765957446805</v>
      </c>
      <c r="Z9" s="39">
        <v>41</v>
      </c>
      <c r="AA9" s="116">
        <v>28</v>
      </c>
      <c r="AB9" s="115">
        <f t="shared" si="6"/>
        <v>68.292682926829272</v>
      </c>
      <c r="AC9" s="37"/>
      <c r="AD9" s="41"/>
    </row>
    <row r="10" spans="1:32" s="42" customFormat="1" ht="15.8" customHeight="1" x14ac:dyDescent="0.25">
      <c r="A10" s="61" t="s">
        <v>37</v>
      </c>
      <c r="B10" s="39">
        <v>20</v>
      </c>
      <c r="C10" s="39">
        <v>26</v>
      </c>
      <c r="D10" s="36">
        <f t="shared" si="0"/>
        <v>130</v>
      </c>
      <c r="E10" s="39">
        <v>15</v>
      </c>
      <c r="F10" s="39">
        <v>20</v>
      </c>
      <c r="G10" s="40">
        <f t="shared" si="1"/>
        <v>133.33333333333334</v>
      </c>
      <c r="H10" s="39">
        <v>3</v>
      </c>
      <c r="I10" s="39">
        <v>6</v>
      </c>
      <c r="J10" s="40">
        <f t="shared" ref="J10" si="9">IF(ISERROR(I10*100/H10),"-",(I10*100/H10))</f>
        <v>200</v>
      </c>
      <c r="K10" s="39">
        <v>0</v>
      </c>
      <c r="L10" s="39">
        <v>0</v>
      </c>
      <c r="M10" s="107" t="str">
        <f t="shared" si="7"/>
        <v>-</v>
      </c>
      <c r="N10" s="39">
        <v>1</v>
      </c>
      <c r="O10" s="39">
        <v>0</v>
      </c>
      <c r="P10" s="107">
        <f t="shared" si="8"/>
        <v>0</v>
      </c>
      <c r="Q10" s="39">
        <v>14</v>
      </c>
      <c r="R10" s="60">
        <v>19</v>
      </c>
      <c r="S10" s="40">
        <f t="shared" si="3"/>
        <v>135.71428571428572</v>
      </c>
      <c r="T10" s="39">
        <v>12</v>
      </c>
      <c r="U10" s="60">
        <v>4</v>
      </c>
      <c r="V10" s="40">
        <f t="shared" si="4"/>
        <v>33.333333333333336</v>
      </c>
      <c r="W10" s="39">
        <v>7</v>
      </c>
      <c r="X10" s="60">
        <v>4</v>
      </c>
      <c r="Y10" s="40">
        <f t="shared" si="5"/>
        <v>57.142857142857146</v>
      </c>
      <c r="Z10" s="39">
        <v>7</v>
      </c>
      <c r="AA10" s="116">
        <v>4</v>
      </c>
      <c r="AB10" s="115">
        <f t="shared" si="6"/>
        <v>57.142857142857146</v>
      </c>
      <c r="AC10" s="37"/>
      <c r="AD10" s="41"/>
    </row>
    <row r="11" spans="1:32" s="42" customFormat="1" ht="15.8" customHeight="1" x14ac:dyDescent="0.25">
      <c r="A11" s="61" t="s">
        <v>38</v>
      </c>
      <c r="B11" s="39">
        <v>91</v>
      </c>
      <c r="C11" s="39">
        <v>75</v>
      </c>
      <c r="D11" s="36">
        <f t="shared" si="0"/>
        <v>82.417582417582423</v>
      </c>
      <c r="E11" s="39">
        <v>78</v>
      </c>
      <c r="F11" s="39">
        <v>62</v>
      </c>
      <c r="G11" s="40">
        <f t="shared" si="1"/>
        <v>79.487179487179489</v>
      </c>
      <c r="H11" s="39">
        <v>18</v>
      </c>
      <c r="I11" s="39">
        <v>15</v>
      </c>
      <c r="J11" s="107">
        <f t="shared" si="2"/>
        <v>83.333333333333329</v>
      </c>
      <c r="K11" s="39">
        <v>3</v>
      </c>
      <c r="L11" s="39">
        <v>2</v>
      </c>
      <c r="M11" s="107">
        <f t="shared" si="7"/>
        <v>66.666666666666671</v>
      </c>
      <c r="N11" s="39">
        <v>0</v>
      </c>
      <c r="O11" s="39">
        <v>1</v>
      </c>
      <c r="P11" s="107" t="str">
        <f t="shared" si="8"/>
        <v>-</v>
      </c>
      <c r="Q11" s="39">
        <v>76</v>
      </c>
      <c r="R11" s="60">
        <v>58</v>
      </c>
      <c r="S11" s="40">
        <f t="shared" si="3"/>
        <v>76.315789473684205</v>
      </c>
      <c r="T11" s="39">
        <v>35</v>
      </c>
      <c r="U11" s="60">
        <v>12</v>
      </c>
      <c r="V11" s="40">
        <f t="shared" si="4"/>
        <v>34.285714285714285</v>
      </c>
      <c r="W11" s="39">
        <v>25</v>
      </c>
      <c r="X11" s="60">
        <v>11</v>
      </c>
      <c r="Y11" s="40">
        <f t="shared" si="5"/>
        <v>44</v>
      </c>
      <c r="Z11" s="39">
        <v>22</v>
      </c>
      <c r="AA11" s="116">
        <v>9</v>
      </c>
      <c r="AB11" s="115">
        <f t="shared" si="6"/>
        <v>40.909090909090907</v>
      </c>
      <c r="AC11" s="37"/>
      <c r="AD11" s="41"/>
    </row>
    <row r="12" spans="1:32" s="42" customFormat="1" ht="15.8" customHeight="1" x14ac:dyDescent="0.25">
      <c r="A12" s="61" t="s">
        <v>39</v>
      </c>
      <c r="B12" s="39">
        <v>48</v>
      </c>
      <c r="C12" s="39">
        <v>103</v>
      </c>
      <c r="D12" s="36">
        <f t="shared" si="0"/>
        <v>214.58333333333334</v>
      </c>
      <c r="E12" s="39">
        <v>40</v>
      </c>
      <c r="F12" s="39">
        <v>97</v>
      </c>
      <c r="G12" s="40">
        <f t="shared" si="1"/>
        <v>242.5</v>
      </c>
      <c r="H12" s="39">
        <v>8</v>
      </c>
      <c r="I12" s="39">
        <v>22</v>
      </c>
      <c r="J12" s="106">
        <f t="shared" si="2"/>
        <v>275</v>
      </c>
      <c r="K12" s="39">
        <v>4</v>
      </c>
      <c r="L12" s="39">
        <v>9</v>
      </c>
      <c r="M12" s="107">
        <f t="shared" si="7"/>
        <v>225</v>
      </c>
      <c r="N12" s="39">
        <v>6</v>
      </c>
      <c r="O12" s="39">
        <v>2</v>
      </c>
      <c r="P12" s="107">
        <f t="shared" si="8"/>
        <v>33.333333333333336</v>
      </c>
      <c r="Q12" s="39">
        <v>36</v>
      </c>
      <c r="R12" s="60">
        <v>84</v>
      </c>
      <c r="S12" s="40">
        <f t="shared" si="3"/>
        <v>233.33333333333334</v>
      </c>
      <c r="T12" s="39">
        <v>22</v>
      </c>
      <c r="U12" s="60">
        <v>16</v>
      </c>
      <c r="V12" s="40">
        <f t="shared" si="4"/>
        <v>72.727272727272734</v>
      </c>
      <c r="W12" s="39">
        <v>14</v>
      </c>
      <c r="X12" s="60">
        <v>16</v>
      </c>
      <c r="Y12" s="40">
        <f t="shared" si="5"/>
        <v>114.28571428571429</v>
      </c>
      <c r="Z12" s="39">
        <v>13</v>
      </c>
      <c r="AA12" s="116">
        <v>14</v>
      </c>
      <c r="AB12" s="115">
        <f t="shared" si="6"/>
        <v>107.69230769230769</v>
      </c>
      <c r="AC12" s="37"/>
      <c r="AD12" s="41"/>
    </row>
    <row r="13" spans="1:32" s="42" customFormat="1" ht="15.8" customHeight="1" x14ac:dyDescent="0.25">
      <c r="A13" s="61" t="s">
        <v>40</v>
      </c>
      <c r="B13" s="39">
        <v>61</v>
      </c>
      <c r="C13" s="39">
        <v>62</v>
      </c>
      <c r="D13" s="36">
        <f t="shared" si="0"/>
        <v>101.63934426229508</v>
      </c>
      <c r="E13" s="39">
        <v>61</v>
      </c>
      <c r="F13" s="39">
        <v>59</v>
      </c>
      <c r="G13" s="40">
        <f t="shared" si="1"/>
        <v>96.721311475409834</v>
      </c>
      <c r="H13" s="39">
        <v>8</v>
      </c>
      <c r="I13" s="39">
        <v>22</v>
      </c>
      <c r="J13" s="107">
        <f t="shared" si="2"/>
        <v>275</v>
      </c>
      <c r="K13" s="39">
        <v>3</v>
      </c>
      <c r="L13" s="39">
        <v>3</v>
      </c>
      <c r="M13" s="107">
        <f t="shared" si="7"/>
        <v>100</v>
      </c>
      <c r="N13" s="39">
        <v>0</v>
      </c>
      <c r="O13" s="39">
        <v>0</v>
      </c>
      <c r="P13" s="107" t="str">
        <f t="shared" si="8"/>
        <v>-</v>
      </c>
      <c r="Q13" s="39">
        <v>56</v>
      </c>
      <c r="R13" s="60">
        <v>54</v>
      </c>
      <c r="S13" s="40">
        <f t="shared" si="3"/>
        <v>96.428571428571431</v>
      </c>
      <c r="T13" s="39">
        <v>28</v>
      </c>
      <c r="U13" s="60">
        <v>6</v>
      </c>
      <c r="V13" s="40">
        <f t="shared" si="4"/>
        <v>21.428571428571427</v>
      </c>
      <c r="W13" s="39">
        <v>28</v>
      </c>
      <c r="X13" s="60">
        <v>6</v>
      </c>
      <c r="Y13" s="40">
        <f t="shared" si="5"/>
        <v>21.428571428571427</v>
      </c>
      <c r="Z13" s="39">
        <v>28</v>
      </c>
      <c r="AA13" s="116">
        <v>5</v>
      </c>
      <c r="AB13" s="115">
        <f t="shared" si="6"/>
        <v>17.857142857142858</v>
      </c>
      <c r="AC13" s="37"/>
      <c r="AD13" s="41"/>
    </row>
    <row r="14" spans="1:32" s="42" customFormat="1" ht="15.8" customHeight="1" x14ac:dyDescent="0.25">
      <c r="A14" s="61" t="s">
        <v>41</v>
      </c>
      <c r="B14" s="39">
        <v>58</v>
      </c>
      <c r="C14" s="39">
        <v>60</v>
      </c>
      <c r="D14" s="36">
        <f t="shared" si="0"/>
        <v>103.44827586206897</v>
      </c>
      <c r="E14" s="39">
        <v>54</v>
      </c>
      <c r="F14" s="39">
        <v>53</v>
      </c>
      <c r="G14" s="40">
        <f t="shared" si="1"/>
        <v>98.148148148148152</v>
      </c>
      <c r="H14" s="39">
        <v>8</v>
      </c>
      <c r="I14" s="39">
        <v>14</v>
      </c>
      <c r="J14" s="107">
        <f t="shared" si="2"/>
        <v>175</v>
      </c>
      <c r="K14" s="39">
        <v>3</v>
      </c>
      <c r="L14" s="39">
        <v>0</v>
      </c>
      <c r="M14" s="107">
        <f t="shared" si="7"/>
        <v>0</v>
      </c>
      <c r="N14" s="39">
        <v>1</v>
      </c>
      <c r="O14" s="39">
        <v>0</v>
      </c>
      <c r="P14" s="107">
        <f t="shared" si="8"/>
        <v>0</v>
      </c>
      <c r="Q14" s="39">
        <v>52</v>
      </c>
      <c r="R14" s="60">
        <v>47</v>
      </c>
      <c r="S14" s="40">
        <f t="shared" si="3"/>
        <v>90.384615384615387</v>
      </c>
      <c r="T14" s="39">
        <v>34</v>
      </c>
      <c r="U14" s="60">
        <v>6</v>
      </c>
      <c r="V14" s="40">
        <f t="shared" si="4"/>
        <v>17.647058823529413</v>
      </c>
      <c r="W14" s="39">
        <v>31</v>
      </c>
      <c r="X14" s="60">
        <v>5</v>
      </c>
      <c r="Y14" s="40">
        <f t="shared" si="5"/>
        <v>16.129032258064516</v>
      </c>
      <c r="Z14" s="39">
        <v>29</v>
      </c>
      <c r="AA14" s="116">
        <v>4</v>
      </c>
      <c r="AB14" s="115">
        <f t="shared" si="6"/>
        <v>13.793103448275861</v>
      </c>
      <c r="AC14" s="37"/>
      <c r="AD14" s="41"/>
    </row>
    <row r="15" spans="1:32" s="42" customFormat="1" ht="15.8" customHeight="1" x14ac:dyDescent="0.25">
      <c r="A15" s="61" t="s">
        <v>42</v>
      </c>
      <c r="B15" s="39">
        <v>305</v>
      </c>
      <c r="C15" s="39">
        <v>351</v>
      </c>
      <c r="D15" s="36">
        <f t="shared" si="0"/>
        <v>115.08196721311475</v>
      </c>
      <c r="E15" s="39">
        <v>264</v>
      </c>
      <c r="F15" s="39">
        <v>299</v>
      </c>
      <c r="G15" s="40">
        <f t="shared" si="1"/>
        <v>113.25757575757575</v>
      </c>
      <c r="H15" s="39">
        <v>44</v>
      </c>
      <c r="I15" s="39">
        <v>35</v>
      </c>
      <c r="J15" s="107">
        <f t="shared" si="2"/>
        <v>79.545454545454547</v>
      </c>
      <c r="K15" s="39">
        <v>18</v>
      </c>
      <c r="L15" s="39">
        <v>7</v>
      </c>
      <c r="M15" s="107">
        <f t="shared" si="7"/>
        <v>38.888888888888886</v>
      </c>
      <c r="N15" s="39">
        <v>0</v>
      </c>
      <c r="O15" s="39">
        <v>0</v>
      </c>
      <c r="P15" s="107" t="str">
        <f t="shared" si="8"/>
        <v>-</v>
      </c>
      <c r="Q15" s="39">
        <v>237</v>
      </c>
      <c r="R15" s="60">
        <v>244</v>
      </c>
      <c r="S15" s="40">
        <f t="shared" si="3"/>
        <v>102.9535864978903</v>
      </c>
      <c r="T15" s="39">
        <v>155</v>
      </c>
      <c r="U15" s="60">
        <v>90</v>
      </c>
      <c r="V15" s="40">
        <f t="shared" si="4"/>
        <v>58.064516129032256</v>
      </c>
      <c r="W15" s="39">
        <v>115</v>
      </c>
      <c r="X15" s="60">
        <v>88</v>
      </c>
      <c r="Y15" s="40">
        <f t="shared" si="5"/>
        <v>76.521739130434781</v>
      </c>
      <c r="Z15" s="39">
        <v>106</v>
      </c>
      <c r="AA15" s="116">
        <v>65</v>
      </c>
      <c r="AB15" s="115">
        <f t="shared" si="6"/>
        <v>61.320754716981135</v>
      </c>
      <c r="AC15" s="37"/>
      <c r="AD15" s="41"/>
    </row>
    <row r="16" spans="1:32" s="42" customFormat="1" ht="15.8" customHeight="1" x14ac:dyDescent="0.25">
      <c r="A16" s="61" t="s">
        <v>43</v>
      </c>
      <c r="B16" s="39">
        <v>284</v>
      </c>
      <c r="C16" s="39">
        <v>319</v>
      </c>
      <c r="D16" s="36">
        <f t="shared" si="0"/>
        <v>112.32394366197182</v>
      </c>
      <c r="E16" s="39">
        <v>234</v>
      </c>
      <c r="F16" s="39">
        <v>272</v>
      </c>
      <c r="G16" s="40">
        <f t="shared" si="1"/>
        <v>116.23931623931624</v>
      </c>
      <c r="H16" s="39">
        <v>63</v>
      </c>
      <c r="I16" s="39">
        <v>69</v>
      </c>
      <c r="J16" s="107">
        <f t="shared" si="2"/>
        <v>109.52380952380952</v>
      </c>
      <c r="K16" s="39">
        <v>28</v>
      </c>
      <c r="L16" s="39">
        <v>22</v>
      </c>
      <c r="M16" s="107">
        <f t="shared" si="7"/>
        <v>78.571428571428569</v>
      </c>
      <c r="N16" s="39">
        <v>4</v>
      </c>
      <c r="O16" s="39">
        <v>6</v>
      </c>
      <c r="P16" s="107">
        <f t="shared" si="8"/>
        <v>150</v>
      </c>
      <c r="Q16" s="39">
        <v>227</v>
      </c>
      <c r="R16" s="60">
        <v>243</v>
      </c>
      <c r="S16" s="40">
        <f t="shared" si="3"/>
        <v>107.04845814977973</v>
      </c>
      <c r="T16" s="39">
        <v>121</v>
      </c>
      <c r="U16" s="60">
        <v>57</v>
      </c>
      <c r="V16" s="40">
        <f t="shared" si="4"/>
        <v>47.107438016528924</v>
      </c>
      <c r="W16" s="39">
        <v>81</v>
      </c>
      <c r="X16" s="60">
        <v>54</v>
      </c>
      <c r="Y16" s="40">
        <f t="shared" si="5"/>
        <v>66.666666666666671</v>
      </c>
      <c r="Z16" s="39">
        <v>68</v>
      </c>
      <c r="AA16" s="116">
        <v>48</v>
      </c>
      <c r="AB16" s="115">
        <f t="shared" si="6"/>
        <v>70.588235294117652</v>
      </c>
      <c r="AC16" s="37"/>
      <c r="AD16" s="41"/>
    </row>
    <row r="17" spans="1:30" s="42" customFormat="1" ht="15.8" customHeight="1" x14ac:dyDescent="0.25">
      <c r="A17" s="61" t="s">
        <v>44</v>
      </c>
      <c r="B17" s="39">
        <v>205</v>
      </c>
      <c r="C17" s="39">
        <v>277</v>
      </c>
      <c r="D17" s="36">
        <f t="shared" si="0"/>
        <v>135.1219512195122</v>
      </c>
      <c r="E17" s="39">
        <v>178</v>
      </c>
      <c r="F17" s="39">
        <v>238</v>
      </c>
      <c r="G17" s="40">
        <f t="shared" si="1"/>
        <v>133.70786516853931</v>
      </c>
      <c r="H17" s="39">
        <v>31</v>
      </c>
      <c r="I17" s="39">
        <v>51</v>
      </c>
      <c r="J17" s="106">
        <f t="shared" si="2"/>
        <v>164.51612903225808</v>
      </c>
      <c r="K17" s="39">
        <v>19</v>
      </c>
      <c r="L17" s="39">
        <v>16</v>
      </c>
      <c r="M17" s="107">
        <f t="shared" si="7"/>
        <v>84.21052631578948</v>
      </c>
      <c r="N17" s="39">
        <v>1</v>
      </c>
      <c r="O17" s="39">
        <v>1</v>
      </c>
      <c r="P17" s="107">
        <f t="shared" si="8"/>
        <v>100</v>
      </c>
      <c r="Q17" s="39">
        <v>145</v>
      </c>
      <c r="R17" s="60">
        <v>169</v>
      </c>
      <c r="S17" s="40">
        <f t="shared" si="3"/>
        <v>116.55172413793103</v>
      </c>
      <c r="T17" s="39">
        <v>97</v>
      </c>
      <c r="U17" s="60">
        <v>74</v>
      </c>
      <c r="V17" s="40">
        <f t="shared" si="4"/>
        <v>76.288659793814432</v>
      </c>
      <c r="W17" s="39">
        <v>72</v>
      </c>
      <c r="X17" s="60">
        <v>70</v>
      </c>
      <c r="Y17" s="40">
        <f t="shared" si="5"/>
        <v>97.222222222222229</v>
      </c>
      <c r="Z17" s="39">
        <v>69</v>
      </c>
      <c r="AA17" s="116">
        <v>68</v>
      </c>
      <c r="AB17" s="115">
        <f t="shared" si="6"/>
        <v>98.550724637681157</v>
      </c>
      <c r="AC17" s="37"/>
      <c r="AD17" s="41"/>
    </row>
    <row r="18" spans="1:30" s="42" customFormat="1" ht="15.8" customHeight="1" x14ac:dyDescent="0.25">
      <c r="A18" s="61" t="s">
        <v>45</v>
      </c>
      <c r="B18" s="39">
        <v>207</v>
      </c>
      <c r="C18" s="39">
        <v>195</v>
      </c>
      <c r="D18" s="36">
        <f t="shared" si="0"/>
        <v>94.20289855072464</v>
      </c>
      <c r="E18" s="39">
        <v>199</v>
      </c>
      <c r="F18" s="39">
        <v>191</v>
      </c>
      <c r="G18" s="40">
        <f t="shared" si="1"/>
        <v>95.979899497487438</v>
      </c>
      <c r="H18" s="39">
        <v>25</v>
      </c>
      <c r="I18" s="39">
        <v>31</v>
      </c>
      <c r="J18" s="107">
        <f t="shared" si="2"/>
        <v>124</v>
      </c>
      <c r="K18" s="39">
        <v>9</v>
      </c>
      <c r="L18" s="39">
        <v>9</v>
      </c>
      <c r="M18" s="107">
        <f t="shared" si="7"/>
        <v>100</v>
      </c>
      <c r="N18" s="39">
        <v>3</v>
      </c>
      <c r="O18" s="39">
        <v>0</v>
      </c>
      <c r="P18" s="107">
        <f t="shared" si="8"/>
        <v>0</v>
      </c>
      <c r="Q18" s="39">
        <v>154</v>
      </c>
      <c r="R18" s="60">
        <v>144</v>
      </c>
      <c r="S18" s="40">
        <f t="shared" si="3"/>
        <v>93.506493506493513</v>
      </c>
      <c r="T18" s="39">
        <v>81</v>
      </c>
      <c r="U18" s="60">
        <v>47</v>
      </c>
      <c r="V18" s="40">
        <f t="shared" si="4"/>
        <v>58.02469135802469</v>
      </c>
      <c r="W18" s="39">
        <v>77</v>
      </c>
      <c r="X18" s="60">
        <v>47</v>
      </c>
      <c r="Y18" s="40">
        <f t="shared" si="5"/>
        <v>61.038961038961041</v>
      </c>
      <c r="Z18" s="39">
        <v>76</v>
      </c>
      <c r="AA18" s="116">
        <v>44</v>
      </c>
      <c r="AB18" s="115">
        <f t="shared" si="6"/>
        <v>57.89473684210526</v>
      </c>
      <c r="AC18" s="37"/>
      <c r="AD18" s="41"/>
    </row>
    <row r="19" spans="1:30" s="42" customFormat="1" ht="15.8" customHeight="1" x14ac:dyDescent="0.25">
      <c r="A19" s="61" t="s">
        <v>46</v>
      </c>
      <c r="B19" s="39">
        <v>179</v>
      </c>
      <c r="C19" s="39">
        <v>210</v>
      </c>
      <c r="D19" s="36">
        <f t="shared" si="0"/>
        <v>117.31843575418995</v>
      </c>
      <c r="E19" s="39">
        <v>161</v>
      </c>
      <c r="F19" s="39">
        <v>178</v>
      </c>
      <c r="G19" s="40">
        <f t="shared" si="1"/>
        <v>110.55900621118012</v>
      </c>
      <c r="H19" s="39">
        <v>46</v>
      </c>
      <c r="I19" s="39">
        <v>64</v>
      </c>
      <c r="J19" s="107">
        <f t="shared" si="2"/>
        <v>139.13043478260869</v>
      </c>
      <c r="K19" s="39">
        <v>16</v>
      </c>
      <c r="L19" s="39">
        <v>12</v>
      </c>
      <c r="M19" s="107">
        <f t="shared" si="7"/>
        <v>75</v>
      </c>
      <c r="N19" s="39">
        <v>0</v>
      </c>
      <c r="O19" s="39">
        <v>0</v>
      </c>
      <c r="P19" s="107" t="str">
        <f t="shared" si="8"/>
        <v>-</v>
      </c>
      <c r="Q19" s="39">
        <v>142</v>
      </c>
      <c r="R19" s="60">
        <v>167</v>
      </c>
      <c r="S19" s="40">
        <f t="shared" si="3"/>
        <v>117.6056338028169</v>
      </c>
      <c r="T19" s="39">
        <v>73</v>
      </c>
      <c r="U19" s="60">
        <v>56</v>
      </c>
      <c r="V19" s="40">
        <f t="shared" si="4"/>
        <v>76.712328767123282</v>
      </c>
      <c r="W19" s="39">
        <v>56</v>
      </c>
      <c r="X19" s="60">
        <v>54</v>
      </c>
      <c r="Y19" s="40">
        <f t="shared" si="5"/>
        <v>96.428571428571431</v>
      </c>
      <c r="Z19" s="39">
        <v>50</v>
      </c>
      <c r="AA19" s="116">
        <v>51</v>
      </c>
      <c r="AB19" s="115">
        <f t="shared" si="6"/>
        <v>102</v>
      </c>
      <c r="AC19" s="37"/>
      <c r="AD19" s="41"/>
    </row>
    <row r="20" spans="1:30" s="42" customFormat="1" ht="15.8" customHeight="1" x14ac:dyDescent="0.25">
      <c r="A20" s="61" t="s">
        <v>47</v>
      </c>
      <c r="B20" s="39">
        <v>93</v>
      </c>
      <c r="C20" s="39">
        <v>134</v>
      </c>
      <c r="D20" s="36">
        <f t="shared" si="0"/>
        <v>144.08602150537635</v>
      </c>
      <c r="E20" s="39">
        <v>90</v>
      </c>
      <c r="F20" s="39">
        <v>133</v>
      </c>
      <c r="G20" s="40">
        <f t="shared" si="1"/>
        <v>147.77777777777777</v>
      </c>
      <c r="H20" s="39">
        <v>25</v>
      </c>
      <c r="I20" s="39">
        <v>38</v>
      </c>
      <c r="J20" s="106">
        <f t="shared" si="2"/>
        <v>152</v>
      </c>
      <c r="K20" s="39">
        <v>15</v>
      </c>
      <c r="L20" s="39">
        <v>11</v>
      </c>
      <c r="M20" s="107">
        <f t="shared" si="7"/>
        <v>73.333333333333329</v>
      </c>
      <c r="N20" s="39">
        <v>1</v>
      </c>
      <c r="O20" s="39">
        <v>0</v>
      </c>
      <c r="P20" s="107">
        <f t="shared" si="8"/>
        <v>0</v>
      </c>
      <c r="Q20" s="39">
        <v>86</v>
      </c>
      <c r="R20" s="60">
        <v>106</v>
      </c>
      <c r="S20" s="40">
        <f t="shared" si="3"/>
        <v>123.25581395348837</v>
      </c>
      <c r="T20" s="39">
        <v>36</v>
      </c>
      <c r="U20" s="60">
        <v>49</v>
      </c>
      <c r="V20" s="40">
        <f t="shared" si="4"/>
        <v>136.11111111111111</v>
      </c>
      <c r="W20" s="39">
        <v>33</v>
      </c>
      <c r="X20" s="60">
        <v>48</v>
      </c>
      <c r="Y20" s="40">
        <f t="shared" si="5"/>
        <v>145.45454545454547</v>
      </c>
      <c r="Z20" s="39">
        <v>32</v>
      </c>
      <c r="AA20" s="116">
        <v>45</v>
      </c>
      <c r="AB20" s="115">
        <f t="shared" si="6"/>
        <v>140.625</v>
      </c>
      <c r="AC20" s="37"/>
      <c r="AD20" s="41"/>
    </row>
    <row r="21" spans="1:30" s="42" customFormat="1" ht="15.8" customHeight="1" x14ac:dyDescent="0.25">
      <c r="A21" s="61" t="s">
        <v>48</v>
      </c>
      <c r="B21" s="39">
        <v>126</v>
      </c>
      <c r="C21" s="39">
        <v>173</v>
      </c>
      <c r="D21" s="36">
        <f t="shared" si="0"/>
        <v>137.30158730158729</v>
      </c>
      <c r="E21" s="39">
        <v>116</v>
      </c>
      <c r="F21" s="39">
        <v>165</v>
      </c>
      <c r="G21" s="40">
        <f t="shared" si="1"/>
        <v>142.24137931034483</v>
      </c>
      <c r="H21" s="39">
        <v>38</v>
      </c>
      <c r="I21" s="39">
        <v>38</v>
      </c>
      <c r="J21" s="107">
        <f t="shared" si="2"/>
        <v>100</v>
      </c>
      <c r="K21" s="39">
        <v>6</v>
      </c>
      <c r="L21" s="39">
        <v>15</v>
      </c>
      <c r="M21" s="107">
        <f t="shared" si="7"/>
        <v>250</v>
      </c>
      <c r="N21" s="39">
        <v>0</v>
      </c>
      <c r="O21" s="39">
        <v>0</v>
      </c>
      <c r="P21" s="107" t="str">
        <f t="shared" si="8"/>
        <v>-</v>
      </c>
      <c r="Q21" s="39">
        <v>111</v>
      </c>
      <c r="R21" s="60">
        <v>148</v>
      </c>
      <c r="S21" s="40">
        <f t="shared" si="3"/>
        <v>133.33333333333334</v>
      </c>
      <c r="T21" s="39">
        <v>51</v>
      </c>
      <c r="U21" s="60">
        <v>35</v>
      </c>
      <c r="V21" s="40">
        <f t="shared" si="4"/>
        <v>68.627450980392155</v>
      </c>
      <c r="W21" s="39">
        <v>46</v>
      </c>
      <c r="X21" s="60">
        <v>35</v>
      </c>
      <c r="Y21" s="40">
        <f t="shared" si="5"/>
        <v>76.086956521739125</v>
      </c>
      <c r="Z21" s="39">
        <v>41</v>
      </c>
      <c r="AA21" s="116">
        <v>33</v>
      </c>
      <c r="AB21" s="115">
        <f t="shared" si="6"/>
        <v>80.487804878048777</v>
      </c>
      <c r="AC21" s="37"/>
      <c r="AD21" s="41"/>
    </row>
    <row r="22" spans="1:30" s="42" customFormat="1" ht="15.8" customHeight="1" x14ac:dyDescent="0.25">
      <c r="A22" s="61" t="s">
        <v>49</v>
      </c>
      <c r="B22" s="39">
        <v>172</v>
      </c>
      <c r="C22" s="39">
        <v>173</v>
      </c>
      <c r="D22" s="36">
        <f t="shared" si="0"/>
        <v>100.58139534883721</v>
      </c>
      <c r="E22" s="39">
        <v>167</v>
      </c>
      <c r="F22" s="39">
        <v>165</v>
      </c>
      <c r="G22" s="40">
        <f t="shared" si="1"/>
        <v>98.802395209580837</v>
      </c>
      <c r="H22" s="39">
        <v>30</v>
      </c>
      <c r="I22" s="39">
        <v>35</v>
      </c>
      <c r="J22" s="107">
        <f t="shared" si="2"/>
        <v>116.66666666666667</v>
      </c>
      <c r="K22" s="39">
        <v>12</v>
      </c>
      <c r="L22" s="39">
        <v>17</v>
      </c>
      <c r="M22" s="106">
        <f t="shared" si="7"/>
        <v>141.66666666666666</v>
      </c>
      <c r="N22" s="39">
        <v>2</v>
      </c>
      <c r="O22" s="39">
        <v>0</v>
      </c>
      <c r="P22" s="107">
        <f t="shared" si="8"/>
        <v>0</v>
      </c>
      <c r="Q22" s="39">
        <v>164</v>
      </c>
      <c r="R22" s="60">
        <v>154</v>
      </c>
      <c r="S22" s="40">
        <f t="shared" si="3"/>
        <v>93.902439024390247</v>
      </c>
      <c r="T22" s="39">
        <v>64</v>
      </c>
      <c r="U22" s="60">
        <v>48</v>
      </c>
      <c r="V22" s="40">
        <f t="shared" si="4"/>
        <v>75</v>
      </c>
      <c r="W22" s="39">
        <v>60</v>
      </c>
      <c r="X22" s="60">
        <v>47</v>
      </c>
      <c r="Y22" s="40">
        <f t="shared" si="5"/>
        <v>78.333333333333329</v>
      </c>
      <c r="Z22" s="39">
        <v>56</v>
      </c>
      <c r="AA22" s="116">
        <v>37</v>
      </c>
      <c r="AB22" s="115">
        <f t="shared" si="6"/>
        <v>66.071428571428569</v>
      </c>
      <c r="AC22" s="37"/>
      <c r="AD22" s="41"/>
    </row>
    <row r="23" spans="1:30" s="42" customFormat="1" ht="15.8" customHeight="1" x14ac:dyDescent="0.25">
      <c r="A23" s="61" t="s">
        <v>50</v>
      </c>
      <c r="B23" s="39">
        <v>171</v>
      </c>
      <c r="C23" s="39">
        <v>213</v>
      </c>
      <c r="D23" s="36">
        <f t="shared" si="0"/>
        <v>124.56140350877193</v>
      </c>
      <c r="E23" s="39">
        <v>155</v>
      </c>
      <c r="F23" s="39">
        <v>201</v>
      </c>
      <c r="G23" s="40">
        <f t="shared" si="1"/>
        <v>129.67741935483872</v>
      </c>
      <c r="H23" s="39">
        <v>32</v>
      </c>
      <c r="I23" s="39">
        <v>44</v>
      </c>
      <c r="J23" s="107">
        <f t="shared" si="2"/>
        <v>137.5</v>
      </c>
      <c r="K23" s="39">
        <v>10</v>
      </c>
      <c r="L23" s="39">
        <v>10</v>
      </c>
      <c r="M23" s="107">
        <f t="shared" si="7"/>
        <v>100</v>
      </c>
      <c r="N23" s="39">
        <v>3</v>
      </c>
      <c r="O23" s="39">
        <v>3</v>
      </c>
      <c r="P23" s="107">
        <f t="shared" si="8"/>
        <v>100</v>
      </c>
      <c r="Q23" s="39">
        <v>151</v>
      </c>
      <c r="R23" s="60">
        <v>187</v>
      </c>
      <c r="S23" s="40">
        <f t="shared" si="3"/>
        <v>123.84105960264901</v>
      </c>
      <c r="T23" s="39">
        <v>88</v>
      </c>
      <c r="U23" s="60">
        <v>47</v>
      </c>
      <c r="V23" s="40">
        <f t="shared" si="4"/>
        <v>53.409090909090907</v>
      </c>
      <c r="W23" s="39">
        <v>73</v>
      </c>
      <c r="X23" s="60">
        <v>47</v>
      </c>
      <c r="Y23" s="40">
        <f t="shared" si="5"/>
        <v>64.38356164383562</v>
      </c>
      <c r="Z23" s="39">
        <v>65</v>
      </c>
      <c r="AA23" s="116">
        <v>42</v>
      </c>
      <c r="AB23" s="115">
        <f t="shared" si="6"/>
        <v>64.615384615384613</v>
      </c>
      <c r="AC23" s="37"/>
      <c r="AD23" s="41"/>
    </row>
    <row r="24" spans="1:30" s="42" customFormat="1" ht="15.8" customHeight="1" x14ac:dyDescent="0.25">
      <c r="A24" s="61" t="s">
        <v>51</v>
      </c>
      <c r="B24" s="39">
        <v>228</v>
      </c>
      <c r="C24" s="39">
        <v>295</v>
      </c>
      <c r="D24" s="36">
        <f t="shared" si="0"/>
        <v>129.38596491228071</v>
      </c>
      <c r="E24" s="39">
        <v>215</v>
      </c>
      <c r="F24" s="39">
        <v>276</v>
      </c>
      <c r="G24" s="40">
        <f t="shared" si="1"/>
        <v>128.37209302325581</v>
      </c>
      <c r="H24" s="39">
        <v>33</v>
      </c>
      <c r="I24" s="39">
        <v>35</v>
      </c>
      <c r="J24" s="107">
        <f t="shared" si="2"/>
        <v>106.06060606060606</v>
      </c>
      <c r="K24" s="39">
        <v>14</v>
      </c>
      <c r="L24" s="39">
        <v>20</v>
      </c>
      <c r="M24" s="107">
        <f t="shared" si="7"/>
        <v>142.85714285714286</v>
      </c>
      <c r="N24" s="39">
        <v>0</v>
      </c>
      <c r="O24" s="39">
        <v>0</v>
      </c>
      <c r="P24" s="107" t="str">
        <f t="shared" si="8"/>
        <v>-</v>
      </c>
      <c r="Q24" s="39">
        <v>204</v>
      </c>
      <c r="R24" s="60">
        <v>273</v>
      </c>
      <c r="S24" s="40">
        <f t="shared" si="3"/>
        <v>133.8235294117647</v>
      </c>
      <c r="T24" s="39">
        <v>86</v>
      </c>
      <c r="U24" s="60">
        <v>72</v>
      </c>
      <c r="V24" s="40">
        <f t="shared" si="4"/>
        <v>83.720930232558146</v>
      </c>
      <c r="W24" s="39">
        <v>77</v>
      </c>
      <c r="X24" s="60">
        <v>68</v>
      </c>
      <c r="Y24" s="40">
        <f t="shared" si="5"/>
        <v>88.311688311688314</v>
      </c>
      <c r="Z24" s="39">
        <v>74</v>
      </c>
      <c r="AA24" s="116">
        <v>67</v>
      </c>
      <c r="AB24" s="115">
        <f t="shared" si="6"/>
        <v>90.540540540540547</v>
      </c>
      <c r="AC24" s="37"/>
      <c r="AD24" s="41"/>
    </row>
    <row r="25" spans="1:30" s="42" customFormat="1" ht="15.8" customHeight="1" x14ac:dyDescent="0.25">
      <c r="A25" s="61" t="s">
        <v>52</v>
      </c>
      <c r="B25" s="39">
        <v>79</v>
      </c>
      <c r="C25" s="39">
        <v>104</v>
      </c>
      <c r="D25" s="36">
        <f t="shared" si="0"/>
        <v>131.64556962025316</v>
      </c>
      <c r="E25" s="39">
        <v>73</v>
      </c>
      <c r="F25" s="39">
        <v>100</v>
      </c>
      <c r="G25" s="40">
        <f t="shared" si="1"/>
        <v>136.98630136986301</v>
      </c>
      <c r="H25" s="39">
        <v>19</v>
      </c>
      <c r="I25" s="39">
        <v>27</v>
      </c>
      <c r="J25" s="107">
        <f t="shared" si="2"/>
        <v>142.10526315789474</v>
      </c>
      <c r="K25" s="39">
        <v>5</v>
      </c>
      <c r="L25" s="39">
        <v>5</v>
      </c>
      <c r="M25" s="107">
        <f t="shared" si="7"/>
        <v>100</v>
      </c>
      <c r="N25" s="39">
        <v>0</v>
      </c>
      <c r="O25" s="39">
        <v>0</v>
      </c>
      <c r="P25" s="107" t="str">
        <f t="shared" si="8"/>
        <v>-</v>
      </c>
      <c r="Q25" s="39">
        <v>68</v>
      </c>
      <c r="R25" s="60">
        <v>87</v>
      </c>
      <c r="S25" s="40">
        <f t="shared" si="3"/>
        <v>127.94117647058823</v>
      </c>
      <c r="T25" s="39">
        <v>38</v>
      </c>
      <c r="U25" s="60">
        <v>26</v>
      </c>
      <c r="V25" s="40">
        <f t="shared" si="4"/>
        <v>68.421052631578945</v>
      </c>
      <c r="W25" s="39">
        <v>34</v>
      </c>
      <c r="X25" s="60">
        <v>26</v>
      </c>
      <c r="Y25" s="40">
        <f t="shared" si="5"/>
        <v>76.470588235294116</v>
      </c>
      <c r="Z25" s="39">
        <v>31</v>
      </c>
      <c r="AA25" s="116">
        <v>22</v>
      </c>
      <c r="AB25" s="115">
        <f t="shared" si="6"/>
        <v>70.967741935483872</v>
      </c>
      <c r="AC25" s="37"/>
      <c r="AD25" s="41"/>
    </row>
    <row r="26" spans="1:30" s="42" customFormat="1" ht="15.8" customHeight="1" x14ac:dyDescent="0.25">
      <c r="A26" s="61" t="s">
        <v>53</v>
      </c>
      <c r="B26" s="39">
        <v>133</v>
      </c>
      <c r="C26" s="39">
        <v>139</v>
      </c>
      <c r="D26" s="36">
        <f t="shared" si="0"/>
        <v>104.51127819548873</v>
      </c>
      <c r="E26" s="39">
        <v>126</v>
      </c>
      <c r="F26" s="39">
        <v>127</v>
      </c>
      <c r="G26" s="40">
        <f t="shared" si="1"/>
        <v>100.7936507936508</v>
      </c>
      <c r="H26" s="39">
        <v>17</v>
      </c>
      <c r="I26" s="39">
        <v>22</v>
      </c>
      <c r="J26" s="40">
        <f t="shared" si="2"/>
        <v>129.41176470588235</v>
      </c>
      <c r="K26" s="39">
        <v>5</v>
      </c>
      <c r="L26" s="39">
        <v>3</v>
      </c>
      <c r="M26" s="107">
        <f t="shared" si="7"/>
        <v>60</v>
      </c>
      <c r="N26" s="39">
        <v>2</v>
      </c>
      <c r="O26" s="39">
        <v>0</v>
      </c>
      <c r="P26" s="107">
        <f t="shared" si="8"/>
        <v>0</v>
      </c>
      <c r="Q26" s="39">
        <v>115</v>
      </c>
      <c r="R26" s="60">
        <v>107</v>
      </c>
      <c r="S26" s="40">
        <f t="shared" si="3"/>
        <v>93.043478260869563</v>
      </c>
      <c r="T26" s="39">
        <v>66</v>
      </c>
      <c r="U26" s="60">
        <v>32</v>
      </c>
      <c r="V26" s="40">
        <f t="shared" si="4"/>
        <v>48.484848484848484</v>
      </c>
      <c r="W26" s="39">
        <v>59</v>
      </c>
      <c r="X26" s="60">
        <v>31</v>
      </c>
      <c r="Y26" s="40">
        <f t="shared" si="5"/>
        <v>52.542372881355931</v>
      </c>
      <c r="Z26" s="39">
        <v>53</v>
      </c>
      <c r="AA26" s="116">
        <v>31</v>
      </c>
      <c r="AB26" s="115">
        <f t="shared" si="6"/>
        <v>58.490566037735846</v>
      </c>
      <c r="AC26" s="37"/>
      <c r="AD26" s="41"/>
    </row>
    <row r="27" spans="1:30" s="42" customFormat="1" ht="15.8" customHeight="1" x14ac:dyDescent="0.25">
      <c r="A27" s="61" t="s">
        <v>54</v>
      </c>
      <c r="B27" s="39">
        <v>76</v>
      </c>
      <c r="C27" s="39">
        <v>117</v>
      </c>
      <c r="D27" s="36">
        <f t="shared" si="0"/>
        <v>153.94736842105263</v>
      </c>
      <c r="E27" s="39">
        <v>73</v>
      </c>
      <c r="F27" s="39">
        <v>112</v>
      </c>
      <c r="G27" s="40">
        <f t="shared" si="1"/>
        <v>153.42465753424656</v>
      </c>
      <c r="H27" s="39">
        <v>13</v>
      </c>
      <c r="I27" s="39">
        <v>15</v>
      </c>
      <c r="J27" s="40">
        <f t="shared" si="2"/>
        <v>115.38461538461539</v>
      </c>
      <c r="K27" s="39">
        <v>4</v>
      </c>
      <c r="L27" s="39">
        <v>6</v>
      </c>
      <c r="M27" s="106">
        <f t="shared" si="7"/>
        <v>150</v>
      </c>
      <c r="N27" s="39">
        <v>4</v>
      </c>
      <c r="O27" s="39">
        <v>3</v>
      </c>
      <c r="P27" s="107">
        <f t="shared" si="8"/>
        <v>75</v>
      </c>
      <c r="Q27" s="39">
        <v>69</v>
      </c>
      <c r="R27" s="60">
        <v>94</v>
      </c>
      <c r="S27" s="40">
        <f t="shared" si="3"/>
        <v>136.231884057971</v>
      </c>
      <c r="T27" s="39">
        <v>35</v>
      </c>
      <c r="U27" s="60">
        <v>31</v>
      </c>
      <c r="V27" s="40">
        <f t="shared" si="4"/>
        <v>88.571428571428569</v>
      </c>
      <c r="W27" s="39">
        <v>32</v>
      </c>
      <c r="X27" s="60">
        <v>29</v>
      </c>
      <c r="Y27" s="40">
        <f t="shared" si="5"/>
        <v>90.625</v>
      </c>
      <c r="Z27" s="39">
        <v>32</v>
      </c>
      <c r="AA27" s="116">
        <v>28</v>
      </c>
      <c r="AB27" s="115">
        <f t="shared" si="6"/>
        <v>87.5</v>
      </c>
      <c r="AC27" s="37"/>
      <c r="AD27" s="41"/>
    </row>
    <row r="28" spans="1:30" s="42" customFormat="1" ht="15.8" customHeight="1" x14ac:dyDescent="0.25">
      <c r="A28" s="61" t="s">
        <v>55</v>
      </c>
      <c r="B28" s="39">
        <v>94</v>
      </c>
      <c r="C28" s="39">
        <v>99</v>
      </c>
      <c r="D28" s="36">
        <f t="shared" si="0"/>
        <v>105.31914893617021</v>
      </c>
      <c r="E28" s="39">
        <v>87</v>
      </c>
      <c r="F28" s="39">
        <v>92</v>
      </c>
      <c r="G28" s="40">
        <f t="shared" si="1"/>
        <v>105.74712643678161</v>
      </c>
      <c r="H28" s="39">
        <v>25</v>
      </c>
      <c r="I28" s="39">
        <v>27</v>
      </c>
      <c r="J28" s="40">
        <f t="shared" si="2"/>
        <v>108</v>
      </c>
      <c r="K28" s="39">
        <v>8</v>
      </c>
      <c r="L28" s="39">
        <v>7</v>
      </c>
      <c r="M28" s="107">
        <f t="shared" si="7"/>
        <v>87.5</v>
      </c>
      <c r="N28" s="39">
        <v>3</v>
      </c>
      <c r="O28" s="39">
        <v>0</v>
      </c>
      <c r="P28" s="107">
        <f t="shared" si="8"/>
        <v>0</v>
      </c>
      <c r="Q28" s="39">
        <v>85</v>
      </c>
      <c r="R28" s="60">
        <v>90</v>
      </c>
      <c r="S28" s="40">
        <f t="shared" si="3"/>
        <v>105.88235294117646</v>
      </c>
      <c r="T28" s="39">
        <v>41</v>
      </c>
      <c r="U28" s="60">
        <v>26</v>
      </c>
      <c r="V28" s="40">
        <f t="shared" si="4"/>
        <v>63.414634146341463</v>
      </c>
      <c r="W28" s="39">
        <v>37</v>
      </c>
      <c r="X28" s="60">
        <v>26</v>
      </c>
      <c r="Y28" s="40">
        <f t="shared" si="5"/>
        <v>70.270270270270274</v>
      </c>
      <c r="Z28" s="39">
        <v>35</v>
      </c>
      <c r="AA28" s="116">
        <v>23</v>
      </c>
      <c r="AB28" s="115">
        <f t="shared" si="6"/>
        <v>65.714285714285708</v>
      </c>
      <c r="AC28" s="37"/>
      <c r="AD28" s="41"/>
    </row>
    <row r="29" spans="1:30" s="42" customFormat="1" ht="15.8" customHeight="1" x14ac:dyDescent="0.25">
      <c r="A29" s="61" t="s">
        <v>56</v>
      </c>
      <c r="B29" s="39">
        <v>160</v>
      </c>
      <c r="C29" s="39">
        <v>174</v>
      </c>
      <c r="D29" s="36">
        <f t="shared" si="0"/>
        <v>108.75</v>
      </c>
      <c r="E29" s="39">
        <v>144</v>
      </c>
      <c r="F29" s="39">
        <v>156</v>
      </c>
      <c r="G29" s="40">
        <f t="shared" si="1"/>
        <v>108.33333333333333</v>
      </c>
      <c r="H29" s="39">
        <v>10</v>
      </c>
      <c r="I29" s="39">
        <v>17</v>
      </c>
      <c r="J29" s="40">
        <f t="shared" si="2"/>
        <v>170</v>
      </c>
      <c r="K29" s="39">
        <v>5</v>
      </c>
      <c r="L29" s="39">
        <v>8</v>
      </c>
      <c r="M29" s="107">
        <f t="shared" si="7"/>
        <v>160</v>
      </c>
      <c r="N29" s="39">
        <v>0</v>
      </c>
      <c r="O29" s="39">
        <v>0</v>
      </c>
      <c r="P29" s="107" t="str">
        <f t="shared" si="8"/>
        <v>-</v>
      </c>
      <c r="Q29" s="39">
        <v>128</v>
      </c>
      <c r="R29" s="60">
        <v>132</v>
      </c>
      <c r="S29" s="40">
        <f t="shared" si="3"/>
        <v>103.125</v>
      </c>
      <c r="T29" s="39">
        <v>79</v>
      </c>
      <c r="U29" s="60">
        <v>33</v>
      </c>
      <c r="V29" s="40">
        <f t="shared" si="4"/>
        <v>41.77215189873418</v>
      </c>
      <c r="W29" s="39">
        <v>64</v>
      </c>
      <c r="X29" s="60">
        <v>32</v>
      </c>
      <c r="Y29" s="40">
        <f t="shared" si="5"/>
        <v>50</v>
      </c>
      <c r="Z29" s="39">
        <v>62</v>
      </c>
      <c r="AA29" s="116">
        <v>28</v>
      </c>
      <c r="AB29" s="115">
        <f t="shared" si="6"/>
        <v>45.161290322580648</v>
      </c>
      <c r="AC29" s="37"/>
      <c r="AD29" s="41"/>
    </row>
    <row r="30" spans="1:30" s="42" customFormat="1" ht="15.8" customHeight="1" x14ac:dyDescent="0.25">
      <c r="A30" s="61" t="s">
        <v>57</v>
      </c>
      <c r="B30" s="39">
        <v>69</v>
      </c>
      <c r="C30" s="39">
        <v>103</v>
      </c>
      <c r="D30" s="36">
        <f t="shared" si="0"/>
        <v>149.27536231884059</v>
      </c>
      <c r="E30" s="39">
        <v>64</v>
      </c>
      <c r="F30" s="39">
        <v>95</v>
      </c>
      <c r="G30" s="40">
        <f t="shared" si="1"/>
        <v>148.4375</v>
      </c>
      <c r="H30" s="39">
        <v>18</v>
      </c>
      <c r="I30" s="39">
        <v>24</v>
      </c>
      <c r="J30" s="106">
        <f t="shared" si="2"/>
        <v>133.33333333333334</v>
      </c>
      <c r="K30" s="39">
        <v>12</v>
      </c>
      <c r="L30" s="39">
        <v>10</v>
      </c>
      <c r="M30" s="107">
        <f t="shared" si="7"/>
        <v>83.333333333333329</v>
      </c>
      <c r="N30" s="39">
        <v>0</v>
      </c>
      <c r="O30" s="39">
        <v>1</v>
      </c>
      <c r="P30" s="107" t="str">
        <f t="shared" si="8"/>
        <v>-</v>
      </c>
      <c r="Q30" s="39">
        <v>63</v>
      </c>
      <c r="R30" s="60">
        <v>90</v>
      </c>
      <c r="S30" s="40">
        <f t="shared" si="3"/>
        <v>142.85714285714286</v>
      </c>
      <c r="T30" s="39">
        <v>24</v>
      </c>
      <c r="U30" s="60">
        <v>34</v>
      </c>
      <c r="V30" s="40">
        <f t="shared" si="4"/>
        <v>141.66666666666666</v>
      </c>
      <c r="W30" s="39">
        <v>19</v>
      </c>
      <c r="X30" s="60">
        <v>31</v>
      </c>
      <c r="Y30" s="40">
        <f t="shared" si="5"/>
        <v>163.15789473684211</v>
      </c>
      <c r="Z30" s="39">
        <v>18</v>
      </c>
      <c r="AA30" s="116">
        <v>29</v>
      </c>
      <c r="AB30" s="115">
        <f t="shared" si="6"/>
        <v>161.11111111111111</v>
      </c>
      <c r="AC30" s="37"/>
      <c r="AD30" s="41"/>
    </row>
    <row r="31" spans="1:30" s="42" customFormat="1" ht="15.8" customHeight="1" x14ac:dyDescent="0.25">
      <c r="A31" s="61" t="s">
        <v>58</v>
      </c>
      <c r="B31" s="39">
        <v>78</v>
      </c>
      <c r="C31" s="39">
        <v>126</v>
      </c>
      <c r="D31" s="36">
        <f t="shared" si="0"/>
        <v>161.53846153846155</v>
      </c>
      <c r="E31" s="39">
        <v>74</v>
      </c>
      <c r="F31" s="39">
        <v>113</v>
      </c>
      <c r="G31" s="40">
        <f t="shared" si="1"/>
        <v>152.70270270270271</v>
      </c>
      <c r="H31" s="39">
        <v>8</v>
      </c>
      <c r="I31" s="39">
        <v>28</v>
      </c>
      <c r="J31" s="106">
        <f t="shared" si="2"/>
        <v>350</v>
      </c>
      <c r="K31" s="39">
        <v>4</v>
      </c>
      <c r="L31" s="39">
        <v>6</v>
      </c>
      <c r="M31" s="107">
        <f t="shared" si="7"/>
        <v>150</v>
      </c>
      <c r="N31" s="39">
        <v>1</v>
      </c>
      <c r="O31" s="39">
        <v>1</v>
      </c>
      <c r="P31" s="107">
        <f t="shared" si="8"/>
        <v>100</v>
      </c>
      <c r="Q31" s="39">
        <v>67</v>
      </c>
      <c r="R31" s="60">
        <v>105</v>
      </c>
      <c r="S31" s="40">
        <f t="shared" si="3"/>
        <v>156.71641791044777</v>
      </c>
      <c r="T31" s="39">
        <v>31</v>
      </c>
      <c r="U31" s="60">
        <v>42</v>
      </c>
      <c r="V31" s="40">
        <f t="shared" si="4"/>
        <v>135.48387096774192</v>
      </c>
      <c r="W31" s="39">
        <v>28</v>
      </c>
      <c r="X31" s="60">
        <v>36</v>
      </c>
      <c r="Y31" s="40">
        <f t="shared" si="5"/>
        <v>128.57142857142858</v>
      </c>
      <c r="Z31" s="39">
        <v>25</v>
      </c>
      <c r="AA31" s="116">
        <v>33</v>
      </c>
      <c r="AB31" s="115">
        <f t="shared" si="6"/>
        <v>132</v>
      </c>
      <c r="AC31" s="37"/>
      <c r="AD31" s="41"/>
    </row>
    <row r="32" spans="1:30" s="42" customFormat="1" ht="15.8" customHeight="1" x14ac:dyDescent="0.25">
      <c r="A32" s="61" t="s">
        <v>59</v>
      </c>
      <c r="B32" s="39">
        <v>138</v>
      </c>
      <c r="C32" s="39">
        <v>125</v>
      </c>
      <c r="D32" s="36">
        <f t="shared" si="0"/>
        <v>90.579710144927532</v>
      </c>
      <c r="E32" s="39">
        <v>134</v>
      </c>
      <c r="F32" s="39">
        <v>117</v>
      </c>
      <c r="G32" s="40">
        <f t="shared" si="1"/>
        <v>87.31343283582089</v>
      </c>
      <c r="H32" s="39">
        <v>29</v>
      </c>
      <c r="I32" s="39">
        <v>36</v>
      </c>
      <c r="J32" s="106">
        <f t="shared" si="2"/>
        <v>124.13793103448276</v>
      </c>
      <c r="K32" s="39">
        <v>5</v>
      </c>
      <c r="L32" s="39">
        <v>6</v>
      </c>
      <c r="M32" s="107">
        <f t="shared" si="7"/>
        <v>120</v>
      </c>
      <c r="N32" s="39">
        <v>1</v>
      </c>
      <c r="O32" s="39">
        <v>7</v>
      </c>
      <c r="P32" s="107">
        <f t="shared" si="8"/>
        <v>700</v>
      </c>
      <c r="Q32" s="39">
        <v>132</v>
      </c>
      <c r="R32" s="60">
        <v>96</v>
      </c>
      <c r="S32" s="40">
        <f t="shared" si="3"/>
        <v>72.727272727272734</v>
      </c>
      <c r="T32" s="39">
        <v>64</v>
      </c>
      <c r="U32" s="60">
        <v>20</v>
      </c>
      <c r="V32" s="40">
        <f t="shared" si="4"/>
        <v>31.25</v>
      </c>
      <c r="W32" s="39">
        <v>60</v>
      </c>
      <c r="X32" s="60">
        <v>19</v>
      </c>
      <c r="Y32" s="40">
        <f t="shared" si="5"/>
        <v>31.666666666666668</v>
      </c>
      <c r="Z32" s="39">
        <v>54</v>
      </c>
      <c r="AA32" s="116">
        <v>19</v>
      </c>
      <c r="AB32" s="115">
        <f t="shared" si="6"/>
        <v>35.185185185185183</v>
      </c>
      <c r="AC32" s="37"/>
      <c r="AD32" s="41"/>
    </row>
    <row r="33" spans="1:30" s="42" customFormat="1" ht="15.8" customHeight="1" x14ac:dyDescent="0.25">
      <c r="A33" s="61" t="s">
        <v>60</v>
      </c>
      <c r="B33" s="39">
        <v>136</v>
      </c>
      <c r="C33" s="39">
        <v>214</v>
      </c>
      <c r="D33" s="36">
        <f t="shared" si="0"/>
        <v>157.35294117647058</v>
      </c>
      <c r="E33" s="39">
        <v>136</v>
      </c>
      <c r="F33" s="39">
        <v>214</v>
      </c>
      <c r="G33" s="40">
        <f t="shared" si="1"/>
        <v>157.35294117647058</v>
      </c>
      <c r="H33" s="39">
        <v>16</v>
      </c>
      <c r="I33" s="39">
        <v>37</v>
      </c>
      <c r="J33" s="106">
        <f t="shared" si="2"/>
        <v>231.25</v>
      </c>
      <c r="K33" s="39">
        <v>9</v>
      </c>
      <c r="L33" s="39">
        <v>10</v>
      </c>
      <c r="M33" s="107">
        <f t="shared" si="7"/>
        <v>111.11111111111111</v>
      </c>
      <c r="N33" s="39">
        <v>0</v>
      </c>
      <c r="O33" s="39">
        <v>0</v>
      </c>
      <c r="P33" s="107" t="str">
        <f t="shared" si="8"/>
        <v>-</v>
      </c>
      <c r="Q33" s="39">
        <v>135</v>
      </c>
      <c r="R33" s="60">
        <v>197</v>
      </c>
      <c r="S33" s="40">
        <f t="shared" si="3"/>
        <v>145.92592592592592</v>
      </c>
      <c r="T33" s="39">
        <v>46</v>
      </c>
      <c r="U33" s="60">
        <v>77</v>
      </c>
      <c r="V33" s="40">
        <f t="shared" si="4"/>
        <v>167.39130434782609</v>
      </c>
      <c r="W33" s="39">
        <v>45</v>
      </c>
      <c r="X33" s="60">
        <v>77</v>
      </c>
      <c r="Y33" s="40">
        <f t="shared" si="5"/>
        <v>171.11111111111111</v>
      </c>
      <c r="Z33" s="39">
        <v>42</v>
      </c>
      <c r="AA33" s="116">
        <v>73</v>
      </c>
      <c r="AB33" s="115">
        <f t="shared" si="6"/>
        <v>173.8095238095238</v>
      </c>
      <c r="AC33" s="37"/>
      <c r="AD33" s="41"/>
    </row>
    <row r="34" spans="1:30" s="42" customFormat="1" ht="15.8" customHeight="1" x14ac:dyDescent="0.25">
      <c r="A34" s="61" t="s">
        <v>61</v>
      </c>
      <c r="B34" s="39">
        <v>160</v>
      </c>
      <c r="C34" s="39">
        <v>238</v>
      </c>
      <c r="D34" s="36">
        <f t="shared" si="0"/>
        <v>148.75</v>
      </c>
      <c r="E34" s="39">
        <v>150</v>
      </c>
      <c r="F34" s="39">
        <v>230</v>
      </c>
      <c r="G34" s="40">
        <f t="shared" si="1"/>
        <v>153.33333333333334</v>
      </c>
      <c r="H34" s="39">
        <v>29</v>
      </c>
      <c r="I34" s="39">
        <v>53</v>
      </c>
      <c r="J34" s="40">
        <f t="shared" si="2"/>
        <v>182.75862068965517</v>
      </c>
      <c r="K34" s="39">
        <v>17</v>
      </c>
      <c r="L34" s="39">
        <v>17</v>
      </c>
      <c r="M34" s="107">
        <f t="shared" si="7"/>
        <v>100</v>
      </c>
      <c r="N34" s="39">
        <v>8</v>
      </c>
      <c r="O34" s="39">
        <v>1</v>
      </c>
      <c r="P34" s="107">
        <f t="shared" si="8"/>
        <v>12.5</v>
      </c>
      <c r="Q34" s="39">
        <v>145</v>
      </c>
      <c r="R34" s="60">
        <v>212</v>
      </c>
      <c r="S34" s="40">
        <f t="shared" si="3"/>
        <v>146.20689655172413</v>
      </c>
      <c r="T34" s="39">
        <v>59</v>
      </c>
      <c r="U34" s="60">
        <v>72</v>
      </c>
      <c r="V34" s="40">
        <f t="shared" si="4"/>
        <v>122.03389830508475</v>
      </c>
      <c r="W34" s="39">
        <v>54</v>
      </c>
      <c r="X34" s="60">
        <v>71</v>
      </c>
      <c r="Y34" s="40">
        <f t="shared" si="5"/>
        <v>131.4814814814815</v>
      </c>
      <c r="Z34" s="39">
        <v>49</v>
      </c>
      <c r="AA34" s="116">
        <v>70</v>
      </c>
      <c r="AB34" s="115">
        <f t="shared" si="6"/>
        <v>142.85714285714286</v>
      </c>
      <c r="AC34" s="37"/>
      <c r="AD34" s="41"/>
    </row>
    <row r="35" spans="1:30" s="42" customFormat="1" ht="15.8" customHeight="1" thickBot="1" x14ac:dyDescent="0.3">
      <c r="A35" s="61" t="s">
        <v>62</v>
      </c>
      <c r="B35" s="39">
        <v>82</v>
      </c>
      <c r="C35" s="39">
        <v>99</v>
      </c>
      <c r="D35" s="36">
        <f t="shared" si="0"/>
        <v>120.73170731707317</v>
      </c>
      <c r="E35" s="39">
        <v>80</v>
      </c>
      <c r="F35" s="39">
        <v>95</v>
      </c>
      <c r="G35" s="40">
        <f t="shared" si="1"/>
        <v>118.75</v>
      </c>
      <c r="H35" s="39">
        <v>16</v>
      </c>
      <c r="I35" s="39">
        <v>15</v>
      </c>
      <c r="J35" s="40">
        <f t="shared" si="2"/>
        <v>93.75</v>
      </c>
      <c r="K35" s="39">
        <v>9</v>
      </c>
      <c r="L35" s="39">
        <v>9</v>
      </c>
      <c r="M35" s="40">
        <f t="shared" si="7"/>
        <v>100</v>
      </c>
      <c r="N35" s="39">
        <v>0</v>
      </c>
      <c r="O35" s="39">
        <v>0</v>
      </c>
      <c r="P35" s="107" t="str">
        <f t="shared" si="8"/>
        <v>-</v>
      </c>
      <c r="Q35" s="39">
        <v>67</v>
      </c>
      <c r="R35" s="60">
        <v>68</v>
      </c>
      <c r="S35" s="40">
        <f t="shared" si="3"/>
        <v>101.49253731343283</v>
      </c>
      <c r="T35" s="39">
        <v>25</v>
      </c>
      <c r="U35" s="60">
        <v>16</v>
      </c>
      <c r="V35" s="40">
        <f t="shared" si="4"/>
        <v>64</v>
      </c>
      <c r="W35" s="39">
        <v>23</v>
      </c>
      <c r="X35" s="60">
        <v>16</v>
      </c>
      <c r="Y35" s="40">
        <f t="shared" si="5"/>
        <v>69.565217391304344</v>
      </c>
      <c r="Z35" s="39">
        <v>20</v>
      </c>
      <c r="AA35" s="117">
        <v>15</v>
      </c>
      <c r="AB35" s="115">
        <f t="shared" si="6"/>
        <v>75</v>
      </c>
      <c r="AC35" s="37"/>
      <c r="AD35" s="41"/>
    </row>
    <row r="36" spans="1:30" ht="46.2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75" t="s">
        <v>117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8"/>
  <sheetViews>
    <sheetView view="pageBreakPreview" zoomScale="80" zoomScaleNormal="70" zoomScaleSheetLayoutView="80" workbookViewId="0">
      <selection activeCell="A18" sqref="A18:E18"/>
    </sheetView>
  </sheetViews>
  <sheetFormatPr defaultColWidth="8" defaultRowHeight="13.6" x14ac:dyDescent="0.25"/>
  <cols>
    <col min="1" max="1" width="61.875" style="3" customWidth="1"/>
    <col min="2" max="2" width="16.125" style="18" customWidth="1"/>
    <col min="3" max="3" width="15.875" style="18" customWidth="1"/>
    <col min="4" max="4" width="12.625" style="3" customWidth="1"/>
    <col min="5" max="5" width="12.375" style="3" customWidth="1"/>
    <col min="6" max="16384" width="8" style="3"/>
  </cols>
  <sheetData>
    <row r="1" spans="1:9" ht="80.349999999999994" customHeight="1" x14ac:dyDescent="0.25">
      <c r="A1" s="163" t="s">
        <v>70</v>
      </c>
      <c r="B1" s="163"/>
      <c r="C1" s="163"/>
      <c r="D1" s="163"/>
      <c r="E1" s="163"/>
    </row>
    <row r="2" spans="1:9" s="4" customFormat="1" ht="23.3" customHeight="1" x14ac:dyDescent="0.25">
      <c r="A2" s="168" t="s">
        <v>0</v>
      </c>
      <c r="B2" s="164" t="s">
        <v>97</v>
      </c>
      <c r="C2" s="164" t="s">
        <v>98</v>
      </c>
      <c r="D2" s="191" t="s">
        <v>1</v>
      </c>
      <c r="E2" s="192"/>
    </row>
    <row r="3" spans="1:9" s="4" customFormat="1" ht="28.55" x14ac:dyDescent="0.25">
      <c r="A3" s="169"/>
      <c r="B3" s="165"/>
      <c r="C3" s="165"/>
      <c r="D3" s="5" t="s">
        <v>2</v>
      </c>
      <c r="E3" s="6" t="s">
        <v>26</v>
      </c>
    </row>
    <row r="4" spans="1:9" s="9" customFormat="1" ht="15.8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1.1" x14ac:dyDescent="0.25">
      <c r="A5" s="10" t="s">
        <v>27</v>
      </c>
      <c r="B5" s="78">
        <f>'6-(АТО-ЦЗ)'!B7</f>
        <v>1891</v>
      </c>
      <c r="C5" s="78">
        <f>'6-(АТО-ЦЗ)'!C7</f>
        <v>1805</v>
      </c>
      <c r="D5" s="20">
        <f>C5*100/B5</f>
        <v>95.452141723955577</v>
      </c>
      <c r="E5" s="75">
        <f>C5-B5</f>
        <v>-86</v>
      </c>
      <c r="I5" s="13"/>
    </row>
    <row r="6" spans="1:9" s="4" customFormat="1" ht="21.1" x14ac:dyDescent="0.25">
      <c r="A6" s="10" t="s">
        <v>28</v>
      </c>
      <c r="B6" s="79">
        <f>'6-(АТО-ЦЗ)'!E7</f>
        <v>1565</v>
      </c>
      <c r="C6" s="79">
        <f>'6-(АТО-ЦЗ)'!F7</f>
        <v>1460</v>
      </c>
      <c r="D6" s="20">
        <f t="shared" ref="D6:D10" si="0">C6*100/B6</f>
        <v>93.290734824281145</v>
      </c>
      <c r="E6" s="75">
        <f t="shared" ref="E6:E10" si="1">C6-B6</f>
        <v>-105</v>
      </c>
      <c r="I6" s="13"/>
    </row>
    <row r="7" spans="1:9" s="4" customFormat="1" ht="48.75" customHeight="1" x14ac:dyDescent="0.25">
      <c r="A7" s="14" t="s">
        <v>29</v>
      </c>
      <c r="B7" s="79">
        <f>'6-(АТО-ЦЗ)'!H7</f>
        <v>304</v>
      </c>
      <c r="C7" s="79">
        <f>'6-(АТО-ЦЗ)'!I7</f>
        <v>306</v>
      </c>
      <c r="D7" s="20">
        <f t="shared" si="0"/>
        <v>100.65789473684211</v>
      </c>
      <c r="E7" s="75">
        <f t="shared" si="1"/>
        <v>2</v>
      </c>
      <c r="I7" s="13"/>
    </row>
    <row r="8" spans="1:9" s="4" customFormat="1" ht="21.1" x14ac:dyDescent="0.25">
      <c r="A8" s="15" t="s">
        <v>30</v>
      </c>
      <c r="B8" s="79">
        <f>'6-(АТО-ЦЗ)'!K7</f>
        <v>61</v>
      </c>
      <c r="C8" s="79">
        <f>'6-(АТО-ЦЗ)'!L7</f>
        <v>35</v>
      </c>
      <c r="D8" s="20">
        <f t="shared" si="0"/>
        <v>57.377049180327866</v>
      </c>
      <c r="E8" s="75">
        <f t="shared" si="1"/>
        <v>-26</v>
      </c>
      <c r="I8" s="13"/>
    </row>
    <row r="9" spans="1:9" s="4" customFormat="1" ht="49.25" customHeight="1" x14ac:dyDescent="0.25">
      <c r="A9" s="15" t="s">
        <v>20</v>
      </c>
      <c r="B9" s="79">
        <f>'6-(АТО-ЦЗ)'!N7</f>
        <v>14</v>
      </c>
      <c r="C9" s="79">
        <f>'6-(АТО-ЦЗ)'!O7</f>
        <v>3</v>
      </c>
      <c r="D9" s="20">
        <f t="shared" si="0"/>
        <v>21.428571428571427</v>
      </c>
      <c r="E9" s="75">
        <f t="shared" si="1"/>
        <v>-11</v>
      </c>
      <c r="I9" s="13"/>
    </row>
    <row r="10" spans="1:9" s="4" customFormat="1" ht="49.25" customHeight="1" x14ac:dyDescent="0.25">
      <c r="A10" s="15" t="s">
        <v>31</v>
      </c>
      <c r="B10" s="74">
        <f>'6-(АТО-ЦЗ)'!Q7</f>
        <v>1386</v>
      </c>
      <c r="C10" s="74">
        <f>'6-(АТО-ЦЗ)'!R7</f>
        <v>1275</v>
      </c>
      <c r="D10" s="11">
        <f t="shared" si="0"/>
        <v>91.991341991341997</v>
      </c>
      <c r="E10" s="75">
        <f t="shared" si="1"/>
        <v>-111</v>
      </c>
      <c r="I10" s="13"/>
    </row>
    <row r="11" spans="1:9" s="4" customFormat="1" ht="12.75" customHeight="1" x14ac:dyDescent="0.25">
      <c r="A11" s="170" t="s">
        <v>4</v>
      </c>
      <c r="B11" s="171"/>
      <c r="C11" s="171"/>
      <c r="D11" s="171"/>
      <c r="E11" s="171"/>
      <c r="I11" s="13"/>
    </row>
    <row r="12" spans="1:9" s="4" customFormat="1" ht="18" customHeight="1" x14ac:dyDescent="0.25">
      <c r="A12" s="172"/>
      <c r="B12" s="173"/>
      <c r="C12" s="173"/>
      <c r="D12" s="173"/>
      <c r="E12" s="173"/>
      <c r="I12" s="13"/>
    </row>
    <row r="13" spans="1:9" s="4" customFormat="1" ht="20.25" customHeight="1" x14ac:dyDescent="0.25">
      <c r="A13" s="168" t="s">
        <v>0</v>
      </c>
      <c r="B13" s="174" t="s">
        <v>99</v>
      </c>
      <c r="C13" s="174" t="s">
        <v>100</v>
      </c>
      <c r="D13" s="191" t="s">
        <v>1</v>
      </c>
      <c r="E13" s="192"/>
      <c r="I13" s="13"/>
    </row>
    <row r="14" spans="1:9" ht="27.7" customHeight="1" x14ac:dyDescent="0.25">
      <c r="A14" s="169"/>
      <c r="B14" s="174"/>
      <c r="C14" s="174"/>
      <c r="D14" s="21" t="s">
        <v>2</v>
      </c>
      <c r="E14" s="6" t="s">
        <v>26</v>
      </c>
      <c r="I14" s="13"/>
    </row>
    <row r="15" spans="1:9" ht="21.1" x14ac:dyDescent="0.25">
      <c r="A15" s="10" t="s">
        <v>113</v>
      </c>
      <c r="B15" s="76" t="s">
        <v>114</v>
      </c>
      <c r="C15" s="76">
        <f>'6-(АТО-ЦЗ)'!U7</f>
        <v>391</v>
      </c>
      <c r="D15" s="22" t="s">
        <v>114</v>
      </c>
      <c r="E15" s="75" t="s">
        <v>114</v>
      </c>
      <c r="I15" s="13"/>
    </row>
    <row r="16" spans="1:9" ht="21.1" x14ac:dyDescent="0.25">
      <c r="A16" s="1" t="s">
        <v>28</v>
      </c>
      <c r="B16" s="77">
        <f>'6-(АТО-ЦЗ)'!W7</f>
        <v>582</v>
      </c>
      <c r="C16" s="77">
        <f>'6-(АТО-ЦЗ)'!X7</f>
        <v>382</v>
      </c>
      <c r="D16" s="22">
        <f t="shared" ref="D16:D17" si="2">C16*100/B16</f>
        <v>65.635738831615114</v>
      </c>
      <c r="E16" s="75">
        <f t="shared" ref="E16:E17" si="3">C16-B16</f>
        <v>-200</v>
      </c>
      <c r="I16" s="13"/>
    </row>
    <row r="17" spans="1:9" ht="21.1" x14ac:dyDescent="0.25">
      <c r="A17" s="1" t="s">
        <v>33</v>
      </c>
      <c r="B17" s="77">
        <f>'6-(АТО-ЦЗ)'!Z7</f>
        <v>534</v>
      </c>
      <c r="C17" s="77">
        <f>'6-(АТО-ЦЗ)'!AA7</f>
        <v>348</v>
      </c>
      <c r="D17" s="22">
        <f t="shared" si="2"/>
        <v>65.168539325842701</v>
      </c>
      <c r="E17" s="75">
        <f t="shared" si="3"/>
        <v>-186</v>
      </c>
      <c r="I17" s="13"/>
    </row>
    <row r="18" spans="1:9" ht="61.85" customHeight="1" x14ac:dyDescent="0.25">
      <c r="A18" s="162" t="s">
        <v>115</v>
      </c>
      <c r="B18" s="162"/>
      <c r="C18" s="162"/>
      <c r="D18" s="162"/>
      <c r="E18" s="162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66" zoomScaleNormal="75" zoomScaleSheetLayoutView="6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F20" sqref="AF20"/>
    </sheetView>
  </sheetViews>
  <sheetFormatPr defaultColWidth="9.125" defaultRowHeight="14.3" x14ac:dyDescent="0.25"/>
  <cols>
    <col min="1" max="1" width="25.875" style="44" customWidth="1"/>
    <col min="2" max="2" width="10.875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4.75" style="44" customWidth="1"/>
    <col min="16" max="16" width="8.125" style="44" customWidth="1"/>
    <col min="17" max="18" width="12.5" style="44" customWidth="1"/>
    <col min="19" max="19" width="8.125" style="44" customWidth="1"/>
    <col min="20" max="20" width="10.625" style="44" hidden="1" customWidth="1"/>
    <col min="21" max="21" width="16.5" style="44" customWidth="1"/>
    <col min="22" max="22" width="8.1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103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67.599999999999994" customHeight="1" x14ac:dyDescent="0.25">
      <c r="A3" s="178"/>
      <c r="B3" s="179" t="s">
        <v>21</v>
      </c>
      <c r="C3" s="179"/>
      <c r="D3" s="179"/>
      <c r="E3" s="179" t="s">
        <v>22</v>
      </c>
      <c r="F3" s="179"/>
      <c r="G3" s="179"/>
      <c r="H3" s="179" t="s">
        <v>13</v>
      </c>
      <c r="I3" s="179"/>
      <c r="J3" s="179"/>
      <c r="K3" s="179" t="s">
        <v>9</v>
      </c>
      <c r="L3" s="179"/>
      <c r="M3" s="179"/>
      <c r="N3" s="179" t="s">
        <v>10</v>
      </c>
      <c r="O3" s="179"/>
      <c r="P3" s="179"/>
      <c r="Q3" s="184" t="s">
        <v>8</v>
      </c>
      <c r="R3" s="185"/>
      <c r="S3" s="186"/>
      <c r="T3" s="179" t="s">
        <v>16</v>
      </c>
      <c r="U3" s="179"/>
      <c r="V3" s="179"/>
      <c r="W3" s="179" t="s">
        <v>11</v>
      </c>
      <c r="X3" s="179"/>
      <c r="Y3" s="179"/>
      <c r="Z3" s="179" t="s">
        <v>12</v>
      </c>
      <c r="AA3" s="179"/>
      <c r="AB3" s="179"/>
    </row>
    <row r="4" spans="1:32" s="33" customFormat="1" ht="19.55" customHeight="1" x14ac:dyDescent="0.25">
      <c r="A4" s="178"/>
      <c r="B4" s="182" t="s">
        <v>15</v>
      </c>
      <c r="C4" s="182" t="s">
        <v>63</v>
      </c>
      <c r="D4" s="190" t="s">
        <v>2</v>
      </c>
      <c r="E4" s="182" t="s">
        <v>15</v>
      </c>
      <c r="F4" s="182" t="s">
        <v>63</v>
      </c>
      <c r="G4" s="190" t="s">
        <v>2</v>
      </c>
      <c r="H4" s="182" t="s">
        <v>15</v>
      </c>
      <c r="I4" s="182" t="s">
        <v>63</v>
      </c>
      <c r="J4" s="190" t="s">
        <v>2</v>
      </c>
      <c r="K4" s="182" t="s">
        <v>15</v>
      </c>
      <c r="L4" s="182" t="s">
        <v>63</v>
      </c>
      <c r="M4" s="190" t="s">
        <v>2</v>
      </c>
      <c r="N4" s="182" t="s">
        <v>15</v>
      </c>
      <c r="O4" s="182" t="s">
        <v>63</v>
      </c>
      <c r="P4" s="190" t="s">
        <v>2</v>
      </c>
      <c r="Q4" s="182" t="s">
        <v>15</v>
      </c>
      <c r="R4" s="182" t="s">
        <v>63</v>
      </c>
      <c r="S4" s="190" t="s">
        <v>2</v>
      </c>
      <c r="T4" s="182" t="s">
        <v>15</v>
      </c>
      <c r="U4" s="182" t="s">
        <v>116</v>
      </c>
      <c r="V4" s="190" t="s">
        <v>2</v>
      </c>
      <c r="W4" s="182" t="s">
        <v>15</v>
      </c>
      <c r="X4" s="182" t="s">
        <v>63</v>
      </c>
      <c r="Y4" s="190" t="s">
        <v>2</v>
      </c>
      <c r="Z4" s="182" t="s">
        <v>15</v>
      </c>
      <c r="AA4" s="182" t="s">
        <v>63</v>
      </c>
      <c r="AB4" s="190" t="s">
        <v>2</v>
      </c>
    </row>
    <row r="5" spans="1:32" s="33" customFormat="1" ht="15.8" customHeight="1" x14ac:dyDescent="0.25">
      <c r="A5" s="178"/>
      <c r="B5" s="182"/>
      <c r="C5" s="182"/>
      <c r="D5" s="190"/>
      <c r="E5" s="182"/>
      <c r="F5" s="182"/>
      <c r="G5" s="190"/>
      <c r="H5" s="182"/>
      <c r="I5" s="182"/>
      <c r="J5" s="190"/>
      <c r="K5" s="182"/>
      <c r="L5" s="182"/>
      <c r="M5" s="190"/>
      <c r="N5" s="182"/>
      <c r="O5" s="182"/>
      <c r="P5" s="190"/>
      <c r="Q5" s="182"/>
      <c r="R5" s="182"/>
      <c r="S5" s="190"/>
      <c r="T5" s="182"/>
      <c r="U5" s="182"/>
      <c r="V5" s="190"/>
      <c r="W5" s="182"/>
      <c r="X5" s="182"/>
      <c r="Y5" s="190"/>
      <c r="Z5" s="182"/>
      <c r="AA5" s="182"/>
      <c r="AB5" s="190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1891</v>
      </c>
      <c r="C7" s="35">
        <f>SUM(C8:C35)</f>
        <v>1805</v>
      </c>
      <c r="D7" s="36">
        <f>IF(ISERROR(C7*100/B7),"-",(C7*100/B7))</f>
        <v>95.452141723955577</v>
      </c>
      <c r="E7" s="35">
        <f>SUM(E8:E35)</f>
        <v>1565</v>
      </c>
      <c r="F7" s="35">
        <f>SUM(F8:F35)</f>
        <v>1460</v>
      </c>
      <c r="G7" s="36">
        <f>IF(ISERROR(F7*100/E7),"-",(F7*100/E7))</f>
        <v>93.290734824281145</v>
      </c>
      <c r="H7" s="86">
        <f>SUM(H8:H35)</f>
        <v>304</v>
      </c>
      <c r="I7" s="86">
        <f>SUM(I8:I35)</f>
        <v>306</v>
      </c>
      <c r="J7" s="108">
        <f>IF(ISERROR(I7*100/H7),"-",(I7*100/H7))</f>
        <v>100.65789473684211</v>
      </c>
      <c r="K7" s="86">
        <f>SUM(K8:K35)</f>
        <v>61</v>
      </c>
      <c r="L7" s="86">
        <f>SUM(L8:L35)</f>
        <v>35</v>
      </c>
      <c r="M7" s="108">
        <f>IF(ISERROR(L7*100/K7),"-",(L7*100/K7))</f>
        <v>57.377049180327866</v>
      </c>
      <c r="N7" s="86">
        <f>SUM(N8:N35)</f>
        <v>14</v>
      </c>
      <c r="O7" s="86">
        <f>SUM(O8:O35)</f>
        <v>3</v>
      </c>
      <c r="P7" s="108">
        <f>IF(ISERROR(O7*100/N7),"-",(O7*100/N7))</f>
        <v>21.428571428571427</v>
      </c>
      <c r="Q7" s="35">
        <f>SUM(Q8:Q35)</f>
        <v>1386</v>
      </c>
      <c r="R7" s="35">
        <f>SUM(R8:R35)</f>
        <v>1275</v>
      </c>
      <c r="S7" s="36">
        <f>IF(ISERROR(R7*100/Q7),"-",(R7*100/Q7))</f>
        <v>91.991341991341997</v>
      </c>
      <c r="T7" s="35">
        <f>SUM(T8:T35)</f>
        <v>889</v>
      </c>
      <c r="U7" s="35">
        <f>SUM(U8:U35)</f>
        <v>391</v>
      </c>
      <c r="V7" s="36">
        <f>IF(ISERROR(U7*100/T7),"-",(U7*100/T7))</f>
        <v>43.982002249718782</v>
      </c>
      <c r="W7" s="35">
        <f>SUM(W8:W35)</f>
        <v>582</v>
      </c>
      <c r="X7" s="35">
        <f>SUM(X8:X35)</f>
        <v>382</v>
      </c>
      <c r="Y7" s="36">
        <f>IF(ISERROR(X7*100/W7),"-",(X7*100/W7))</f>
        <v>65.635738831615114</v>
      </c>
      <c r="Z7" s="35">
        <f>SUM(Z8:Z35)</f>
        <v>534</v>
      </c>
      <c r="AA7" s="35">
        <f>SUM(AA8:AA35)</f>
        <v>348</v>
      </c>
      <c r="AB7" s="36">
        <f>IF(ISERROR(AA7*100/Z7),"-",(AA7*100/Z7))</f>
        <v>65.168539325842701</v>
      </c>
      <c r="AC7" s="37"/>
      <c r="AF7" s="42"/>
    </row>
    <row r="8" spans="1:32" s="42" customFormat="1" ht="14.95" customHeight="1" x14ac:dyDescent="0.25">
      <c r="A8" s="61" t="s">
        <v>35</v>
      </c>
      <c r="B8" s="39">
        <v>469</v>
      </c>
      <c r="C8" s="39">
        <v>498</v>
      </c>
      <c r="D8" s="36">
        <f>IF(ISERROR(C8*100/B8),"-",(C8*100/B8))</f>
        <v>106.18336886993603</v>
      </c>
      <c r="E8" s="39">
        <v>366</v>
      </c>
      <c r="F8" s="39">
        <v>395</v>
      </c>
      <c r="G8" s="40">
        <f>IF(ISERROR(F8*100/E8),"-",(F8*100/E8))</f>
        <v>107.92349726775956</v>
      </c>
      <c r="H8" s="87">
        <v>52</v>
      </c>
      <c r="I8" s="87">
        <v>85</v>
      </c>
      <c r="J8" s="107">
        <f>IF(ISERROR(I8*100/H8),"-",(I8*100/H8))</f>
        <v>163.46153846153845</v>
      </c>
      <c r="K8" s="87">
        <v>6</v>
      </c>
      <c r="L8" s="87">
        <v>8</v>
      </c>
      <c r="M8" s="107">
        <f>IF(ISERROR(L8*100/K8),"-",(L8*100/K8))</f>
        <v>133.33333333333334</v>
      </c>
      <c r="N8" s="87">
        <v>2</v>
      </c>
      <c r="O8" s="87">
        <v>0</v>
      </c>
      <c r="P8" s="107">
        <f>IF(ISERROR(O8*100/N8),"-",(O8*100/N8))</f>
        <v>0</v>
      </c>
      <c r="Q8" s="39">
        <v>333</v>
      </c>
      <c r="R8" s="60">
        <v>357</v>
      </c>
      <c r="S8" s="40">
        <f>IF(ISERROR(R8*100/Q8),"-",(R8*100/Q8))</f>
        <v>107.2072072072072</v>
      </c>
      <c r="T8" s="39">
        <v>259</v>
      </c>
      <c r="U8" s="60">
        <v>132</v>
      </c>
      <c r="V8" s="40">
        <f>IF(ISERROR(U8*100/T8),"-",(U8*100/T8))</f>
        <v>50.965250965250966</v>
      </c>
      <c r="W8" s="39">
        <v>159</v>
      </c>
      <c r="X8" s="60">
        <v>131</v>
      </c>
      <c r="Y8" s="40">
        <f>IF(ISERROR(X8*100/W8),"-",(X8*100/W8))</f>
        <v>82.389937106918239</v>
      </c>
      <c r="Z8" s="39">
        <v>150</v>
      </c>
      <c r="AA8" s="60">
        <v>121</v>
      </c>
      <c r="AB8" s="40">
        <f>IF(ISERROR(AA8*100/Z8),"-",(AA8*100/Z8))</f>
        <v>80.666666666666671</v>
      </c>
      <c r="AC8" s="37"/>
      <c r="AD8" s="41"/>
    </row>
    <row r="9" spans="1:32" s="43" customFormat="1" ht="14.95" customHeight="1" x14ac:dyDescent="0.25">
      <c r="A9" s="61" t="s">
        <v>36</v>
      </c>
      <c r="B9" s="39">
        <v>48</v>
      </c>
      <c r="C9" s="39">
        <v>36</v>
      </c>
      <c r="D9" s="36">
        <f t="shared" ref="D9:D35" si="0">IF(ISERROR(C9*100/B9),"-",(C9*100/B9))</f>
        <v>75</v>
      </c>
      <c r="E9" s="39">
        <v>46</v>
      </c>
      <c r="F9" s="39">
        <v>34</v>
      </c>
      <c r="G9" s="40">
        <f t="shared" ref="G9:G35" si="1">IF(ISERROR(F9*100/E9),"-",(F9*100/E9))</f>
        <v>73.913043478260875</v>
      </c>
      <c r="H9" s="87">
        <v>13</v>
      </c>
      <c r="I9" s="87">
        <v>12</v>
      </c>
      <c r="J9" s="107">
        <f t="shared" ref="J9:J35" si="2">IF(ISERROR(I9*100/H9),"-",(I9*100/H9))</f>
        <v>92.307692307692307</v>
      </c>
      <c r="K9" s="87">
        <v>1</v>
      </c>
      <c r="L9" s="87">
        <v>0</v>
      </c>
      <c r="M9" s="107">
        <f t="shared" ref="M9:M35" si="3">IF(ISERROR(L9*100/K9),"-",(L9*100/K9))</f>
        <v>0</v>
      </c>
      <c r="N9" s="87">
        <v>0</v>
      </c>
      <c r="O9" s="87">
        <v>0</v>
      </c>
      <c r="P9" s="107" t="str">
        <f t="shared" ref="P9:P35" si="4">IF(ISERROR(O9*100/N9),"-",(O9*100/N9))</f>
        <v>-</v>
      </c>
      <c r="Q9" s="39">
        <v>44</v>
      </c>
      <c r="R9" s="60">
        <v>26</v>
      </c>
      <c r="S9" s="40">
        <f t="shared" ref="S9:S35" si="5">IF(ISERROR(R9*100/Q9),"-",(R9*100/Q9))</f>
        <v>59.090909090909093</v>
      </c>
      <c r="T9" s="39">
        <v>19</v>
      </c>
      <c r="U9" s="60">
        <v>7</v>
      </c>
      <c r="V9" s="40">
        <f t="shared" ref="V9:V35" si="6">IF(ISERROR(U9*100/T9),"-",(U9*100/T9))</f>
        <v>36.842105263157897</v>
      </c>
      <c r="W9" s="39">
        <v>17</v>
      </c>
      <c r="X9" s="60">
        <v>7</v>
      </c>
      <c r="Y9" s="40">
        <f t="shared" ref="Y9:Y35" si="7">IF(ISERROR(X9*100/W9),"-",(X9*100/W9))</f>
        <v>41.176470588235297</v>
      </c>
      <c r="Z9" s="39">
        <v>13</v>
      </c>
      <c r="AA9" s="60">
        <v>6</v>
      </c>
      <c r="AB9" s="40">
        <f t="shared" ref="AB9:AB35" si="8">IF(ISERROR(AA9*100/Z9),"-",(AA9*100/Z9))</f>
        <v>46.153846153846153</v>
      </c>
      <c r="AC9" s="37"/>
      <c r="AD9" s="41"/>
    </row>
    <row r="10" spans="1:32" s="42" customFormat="1" ht="14.95" customHeight="1" x14ac:dyDescent="0.25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87">
        <v>2</v>
      </c>
      <c r="I10" s="87">
        <v>1</v>
      </c>
      <c r="J10" s="107">
        <f t="shared" si="2"/>
        <v>50</v>
      </c>
      <c r="K10" s="87">
        <v>1</v>
      </c>
      <c r="L10" s="87">
        <v>0</v>
      </c>
      <c r="M10" s="107">
        <f t="shared" si="3"/>
        <v>0</v>
      </c>
      <c r="N10" s="87">
        <v>1</v>
      </c>
      <c r="O10" s="87">
        <v>0</v>
      </c>
      <c r="P10" s="107">
        <f t="shared" si="4"/>
        <v>0</v>
      </c>
      <c r="Q10" s="39">
        <v>6</v>
      </c>
      <c r="R10" s="60">
        <v>4</v>
      </c>
      <c r="S10" s="40">
        <f t="shared" si="5"/>
        <v>66.666666666666671</v>
      </c>
      <c r="T10" s="39">
        <v>2</v>
      </c>
      <c r="U10" s="60">
        <v>1</v>
      </c>
      <c r="V10" s="40">
        <f t="shared" si="6"/>
        <v>50</v>
      </c>
      <c r="W10" s="39">
        <v>2</v>
      </c>
      <c r="X10" s="60">
        <v>1</v>
      </c>
      <c r="Y10" s="40">
        <f t="shared" si="7"/>
        <v>50</v>
      </c>
      <c r="Z10" s="39">
        <v>2</v>
      </c>
      <c r="AA10" s="60">
        <v>0</v>
      </c>
      <c r="AB10" s="40">
        <f t="shared" si="8"/>
        <v>0</v>
      </c>
      <c r="AC10" s="37"/>
      <c r="AD10" s="41"/>
    </row>
    <row r="11" spans="1:32" s="42" customFormat="1" ht="14.95" customHeight="1" x14ac:dyDescent="0.25">
      <c r="A11" s="61" t="s">
        <v>38</v>
      </c>
      <c r="B11" s="39">
        <v>20</v>
      </c>
      <c r="C11" s="39">
        <v>15</v>
      </c>
      <c r="D11" s="36">
        <f t="shared" si="0"/>
        <v>75</v>
      </c>
      <c r="E11" s="39">
        <v>18</v>
      </c>
      <c r="F11" s="39">
        <v>13</v>
      </c>
      <c r="G11" s="40">
        <f t="shared" si="1"/>
        <v>72.222222222222229</v>
      </c>
      <c r="H11" s="87">
        <v>5</v>
      </c>
      <c r="I11" s="87">
        <v>2</v>
      </c>
      <c r="J11" s="107">
        <f t="shared" si="2"/>
        <v>40</v>
      </c>
      <c r="K11" s="87">
        <v>1</v>
      </c>
      <c r="L11" s="87">
        <v>0</v>
      </c>
      <c r="M11" s="107">
        <f t="shared" si="3"/>
        <v>0</v>
      </c>
      <c r="N11" s="87">
        <v>0</v>
      </c>
      <c r="O11" s="87">
        <v>0</v>
      </c>
      <c r="P11" s="107" t="str">
        <f t="shared" si="4"/>
        <v>-</v>
      </c>
      <c r="Q11" s="39">
        <v>17</v>
      </c>
      <c r="R11" s="60">
        <v>13</v>
      </c>
      <c r="S11" s="40">
        <f t="shared" si="5"/>
        <v>76.470588235294116</v>
      </c>
      <c r="T11" s="39">
        <v>8</v>
      </c>
      <c r="U11" s="60">
        <v>2</v>
      </c>
      <c r="V11" s="40">
        <f t="shared" si="6"/>
        <v>25</v>
      </c>
      <c r="W11" s="39">
        <v>6</v>
      </c>
      <c r="X11" s="60">
        <v>2</v>
      </c>
      <c r="Y11" s="40">
        <f t="shared" si="7"/>
        <v>33.333333333333336</v>
      </c>
      <c r="Z11" s="39">
        <v>5</v>
      </c>
      <c r="AA11" s="60">
        <v>2</v>
      </c>
      <c r="AB11" s="40">
        <f t="shared" si="8"/>
        <v>40</v>
      </c>
      <c r="AC11" s="37"/>
      <c r="AD11" s="41"/>
    </row>
    <row r="12" spans="1:32" s="42" customFormat="1" ht="14.95" customHeight="1" x14ac:dyDescent="0.25">
      <c r="A12" s="61" t="s">
        <v>39</v>
      </c>
      <c r="B12" s="39">
        <v>59</v>
      </c>
      <c r="C12" s="39">
        <v>63</v>
      </c>
      <c r="D12" s="36">
        <f t="shared" si="0"/>
        <v>106.77966101694915</v>
      </c>
      <c r="E12" s="39">
        <v>52</v>
      </c>
      <c r="F12" s="39">
        <v>56</v>
      </c>
      <c r="G12" s="40">
        <f t="shared" si="1"/>
        <v>107.69230769230769</v>
      </c>
      <c r="H12" s="87">
        <v>9</v>
      </c>
      <c r="I12" s="87">
        <v>18</v>
      </c>
      <c r="J12" s="107">
        <f t="shared" si="2"/>
        <v>200</v>
      </c>
      <c r="K12" s="87">
        <v>0</v>
      </c>
      <c r="L12" s="87">
        <v>1</v>
      </c>
      <c r="M12" s="107" t="str">
        <f t="shared" si="3"/>
        <v>-</v>
      </c>
      <c r="N12" s="87">
        <v>3</v>
      </c>
      <c r="O12" s="87">
        <v>0</v>
      </c>
      <c r="P12" s="107">
        <f t="shared" si="4"/>
        <v>0</v>
      </c>
      <c r="Q12" s="39">
        <v>50</v>
      </c>
      <c r="R12" s="60">
        <v>50</v>
      </c>
      <c r="S12" s="40">
        <f t="shared" si="5"/>
        <v>100</v>
      </c>
      <c r="T12" s="39">
        <v>33</v>
      </c>
      <c r="U12" s="60">
        <v>9</v>
      </c>
      <c r="V12" s="40">
        <f t="shared" si="6"/>
        <v>27.272727272727273</v>
      </c>
      <c r="W12" s="39">
        <v>26</v>
      </c>
      <c r="X12" s="60">
        <v>9</v>
      </c>
      <c r="Y12" s="40">
        <f t="shared" si="7"/>
        <v>34.615384615384613</v>
      </c>
      <c r="Z12" s="39">
        <v>24</v>
      </c>
      <c r="AA12" s="60">
        <v>8</v>
      </c>
      <c r="AB12" s="40">
        <f t="shared" si="8"/>
        <v>33.333333333333336</v>
      </c>
      <c r="AC12" s="37"/>
      <c r="AD12" s="41"/>
    </row>
    <row r="13" spans="1:32" s="42" customFormat="1" ht="14.95" customHeight="1" x14ac:dyDescent="0.25">
      <c r="A13" s="61" t="s">
        <v>40</v>
      </c>
      <c r="B13" s="39">
        <v>14</v>
      </c>
      <c r="C13" s="39">
        <v>13</v>
      </c>
      <c r="D13" s="36">
        <f t="shared" si="0"/>
        <v>92.857142857142861</v>
      </c>
      <c r="E13" s="39">
        <v>13</v>
      </c>
      <c r="F13" s="39">
        <v>12</v>
      </c>
      <c r="G13" s="40">
        <f t="shared" si="1"/>
        <v>92.307692307692307</v>
      </c>
      <c r="H13" s="87">
        <v>5</v>
      </c>
      <c r="I13" s="87">
        <v>3</v>
      </c>
      <c r="J13" s="107">
        <f t="shared" si="2"/>
        <v>60</v>
      </c>
      <c r="K13" s="87">
        <v>0</v>
      </c>
      <c r="L13" s="87">
        <v>0</v>
      </c>
      <c r="M13" s="107" t="str">
        <f t="shared" si="3"/>
        <v>-</v>
      </c>
      <c r="N13" s="87">
        <v>0</v>
      </c>
      <c r="O13" s="87">
        <v>0</v>
      </c>
      <c r="P13" s="107" t="str">
        <f t="shared" si="4"/>
        <v>-</v>
      </c>
      <c r="Q13" s="39">
        <v>12</v>
      </c>
      <c r="R13" s="60">
        <v>10</v>
      </c>
      <c r="S13" s="40">
        <f t="shared" si="5"/>
        <v>83.333333333333329</v>
      </c>
      <c r="T13" s="39">
        <v>7</v>
      </c>
      <c r="U13" s="60">
        <v>3</v>
      </c>
      <c r="V13" s="40">
        <f t="shared" si="6"/>
        <v>42.857142857142854</v>
      </c>
      <c r="W13" s="39">
        <v>6</v>
      </c>
      <c r="X13" s="60">
        <v>3</v>
      </c>
      <c r="Y13" s="40">
        <f t="shared" si="7"/>
        <v>50</v>
      </c>
      <c r="Z13" s="39">
        <v>6</v>
      </c>
      <c r="AA13" s="60">
        <v>3</v>
      </c>
      <c r="AB13" s="40">
        <f t="shared" si="8"/>
        <v>50</v>
      </c>
      <c r="AC13" s="37"/>
      <c r="AD13" s="41"/>
    </row>
    <row r="14" spans="1:32" s="42" customFormat="1" ht="14.95" customHeight="1" x14ac:dyDescent="0.25">
      <c r="A14" s="61" t="s">
        <v>41</v>
      </c>
      <c r="B14" s="39">
        <v>20</v>
      </c>
      <c r="C14" s="39">
        <v>18</v>
      </c>
      <c r="D14" s="36">
        <f t="shared" si="0"/>
        <v>90</v>
      </c>
      <c r="E14" s="39">
        <v>14</v>
      </c>
      <c r="F14" s="39">
        <v>13</v>
      </c>
      <c r="G14" s="40">
        <f t="shared" si="1"/>
        <v>92.857142857142861</v>
      </c>
      <c r="H14" s="87">
        <v>1</v>
      </c>
      <c r="I14" s="87">
        <v>2</v>
      </c>
      <c r="J14" s="107">
        <f t="shared" si="2"/>
        <v>200</v>
      </c>
      <c r="K14" s="87">
        <v>1</v>
      </c>
      <c r="L14" s="87">
        <v>0</v>
      </c>
      <c r="M14" s="107">
        <f t="shared" si="3"/>
        <v>0</v>
      </c>
      <c r="N14" s="87">
        <v>0</v>
      </c>
      <c r="O14" s="87">
        <v>0</v>
      </c>
      <c r="P14" s="107" t="str">
        <f t="shared" si="4"/>
        <v>-</v>
      </c>
      <c r="Q14" s="39">
        <v>14</v>
      </c>
      <c r="R14" s="60">
        <v>12</v>
      </c>
      <c r="S14" s="40">
        <f t="shared" si="5"/>
        <v>85.714285714285708</v>
      </c>
      <c r="T14" s="39">
        <v>12</v>
      </c>
      <c r="U14" s="60">
        <v>3</v>
      </c>
      <c r="V14" s="40">
        <f t="shared" si="6"/>
        <v>25</v>
      </c>
      <c r="W14" s="39">
        <v>7</v>
      </c>
      <c r="X14" s="60">
        <v>3</v>
      </c>
      <c r="Y14" s="40">
        <f t="shared" si="7"/>
        <v>42.857142857142854</v>
      </c>
      <c r="Z14" s="39">
        <v>6</v>
      </c>
      <c r="AA14" s="60">
        <v>3</v>
      </c>
      <c r="AB14" s="40">
        <f t="shared" si="8"/>
        <v>50</v>
      </c>
      <c r="AC14" s="37"/>
      <c r="AD14" s="41"/>
    </row>
    <row r="15" spans="1:32" s="42" customFormat="1" ht="14.95" customHeight="1" x14ac:dyDescent="0.25">
      <c r="A15" s="61" t="s">
        <v>42</v>
      </c>
      <c r="B15" s="39">
        <v>68</v>
      </c>
      <c r="C15" s="39">
        <v>77</v>
      </c>
      <c r="D15" s="36">
        <f t="shared" si="0"/>
        <v>113.23529411764706</v>
      </c>
      <c r="E15" s="39">
        <v>58</v>
      </c>
      <c r="F15" s="39">
        <v>67</v>
      </c>
      <c r="G15" s="40">
        <f t="shared" si="1"/>
        <v>115.51724137931035</v>
      </c>
      <c r="H15" s="87">
        <v>14</v>
      </c>
      <c r="I15" s="87">
        <v>14</v>
      </c>
      <c r="J15" s="107">
        <f t="shared" si="2"/>
        <v>100</v>
      </c>
      <c r="K15" s="87">
        <v>2</v>
      </c>
      <c r="L15" s="87">
        <v>2</v>
      </c>
      <c r="M15" s="107">
        <f t="shared" si="3"/>
        <v>100</v>
      </c>
      <c r="N15" s="87">
        <v>0</v>
      </c>
      <c r="O15" s="87">
        <v>0</v>
      </c>
      <c r="P15" s="107" t="str">
        <f t="shared" si="4"/>
        <v>-</v>
      </c>
      <c r="Q15" s="39">
        <v>54</v>
      </c>
      <c r="R15" s="60">
        <v>60</v>
      </c>
      <c r="S15" s="40">
        <f t="shared" si="5"/>
        <v>111.11111111111111</v>
      </c>
      <c r="T15" s="39">
        <v>29</v>
      </c>
      <c r="U15" s="60">
        <v>19</v>
      </c>
      <c r="V15" s="40">
        <f t="shared" si="6"/>
        <v>65.517241379310349</v>
      </c>
      <c r="W15" s="39">
        <v>20</v>
      </c>
      <c r="X15" s="60">
        <v>19</v>
      </c>
      <c r="Y15" s="40">
        <f t="shared" si="7"/>
        <v>95</v>
      </c>
      <c r="Z15" s="39">
        <v>17</v>
      </c>
      <c r="AA15" s="60">
        <v>16</v>
      </c>
      <c r="AB15" s="40">
        <f t="shared" si="8"/>
        <v>94.117647058823536</v>
      </c>
      <c r="AC15" s="37"/>
      <c r="AD15" s="41"/>
    </row>
    <row r="16" spans="1:32" s="42" customFormat="1" ht="14.95" customHeight="1" x14ac:dyDescent="0.25">
      <c r="A16" s="61" t="s">
        <v>43</v>
      </c>
      <c r="B16" s="39">
        <v>54</v>
      </c>
      <c r="C16" s="39">
        <v>58</v>
      </c>
      <c r="D16" s="36">
        <f t="shared" si="0"/>
        <v>107.4074074074074</v>
      </c>
      <c r="E16" s="39">
        <v>46</v>
      </c>
      <c r="F16" s="39">
        <v>42</v>
      </c>
      <c r="G16" s="40">
        <f t="shared" si="1"/>
        <v>91.304347826086953</v>
      </c>
      <c r="H16" s="87">
        <v>12</v>
      </c>
      <c r="I16" s="87">
        <v>11</v>
      </c>
      <c r="J16" s="107">
        <f t="shared" si="2"/>
        <v>91.666666666666671</v>
      </c>
      <c r="K16" s="87">
        <v>4</v>
      </c>
      <c r="L16" s="87">
        <v>0</v>
      </c>
      <c r="M16" s="107">
        <f t="shared" si="3"/>
        <v>0</v>
      </c>
      <c r="N16" s="87">
        <v>1</v>
      </c>
      <c r="O16" s="87">
        <v>0</v>
      </c>
      <c r="P16" s="107">
        <f t="shared" si="4"/>
        <v>0</v>
      </c>
      <c r="Q16" s="39">
        <v>43</v>
      </c>
      <c r="R16" s="60">
        <v>40</v>
      </c>
      <c r="S16" s="40">
        <f t="shared" si="5"/>
        <v>93.023255813953483</v>
      </c>
      <c r="T16" s="39">
        <v>16</v>
      </c>
      <c r="U16" s="60">
        <v>6</v>
      </c>
      <c r="V16" s="40">
        <f t="shared" si="6"/>
        <v>37.5</v>
      </c>
      <c r="W16" s="39">
        <v>10</v>
      </c>
      <c r="X16" s="60">
        <v>5</v>
      </c>
      <c r="Y16" s="40">
        <f t="shared" si="7"/>
        <v>50</v>
      </c>
      <c r="Z16" s="39">
        <v>7</v>
      </c>
      <c r="AA16" s="60">
        <v>4</v>
      </c>
      <c r="AB16" s="40">
        <f t="shared" si="8"/>
        <v>57.142857142857146</v>
      </c>
      <c r="AC16" s="37"/>
      <c r="AD16" s="41"/>
    </row>
    <row r="17" spans="1:30" s="42" customFormat="1" ht="14.95" customHeight="1" x14ac:dyDescent="0.25">
      <c r="A17" s="61" t="s">
        <v>44</v>
      </c>
      <c r="B17" s="39">
        <v>136</v>
      </c>
      <c r="C17" s="39">
        <v>107</v>
      </c>
      <c r="D17" s="36">
        <f t="shared" si="0"/>
        <v>78.67647058823529</v>
      </c>
      <c r="E17" s="39">
        <v>124</v>
      </c>
      <c r="F17" s="39">
        <v>91</v>
      </c>
      <c r="G17" s="40">
        <f t="shared" si="1"/>
        <v>73.387096774193552</v>
      </c>
      <c r="H17" s="87">
        <v>18</v>
      </c>
      <c r="I17" s="87">
        <v>16</v>
      </c>
      <c r="J17" s="107">
        <f t="shared" si="2"/>
        <v>88.888888888888886</v>
      </c>
      <c r="K17" s="87">
        <v>3</v>
      </c>
      <c r="L17" s="87">
        <v>1</v>
      </c>
      <c r="M17" s="107">
        <f t="shared" si="3"/>
        <v>33.333333333333336</v>
      </c>
      <c r="N17" s="87">
        <v>0</v>
      </c>
      <c r="O17" s="87">
        <v>0</v>
      </c>
      <c r="P17" s="107" t="str">
        <f t="shared" si="4"/>
        <v>-</v>
      </c>
      <c r="Q17" s="39">
        <v>92</v>
      </c>
      <c r="R17" s="60">
        <v>53</v>
      </c>
      <c r="S17" s="40">
        <f t="shared" si="5"/>
        <v>57.608695652173914</v>
      </c>
      <c r="T17" s="39">
        <v>58</v>
      </c>
      <c r="U17" s="60">
        <v>17</v>
      </c>
      <c r="V17" s="40">
        <f t="shared" si="6"/>
        <v>29.310344827586206</v>
      </c>
      <c r="W17" s="39">
        <v>46</v>
      </c>
      <c r="X17" s="60">
        <v>16</v>
      </c>
      <c r="Y17" s="40">
        <f t="shared" si="7"/>
        <v>34.782608695652172</v>
      </c>
      <c r="Z17" s="39">
        <v>44</v>
      </c>
      <c r="AA17" s="60">
        <v>16</v>
      </c>
      <c r="AB17" s="40">
        <f t="shared" si="8"/>
        <v>36.363636363636367</v>
      </c>
      <c r="AC17" s="37"/>
      <c r="AD17" s="41"/>
    </row>
    <row r="18" spans="1:30" s="42" customFormat="1" ht="14.95" customHeight="1" x14ac:dyDescent="0.25">
      <c r="A18" s="61" t="s">
        <v>45</v>
      </c>
      <c r="B18" s="39">
        <v>35</v>
      </c>
      <c r="C18" s="39">
        <v>41</v>
      </c>
      <c r="D18" s="36">
        <f t="shared" si="0"/>
        <v>117.14285714285714</v>
      </c>
      <c r="E18" s="39">
        <v>32</v>
      </c>
      <c r="F18" s="39">
        <v>39</v>
      </c>
      <c r="G18" s="40">
        <f t="shared" si="1"/>
        <v>121.875</v>
      </c>
      <c r="H18" s="87">
        <v>12</v>
      </c>
      <c r="I18" s="87">
        <v>7</v>
      </c>
      <c r="J18" s="107">
        <f t="shared" si="2"/>
        <v>58.333333333333336</v>
      </c>
      <c r="K18" s="87">
        <v>3</v>
      </c>
      <c r="L18" s="87">
        <v>0</v>
      </c>
      <c r="M18" s="107">
        <f t="shared" si="3"/>
        <v>0</v>
      </c>
      <c r="N18" s="87">
        <v>1</v>
      </c>
      <c r="O18" s="87">
        <v>0</v>
      </c>
      <c r="P18" s="107">
        <f t="shared" si="4"/>
        <v>0</v>
      </c>
      <c r="Q18" s="39">
        <v>22</v>
      </c>
      <c r="R18" s="60">
        <v>34</v>
      </c>
      <c r="S18" s="40">
        <f t="shared" si="5"/>
        <v>154.54545454545453</v>
      </c>
      <c r="T18" s="39">
        <v>9</v>
      </c>
      <c r="U18" s="60">
        <v>11</v>
      </c>
      <c r="V18" s="40">
        <f t="shared" si="6"/>
        <v>122.22222222222223</v>
      </c>
      <c r="W18" s="39">
        <v>6</v>
      </c>
      <c r="X18" s="60">
        <v>11</v>
      </c>
      <c r="Y18" s="40">
        <f t="shared" si="7"/>
        <v>183.33333333333334</v>
      </c>
      <c r="Z18" s="39">
        <v>5</v>
      </c>
      <c r="AA18" s="60">
        <v>10</v>
      </c>
      <c r="AB18" s="40">
        <f t="shared" si="8"/>
        <v>200</v>
      </c>
      <c r="AC18" s="37"/>
      <c r="AD18" s="41"/>
    </row>
    <row r="19" spans="1:30" s="42" customFormat="1" ht="14.95" customHeight="1" x14ac:dyDescent="0.25">
      <c r="A19" s="61" t="s">
        <v>46</v>
      </c>
      <c r="B19" s="39">
        <v>106</v>
      </c>
      <c r="C19" s="39">
        <v>116</v>
      </c>
      <c r="D19" s="36">
        <f t="shared" si="0"/>
        <v>109.43396226415095</v>
      </c>
      <c r="E19" s="39">
        <v>74</v>
      </c>
      <c r="F19" s="39">
        <v>76</v>
      </c>
      <c r="G19" s="40">
        <f t="shared" si="1"/>
        <v>102.70270270270271</v>
      </c>
      <c r="H19" s="87">
        <v>21</v>
      </c>
      <c r="I19" s="87">
        <v>18</v>
      </c>
      <c r="J19" s="107">
        <f t="shared" si="2"/>
        <v>85.714285714285708</v>
      </c>
      <c r="K19" s="87">
        <v>4</v>
      </c>
      <c r="L19" s="87">
        <v>5</v>
      </c>
      <c r="M19" s="107">
        <f t="shared" si="3"/>
        <v>125</v>
      </c>
      <c r="N19" s="87">
        <v>0</v>
      </c>
      <c r="O19" s="87">
        <v>0</v>
      </c>
      <c r="P19" s="107" t="str">
        <f t="shared" si="4"/>
        <v>-</v>
      </c>
      <c r="Q19" s="39">
        <v>64</v>
      </c>
      <c r="R19" s="60">
        <v>73</v>
      </c>
      <c r="S19" s="40">
        <f t="shared" si="5"/>
        <v>114.0625</v>
      </c>
      <c r="T19" s="39">
        <v>52</v>
      </c>
      <c r="U19" s="60">
        <v>23</v>
      </c>
      <c r="V19" s="40">
        <f t="shared" si="6"/>
        <v>44.230769230769234</v>
      </c>
      <c r="W19" s="39">
        <v>21</v>
      </c>
      <c r="X19" s="60">
        <v>23</v>
      </c>
      <c r="Y19" s="40">
        <f t="shared" si="7"/>
        <v>109.52380952380952</v>
      </c>
      <c r="Z19" s="39">
        <v>19</v>
      </c>
      <c r="AA19" s="60">
        <v>22</v>
      </c>
      <c r="AB19" s="40">
        <f t="shared" si="8"/>
        <v>115.78947368421052</v>
      </c>
      <c r="AC19" s="37"/>
      <c r="AD19" s="41"/>
    </row>
    <row r="20" spans="1:30" s="42" customFormat="1" ht="14.95" customHeight="1" x14ac:dyDescent="0.25">
      <c r="A20" s="61" t="s">
        <v>47</v>
      </c>
      <c r="B20" s="39">
        <v>40</v>
      </c>
      <c r="C20" s="39">
        <v>33</v>
      </c>
      <c r="D20" s="36">
        <f t="shared" si="0"/>
        <v>82.5</v>
      </c>
      <c r="E20" s="39">
        <v>37</v>
      </c>
      <c r="F20" s="39">
        <v>29</v>
      </c>
      <c r="G20" s="40">
        <f t="shared" si="1"/>
        <v>78.378378378378372</v>
      </c>
      <c r="H20" s="87">
        <v>6</v>
      </c>
      <c r="I20" s="87">
        <v>7</v>
      </c>
      <c r="J20" s="107">
        <f t="shared" si="2"/>
        <v>116.66666666666667</v>
      </c>
      <c r="K20" s="87">
        <v>1</v>
      </c>
      <c r="L20" s="87">
        <v>0</v>
      </c>
      <c r="M20" s="107">
        <f t="shared" si="3"/>
        <v>0</v>
      </c>
      <c r="N20" s="87">
        <v>0</v>
      </c>
      <c r="O20" s="87">
        <v>0</v>
      </c>
      <c r="P20" s="107" t="str">
        <f t="shared" si="4"/>
        <v>-</v>
      </c>
      <c r="Q20" s="39">
        <v>34</v>
      </c>
      <c r="R20" s="60">
        <v>22</v>
      </c>
      <c r="S20" s="40">
        <f t="shared" si="5"/>
        <v>64.705882352941174</v>
      </c>
      <c r="T20" s="39">
        <v>18</v>
      </c>
      <c r="U20" s="60">
        <v>8</v>
      </c>
      <c r="V20" s="40">
        <f t="shared" si="6"/>
        <v>44.444444444444443</v>
      </c>
      <c r="W20" s="39">
        <v>15</v>
      </c>
      <c r="X20" s="60">
        <v>7</v>
      </c>
      <c r="Y20" s="40">
        <f t="shared" si="7"/>
        <v>46.666666666666664</v>
      </c>
      <c r="Z20" s="39">
        <v>13</v>
      </c>
      <c r="AA20" s="60">
        <v>7</v>
      </c>
      <c r="AB20" s="40">
        <f t="shared" si="8"/>
        <v>53.846153846153847</v>
      </c>
      <c r="AC20" s="37"/>
      <c r="AD20" s="41"/>
    </row>
    <row r="21" spans="1:30" s="42" customFormat="1" ht="14.95" customHeight="1" x14ac:dyDescent="0.25">
      <c r="A21" s="61" t="s">
        <v>48</v>
      </c>
      <c r="B21" s="39">
        <v>33</v>
      </c>
      <c r="C21" s="39">
        <v>37</v>
      </c>
      <c r="D21" s="36">
        <f t="shared" si="0"/>
        <v>112.12121212121212</v>
      </c>
      <c r="E21" s="39">
        <v>22</v>
      </c>
      <c r="F21" s="39">
        <v>25</v>
      </c>
      <c r="G21" s="40">
        <f t="shared" si="1"/>
        <v>113.63636363636364</v>
      </c>
      <c r="H21" s="87">
        <v>5</v>
      </c>
      <c r="I21" s="87">
        <v>3</v>
      </c>
      <c r="J21" s="107">
        <f t="shared" si="2"/>
        <v>60</v>
      </c>
      <c r="K21" s="87">
        <v>1</v>
      </c>
      <c r="L21" s="87">
        <v>2</v>
      </c>
      <c r="M21" s="107">
        <f t="shared" si="3"/>
        <v>200</v>
      </c>
      <c r="N21" s="87">
        <v>0</v>
      </c>
      <c r="O21" s="87">
        <v>0</v>
      </c>
      <c r="P21" s="107" t="str">
        <f t="shared" si="4"/>
        <v>-</v>
      </c>
      <c r="Q21" s="39">
        <v>21</v>
      </c>
      <c r="R21" s="60">
        <v>23</v>
      </c>
      <c r="S21" s="40">
        <f t="shared" si="5"/>
        <v>109.52380952380952</v>
      </c>
      <c r="T21" s="39">
        <v>20</v>
      </c>
      <c r="U21" s="60">
        <v>6</v>
      </c>
      <c r="V21" s="40">
        <f t="shared" si="6"/>
        <v>30</v>
      </c>
      <c r="W21" s="39">
        <v>9</v>
      </c>
      <c r="X21" s="60">
        <v>6</v>
      </c>
      <c r="Y21" s="40">
        <f t="shared" si="7"/>
        <v>66.666666666666671</v>
      </c>
      <c r="Z21" s="39">
        <v>9</v>
      </c>
      <c r="AA21" s="60">
        <v>6</v>
      </c>
      <c r="AB21" s="40">
        <f t="shared" si="8"/>
        <v>66.666666666666671</v>
      </c>
      <c r="AC21" s="37"/>
      <c r="AD21" s="41"/>
    </row>
    <row r="22" spans="1:30" s="42" customFormat="1" ht="14.95" customHeight="1" x14ac:dyDescent="0.25">
      <c r="A22" s="61" t="s">
        <v>49</v>
      </c>
      <c r="B22" s="39">
        <v>27</v>
      </c>
      <c r="C22" s="39">
        <v>21</v>
      </c>
      <c r="D22" s="36">
        <f t="shared" si="0"/>
        <v>77.777777777777771</v>
      </c>
      <c r="E22" s="39">
        <v>25</v>
      </c>
      <c r="F22" s="39">
        <v>21</v>
      </c>
      <c r="G22" s="40">
        <f t="shared" si="1"/>
        <v>84</v>
      </c>
      <c r="H22" s="87">
        <v>9</v>
      </c>
      <c r="I22" s="87">
        <v>8</v>
      </c>
      <c r="J22" s="107">
        <f t="shared" si="2"/>
        <v>88.888888888888886</v>
      </c>
      <c r="K22" s="87">
        <v>3</v>
      </c>
      <c r="L22" s="87">
        <v>0</v>
      </c>
      <c r="M22" s="107">
        <f t="shared" si="3"/>
        <v>0</v>
      </c>
      <c r="N22" s="87">
        <v>0</v>
      </c>
      <c r="O22" s="87">
        <v>0</v>
      </c>
      <c r="P22" s="107" t="str">
        <f t="shared" si="4"/>
        <v>-</v>
      </c>
      <c r="Q22" s="39">
        <v>23</v>
      </c>
      <c r="R22" s="60">
        <v>17</v>
      </c>
      <c r="S22" s="40">
        <f t="shared" si="5"/>
        <v>73.913043478260875</v>
      </c>
      <c r="T22" s="39">
        <v>5</v>
      </c>
      <c r="U22" s="60">
        <v>5</v>
      </c>
      <c r="V22" s="40">
        <f t="shared" si="6"/>
        <v>100</v>
      </c>
      <c r="W22" s="39">
        <v>5</v>
      </c>
      <c r="X22" s="60">
        <v>5</v>
      </c>
      <c r="Y22" s="40">
        <f t="shared" si="7"/>
        <v>100</v>
      </c>
      <c r="Z22" s="39">
        <v>4</v>
      </c>
      <c r="AA22" s="60">
        <v>3</v>
      </c>
      <c r="AB22" s="40">
        <f t="shared" si="8"/>
        <v>75</v>
      </c>
      <c r="AC22" s="37"/>
      <c r="AD22" s="41"/>
    </row>
    <row r="23" spans="1:30" s="42" customFormat="1" ht="14.95" customHeight="1" x14ac:dyDescent="0.25">
      <c r="A23" s="61" t="s">
        <v>50</v>
      </c>
      <c r="B23" s="39">
        <v>145</v>
      </c>
      <c r="C23" s="39">
        <v>117</v>
      </c>
      <c r="D23" s="36">
        <f t="shared" si="0"/>
        <v>80.689655172413794</v>
      </c>
      <c r="E23" s="39">
        <v>105</v>
      </c>
      <c r="F23" s="39">
        <v>81</v>
      </c>
      <c r="G23" s="40">
        <f t="shared" si="1"/>
        <v>77.142857142857139</v>
      </c>
      <c r="H23" s="87">
        <v>21</v>
      </c>
      <c r="I23" s="87">
        <v>11</v>
      </c>
      <c r="J23" s="107">
        <f t="shared" si="2"/>
        <v>52.38095238095238</v>
      </c>
      <c r="K23" s="87">
        <v>3</v>
      </c>
      <c r="L23" s="87">
        <v>2</v>
      </c>
      <c r="M23" s="107">
        <f t="shared" si="3"/>
        <v>66.666666666666671</v>
      </c>
      <c r="N23" s="87">
        <v>2</v>
      </c>
      <c r="O23" s="87">
        <v>0</v>
      </c>
      <c r="P23" s="107">
        <f t="shared" si="4"/>
        <v>0</v>
      </c>
      <c r="Q23" s="39">
        <v>96</v>
      </c>
      <c r="R23" s="60">
        <v>73</v>
      </c>
      <c r="S23" s="40">
        <f t="shared" si="5"/>
        <v>76.041666666666671</v>
      </c>
      <c r="T23" s="39">
        <v>76</v>
      </c>
      <c r="U23" s="60">
        <v>16</v>
      </c>
      <c r="V23" s="40">
        <f t="shared" si="6"/>
        <v>21.05263157894737</v>
      </c>
      <c r="W23" s="39">
        <v>38</v>
      </c>
      <c r="X23" s="60">
        <v>16</v>
      </c>
      <c r="Y23" s="40">
        <f t="shared" si="7"/>
        <v>42.10526315789474</v>
      </c>
      <c r="Z23" s="39">
        <v>34</v>
      </c>
      <c r="AA23" s="60">
        <v>14</v>
      </c>
      <c r="AB23" s="40">
        <f t="shared" si="8"/>
        <v>41.176470588235297</v>
      </c>
      <c r="AC23" s="37"/>
      <c r="AD23" s="41"/>
    </row>
    <row r="24" spans="1:30" s="42" customFormat="1" ht="14.95" customHeight="1" x14ac:dyDescent="0.25">
      <c r="A24" s="61" t="s">
        <v>51</v>
      </c>
      <c r="B24" s="39">
        <v>97</v>
      </c>
      <c r="C24" s="39">
        <v>108</v>
      </c>
      <c r="D24" s="36">
        <f t="shared" si="0"/>
        <v>111.34020618556701</v>
      </c>
      <c r="E24" s="39">
        <v>96</v>
      </c>
      <c r="F24" s="39">
        <v>104</v>
      </c>
      <c r="G24" s="40">
        <f t="shared" si="1"/>
        <v>108.33333333333333</v>
      </c>
      <c r="H24" s="87">
        <v>13</v>
      </c>
      <c r="I24" s="87">
        <v>20</v>
      </c>
      <c r="J24" s="107">
        <f t="shared" si="2"/>
        <v>153.84615384615384</v>
      </c>
      <c r="K24" s="87">
        <v>4</v>
      </c>
      <c r="L24" s="87">
        <v>3</v>
      </c>
      <c r="M24" s="107">
        <f t="shared" si="3"/>
        <v>75</v>
      </c>
      <c r="N24" s="87">
        <v>0</v>
      </c>
      <c r="O24" s="87">
        <v>0</v>
      </c>
      <c r="P24" s="107" t="str">
        <f t="shared" si="4"/>
        <v>-</v>
      </c>
      <c r="Q24" s="39">
        <v>81</v>
      </c>
      <c r="R24" s="60">
        <v>101</v>
      </c>
      <c r="S24" s="40">
        <f t="shared" si="5"/>
        <v>124.69135802469135</v>
      </c>
      <c r="T24" s="39">
        <v>35</v>
      </c>
      <c r="U24" s="60">
        <v>32</v>
      </c>
      <c r="V24" s="40">
        <f t="shared" si="6"/>
        <v>91.428571428571431</v>
      </c>
      <c r="W24" s="39">
        <v>35</v>
      </c>
      <c r="X24" s="60">
        <v>29</v>
      </c>
      <c r="Y24" s="40">
        <f t="shared" si="7"/>
        <v>82.857142857142861</v>
      </c>
      <c r="Z24" s="39">
        <v>33</v>
      </c>
      <c r="AA24" s="60">
        <v>28</v>
      </c>
      <c r="AB24" s="40">
        <f t="shared" si="8"/>
        <v>84.848484848484844</v>
      </c>
      <c r="AC24" s="37"/>
      <c r="AD24" s="41"/>
    </row>
    <row r="25" spans="1:30" s="42" customFormat="1" ht="14.95" customHeight="1" x14ac:dyDescent="0.25">
      <c r="A25" s="61" t="s">
        <v>52</v>
      </c>
      <c r="B25" s="39">
        <v>26</v>
      </c>
      <c r="C25" s="39">
        <v>31</v>
      </c>
      <c r="D25" s="36">
        <f t="shared" si="0"/>
        <v>119.23076923076923</v>
      </c>
      <c r="E25" s="39">
        <v>19</v>
      </c>
      <c r="F25" s="39">
        <v>26</v>
      </c>
      <c r="G25" s="40">
        <f t="shared" si="1"/>
        <v>136.84210526315789</v>
      </c>
      <c r="H25" s="87">
        <v>6</v>
      </c>
      <c r="I25" s="87">
        <v>9</v>
      </c>
      <c r="J25" s="107">
        <f t="shared" si="2"/>
        <v>150</v>
      </c>
      <c r="K25" s="87">
        <v>3</v>
      </c>
      <c r="L25" s="87">
        <v>2</v>
      </c>
      <c r="M25" s="107">
        <f t="shared" si="3"/>
        <v>66.666666666666671</v>
      </c>
      <c r="N25" s="87">
        <v>0</v>
      </c>
      <c r="O25" s="87">
        <v>1</v>
      </c>
      <c r="P25" s="107" t="str">
        <f t="shared" si="4"/>
        <v>-</v>
      </c>
      <c r="Q25" s="39">
        <v>15</v>
      </c>
      <c r="R25" s="60">
        <v>23</v>
      </c>
      <c r="S25" s="40">
        <f t="shared" si="5"/>
        <v>153.33333333333334</v>
      </c>
      <c r="T25" s="39">
        <v>12</v>
      </c>
      <c r="U25" s="60">
        <v>8</v>
      </c>
      <c r="V25" s="40">
        <f t="shared" si="6"/>
        <v>66.666666666666671</v>
      </c>
      <c r="W25" s="39">
        <v>7</v>
      </c>
      <c r="X25" s="60">
        <v>8</v>
      </c>
      <c r="Y25" s="40">
        <f t="shared" si="7"/>
        <v>114.28571428571429</v>
      </c>
      <c r="Z25" s="39">
        <v>7</v>
      </c>
      <c r="AA25" s="60">
        <v>8</v>
      </c>
      <c r="AB25" s="40">
        <f t="shared" si="8"/>
        <v>114.28571428571429</v>
      </c>
      <c r="AC25" s="37"/>
      <c r="AD25" s="41"/>
    </row>
    <row r="26" spans="1:30" s="42" customFormat="1" ht="14.95" customHeight="1" x14ac:dyDescent="0.25">
      <c r="A26" s="61" t="s">
        <v>53</v>
      </c>
      <c r="B26" s="39">
        <v>52</v>
      </c>
      <c r="C26" s="39">
        <v>44</v>
      </c>
      <c r="D26" s="36">
        <f t="shared" si="0"/>
        <v>84.615384615384613</v>
      </c>
      <c r="E26" s="39">
        <v>47</v>
      </c>
      <c r="F26" s="39">
        <v>38</v>
      </c>
      <c r="G26" s="40">
        <f t="shared" si="1"/>
        <v>80.851063829787236</v>
      </c>
      <c r="H26" s="87">
        <v>11</v>
      </c>
      <c r="I26" s="87">
        <v>10</v>
      </c>
      <c r="J26" s="107">
        <f t="shared" si="2"/>
        <v>90.909090909090907</v>
      </c>
      <c r="K26" s="87">
        <v>2</v>
      </c>
      <c r="L26" s="87">
        <v>1</v>
      </c>
      <c r="M26" s="107">
        <f t="shared" si="3"/>
        <v>50</v>
      </c>
      <c r="N26" s="87">
        <v>2</v>
      </c>
      <c r="O26" s="87">
        <v>0</v>
      </c>
      <c r="P26" s="107">
        <f t="shared" si="4"/>
        <v>0</v>
      </c>
      <c r="Q26" s="39">
        <v>43</v>
      </c>
      <c r="R26" s="60">
        <v>31</v>
      </c>
      <c r="S26" s="40">
        <f t="shared" si="5"/>
        <v>72.093023255813947</v>
      </c>
      <c r="T26" s="39">
        <v>25</v>
      </c>
      <c r="U26" s="60">
        <v>11</v>
      </c>
      <c r="V26" s="40">
        <f t="shared" si="6"/>
        <v>44</v>
      </c>
      <c r="W26" s="39">
        <v>20</v>
      </c>
      <c r="X26" s="60">
        <v>11</v>
      </c>
      <c r="Y26" s="40">
        <f t="shared" si="7"/>
        <v>55</v>
      </c>
      <c r="Z26" s="39">
        <v>17</v>
      </c>
      <c r="AA26" s="60">
        <v>10</v>
      </c>
      <c r="AB26" s="40">
        <f t="shared" si="8"/>
        <v>58.823529411764703</v>
      </c>
      <c r="AC26" s="37"/>
      <c r="AD26" s="41"/>
    </row>
    <row r="27" spans="1:30" s="42" customFormat="1" ht="14.95" customHeight="1" x14ac:dyDescent="0.25">
      <c r="A27" s="61" t="s">
        <v>54</v>
      </c>
      <c r="B27" s="39">
        <v>56</v>
      </c>
      <c r="C27" s="39">
        <v>43</v>
      </c>
      <c r="D27" s="36">
        <f t="shared" si="0"/>
        <v>76.785714285714292</v>
      </c>
      <c r="E27" s="39">
        <v>54</v>
      </c>
      <c r="F27" s="39">
        <v>40</v>
      </c>
      <c r="G27" s="40">
        <f t="shared" si="1"/>
        <v>74.074074074074076</v>
      </c>
      <c r="H27" s="87">
        <v>8</v>
      </c>
      <c r="I27" s="87">
        <v>10</v>
      </c>
      <c r="J27" s="107">
        <f t="shared" si="2"/>
        <v>125</v>
      </c>
      <c r="K27" s="87">
        <v>1</v>
      </c>
      <c r="L27" s="87">
        <v>1</v>
      </c>
      <c r="M27" s="107">
        <f t="shared" si="3"/>
        <v>100</v>
      </c>
      <c r="N27" s="87">
        <v>0</v>
      </c>
      <c r="O27" s="87">
        <v>0</v>
      </c>
      <c r="P27" s="107" t="str">
        <f t="shared" si="4"/>
        <v>-</v>
      </c>
      <c r="Q27" s="39">
        <v>49</v>
      </c>
      <c r="R27" s="60">
        <v>36</v>
      </c>
      <c r="S27" s="40">
        <f t="shared" si="5"/>
        <v>73.469387755102048</v>
      </c>
      <c r="T27" s="39">
        <v>25</v>
      </c>
      <c r="U27" s="60">
        <v>6</v>
      </c>
      <c r="V27" s="40">
        <f t="shared" si="6"/>
        <v>24</v>
      </c>
      <c r="W27" s="39">
        <v>23</v>
      </c>
      <c r="X27" s="60">
        <v>6</v>
      </c>
      <c r="Y27" s="40">
        <f t="shared" si="7"/>
        <v>26.086956521739129</v>
      </c>
      <c r="Z27" s="39">
        <v>22</v>
      </c>
      <c r="AA27" s="60">
        <v>5</v>
      </c>
      <c r="AB27" s="40">
        <f t="shared" si="8"/>
        <v>22.727272727272727</v>
      </c>
      <c r="AC27" s="37"/>
      <c r="AD27" s="41"/>
    </row>
    <row r="28" spans="1:30" s="42" customFormat="1" ht="14.95" customHeight="1" x14ac:dyDescent="0.25">
      <c r="A28" s="61" t="s">
        <v>55</v>
      </c>
      <c r="B28" s="39">
        <v>24</v>
      </c>
      <c r="C28" s="39">
        <v>23</v>
      </c>
      <c r="D28" s="36">
        <f t="shared" si="0"/>
        <v>95.833333333333329</v>
      </c>
      <c r="E28" s="39">
        <v>24</v>
      </c>
      <c r="F28" s="39">
        <v>22</v>
      </c>
      <c r="G28" s="40">
        <f t="shared" si="1"/>
        <v>91.666666666666671</v>
      </c>
      <c r="H28" s="87">
        <v>5</v>
      </c>
      <c r="I28" s="87">
        <v>1</v>
      </c>
      <c r="J28" s="107">
        <f t="shared" si="2"/>
        <v>20</v>
      </c>
      <c r="K28" s="87">
        <v>2</v>
      </c>
      <c r="L28" s="87">
        <v>0</v>
      </c>
      <c r="M28" s="107">
        <f t="shared" si="3"/>
        <v>0</v>
      </c>
      <c r="N28" s="87">
        <v>0</v>
      </c>
      <c r="O28" s="87">
        <v>0</v>
      </c>
      <c r="P28" s="107" t="str">
        <f t="shared" si="4"/>
        <v>-</v>
      </c>
      <c r="Q28" s="39">
        <v>23</v>
      </c>
      <c r="R28" s="60">
        <v>22</v>
      </c>
      <c r="S28" s="40">
        <f t="shared" si="5"/>
        <v>95.652173913043484</v>
      </c>
      <c r="T28" s="39">
        <v>11</v>
      </c>
      <c r="U28" s="60">
        <v>10</v>
      </c>
      <c r="V28" s="40">
        <f t="shared" si="6"/>
        <v>90.909090909090907</v>
      </c>
      <c r="W28" s="39">
        <v>11</v>
      </c>
      <c r="X28" s="60">
        <v>9</v>
      </c>
      <c r="Y28" s="40">
        <f t="shared" si="7"/>
        <v>81.818181818181813</v>
      </c>
      <c r="Z28" s="39">
        <v>11</v>
      </c>
      <c r="AA28" s="60">
        <v>8</v>
      </c>
      <c r="AB28" s="40">
        <f t="shared" si="8"/>
        <v>72.727272727272734</v>
      </c>
      <c r="AC28" s="37"/>
      <c r="AD28" s="41"/>
    </row>
    <row r="29" spans="1:30" s="42" customFormat="1" ht="14.95" customHeight="1" x14ac:dyDescent="0.25">
      <c r="A29" s="61" t="s">
        <v>56</v>
      </c>
      <c r="B29" s="39">
        <v>82</v>
      </c>
      <c r="C29" s="39">
        <v>72</v>
      </c>
      <c r="D29" s="36">
        <f t="shared" si="0"/>
        <v>87.804878048780495</v>
      </c>
      <c r="E29" s="39">
        <v>47</v>
      </c>
      <c r="F29" s="39">
        <v>34</v>
      </c>
      <c r="G29" s="40">
        <f t="shared" si="1"/>
        <v>72.340425531914889</v>
      </c>
      <c r="H29" s="87">
        <v>7</v>
      </c>
      <c r="I29" s="87">
        <v>8</v>
      </c>
      <c r="J29" s="107">
        <f t="shared" si="2"/>
        <v>114.28571428571429</v>
      </c>
      <c r="K29" s="87">
        <v>4</v>
      </c>
      <c r="L29" s="87">
        <v>1</v>
      </c>
      <c r="M29" s="107">
        <f t="shared" si="3"/>
        <v>25</v>
      </c>
      <c r="N29" s="87">
        <v>0</v>
      </c>
      <c r="O29" s="87">
        <v>0</v>
      </c>
      <c r="P29" s="107" t="str">
        <f t="shared" si="4"/>
        <v>-</v>
      </c>
      <c r="Q29" s="39">
        <v>40</v>
      </c>
      <c r="R29" s="60">
        <v>28</v>
      </c>
      <c r="S29" s="40">
        <f t="shared" si="5"/>
        <v>70</v>
      </c>
      <c r="T29" s="39">
        <v>53</v>
      </c>
      <c r="U29" s="60">
        <v>10</v>
      </c>
      <c r="V29" s="40">
        <f t="shared" si="6"/>
        <v>18.867924528301888</v>
      </c>
      <c r="W29" s="39">
        <v>18</v>
      </c>
      <c r="X29" s="60">
        <v>10</v>
      </c>
      <c r="Y29" s="40">
        <f t="shared" si="7"/>
        <v>55.555555555555557</v>
      </c>
      <c r="Z29" s="39">
        <v>16</v>
      </c>
      <c r="AA29" s="60">
        <v>10</v>
      </c>
      <c r="AB29" s="40">
        <f t="shared" si="8"/>
        <v>62.5</v>
      </c>
      <c r="AC29" s="37"/>
      <c r="AD29" s="41"/>
    </row>
    <row r="30" spans="1:30" s="42" customFormat="1" ht="14.95" customHeight="1" x14ac:dyDescent="0.25">
      <c r="A30" s="61" t="s">
        <v>57</v>
      </c>
      <c r="B30" s="39">
        <v>39</v>
      </c>
      <c r="C30" s="39">
        <v>38</v>
      </c>
      <c r="D30" s="36">
        <f t="shared" si="0"/>
        <v>97.435897435897431</v>
      </c>
      <c r="E30" s="39">
        <v>35</v>
      </c>
      <c r="F30" s="39">
        <v>35</v>
      </c>
      <c r="G30" s="40">
        <f t="shared" si="1"/>
        <v>100</v>
      </c>
      <c r="H30" s="87">
        <v>16</v>
      </c>
      <c r="I30" s="87">
        <v>8</v>
      </c>
      <c r="J30" s="107">
        <f t="shared" si="2"/>
        <v>50</v>
      </c>
      <c r="K30" s="87">
        <v>3</v>
      </c>
      <c r="L30" s="87">
        <v>1</v>
      </c>
      <c r="M30" s="107">
        <f t="shared" si="3"/>
        <v>33.333333333333336</v>
      </c>
      <c r="N30" s="87">
        <v>0</v>
      </c>
      <c r="O30" s="87">
        <v>1</v>
      </c>
      <c r="P30" s="107" t="str">
        <f t="shared" si="4"/>
        <v>-</v>
      </c>
      <c r="Q30" s="39">
        <v>34</v>
      </c>
      <c r="R30" s="60">
        <v>32</v>
      </c>
      <c r="S30" s="40">
        <f t="shared" si="5"/>
        <v>94.117647058823536</v>
      </c>
      <c r="T30" s="39">
        <v>15</v>
      </c>
      <c r="U30" s="60">
        <v>10</v>
      </c>
      <c r="V30" s="40">
        <f t="shared" si="6"/>
        <v>66.666666666666671</v>
      </c>
      <c r="W30" s="39">
        <v>11</v>
      </c>
      <c r="X30" s="60">
        <v>10</v>
      </c>
      <c r="Y30" s="40">
        <f t="shared" si="7"/>
        <v>90.909090909090907</v>
      </c>
      <c r="Z30" s="39">
        <v>9</v>
      </c>
      <c r="AA30" s="60">
        <v>7</v>
      </c>
      <c r="AB30" s="40">
        <f t="shared" si="8"/>
        <v>77.777777777777771</v>
      </c>
      <c r="AC30" s="37"/>
      <c r="AD30" s="41"/>
    </row>
    <row r="31" spans="1:30" s="42" customFormat="1" ht="14.95" customHeight="1" x14ac:dyDescent="0.25">
      <c r="A31" s="61" t="s">
        <v>58</v>
      </c>
      <c r="B31" s="39">
        <v>38</v>
      </c>
      <c r="C31" s="39">
        <v>21</v>
      </c>
      <c r="D31" s="36">
        <f t="shared" si="0"/>
        <v>55.263157894736842</v>
      </c>
      <c r="E31" s="39">
        <v>30</v>
      </c>
      <c r="F31" s="39">
        <v>16</v>
      </c>
      <c r="G31" s="40">
        <f t="shared" si="1"/>
        <v>53.333333333333336</v>
      </c>
      <c r="H31" s="87">
        <v>5</v>
      </c>
      <c r="I31" s="87">
        <v>3</v>
      </c>
      <c r="J31" s="107">
        <f t="shared" si="2"/>
        <v>60</v>
      </c>
      <c r="K31" s="87">
        <v>2</v>
      </c>
      <c r="L31" s="87">
        <v>2</v>
      </c>
      <c r="M31" s="107">
        <f t="shared" si="3"/>
        <v>100</v>
      </c>
      <c r="N31" s="87">
        <v>0</v>
      </c>
      <c r="O31" s="87">
        <v>1</v>
      </c>
      <c r="P31" s="107" t="str">
        <f t="shared" si="4"/>
        <v>-</v>
      </c>
      <c r="Q31" s="39">
        <v>27</v>
      </c>
      <c r="R31" s="60">
        <v>15</v>
      </c>
      <c r="S31" s="40">
        <f t="shared" si="5"/>
        <v>55.555555555555557</v>
      </c>
      <c r="T31" s="39">
        <v>11</v>
      </c>
      <c r="U31" s="60">
        <v>5</v>
      </c>
      <c r="V31" s="40">
        <f t="shared" si="6"/>
        <v>45.454545454545453</v>
      </c>
      <c r="W31" s="39">
        <v>6</v>
      </c>
      <c r="X31" s="60">
        <v>5</v>
      </c>
      <c r="Y31" s="40">
        <f t="shared" si="7"/>
        <v>83.333333333333329</v>
      </c>
      <c r="Z31" s="39">
        <v>6</v>
      </c>
      <c r="AA31" s="60">
        <v>5</v>
      </c>
      <c r="AB31" s="40">
        <f t="shared" si="8"/>
        <v>83.333333333333329</v>
      </c>
      <c r="AC31" s="37"/>
      <c r="AD31" s="41"/>
    </row>
    <row r="32" spans="1:30" s="42" customFormat="1" ht="14.95" customHeight="1" x14ac:dyDescent="0.25">
      <c r="A32" s="61" t="s">
        <v>59</v>
      </c>
      <c r="B32" s="39">
        <v>48</v>
      </c>
      <c r="C32" s="39">
        <v>48</v>
      </c>
      <c r="D32" s="36">
        <f t="shared" si="0"/>
        <v>100</v>
      </c>
      <c r="E32" s="39">
        <v>29</v>
      </c>
      <c r="F32" s="39">
        <v>26</v>
      </c>
      <c r="G32" s="40">
        <f t="shared" si="1"/>
        <v>89.65517241379311</v>
      </c>
      <c r="H32" s="87">
        <v>7</v>
      </c>
      <c r="I32" s="87">
        <v>7</v>
      </c>
      <c r="J32" s="107">
        <f t="shared" si="2"/>
        <v>100</v>
      </c>
      <c r="K32" s="87">
        <v>1</v>
      </c>
      <c r="L32" s="87">
        <v>1</v>
      </c>
      <c r="M32" s="107">
        <f t="shared" si="3"/>
        <v>100</v>
      </c>
      <c r="N32" s="87">
        <v>0</v>
      </c>
      <c r="O32" s="87">
        <v>0</v>
      </c>
      <c r="P32" s="107" t="str">
        <f t="shared" si="4"/>
        <v>-</v>
      </c>
      <c r="Q32" s="39">
        <v>29</v>
      </c>
      <c r="R32" s="60">
        <v>23</v>
      </c>
      <c r="S32" s="40">
        <f t="shared" si="5"/>
        <v>79.310344827586206</v>
      </c>
      <c r="T32" s="39">
        <v>27</v>
      </c>
      <c r="U32" s="60">
        <v>8</v>
      </c>
      <c r="V32" s="40">
        <f t="shared" si="6"/>
        <v>29.62962962962963</v>
      </c>
      <c r="W32" s="39">
        <v>8</v>
      </c>
      <c r="X32" s="60">
        <v>7</v>
      </c>
      <c r="Y32" s="40">
        <f t="shared" si="7"/>
        <v>87.5</v>
      </c>
      <c r="Z32" s="39">
        <v>8</v>
      </c>
      <c r="AA32" s="60">
        <v>7</v>
      </c>
      <c r="AB32" s="40">
        <f t="shared" si="8"/>
        <v>87.5</v>
      </c>
      <c r="AC32" s="37"/>
      <c r="AD32" s="41"/>
    </row>
    <row r="33" spans="1:30" s="42" customFormat="1" ht="14.95" customHeight="1" x14ac:dyDescent="0.25">
      <c r="A33" s="61" t="s">
        <v>60</v>
      </c>
      <c r="B33" s="39">
        <v>50</v>
      </c>
      <c r="C33" s="39">
        <v>48</v>
      </c>
      <c r="D33" s="36">
        <f t="shared" si="0"/>
        <v>96</v>
      </c>
      <c r="E33" s="39">
        <v>49</v>
      </c>
      <c r="F33" s="39">
        <v>47</v>
      </c>
      <c r="G33" s="40">
        <f t="shared" si="1"/>
        <v>95.91836734693878</v>
      </c>
      <c r="H33" s="87">
        <v>5</v>
      </c>
      <c r="I33" s="87">
        <v>5</v>
      </c>
      <c r="J33" s="107">
        <f t="shared" si="2"/>
        <v>100</v>
      </c>
      <c r="K33" s="87">
        <v>2</v>
      </c>
      <c r="L33" s="87">
        <v>2</v>
      </c>
      <c r="M33" s="107">
        <f t="shared" si="3"/>
        <v>100</v>
      </c>
      <c r="N33" s="87">
        <v>2</v>
      </c>
      <c r="O33" s="87">
        <v>0</v>
      </c>
      <c r="P33" s="107">
        <f t="shared" si="4"/>
        <v>0</v>
      </c>
      <c r="Q33" s="39">
        <v>46</v>
      </c>
      <c r="R33" s="60">
        <v>40</v>
      </c>
      <c r="S33" s="40">
        <f t="shared" si="5"/>
        <v>86.956521739130437</v>
      </c>
      <c r="T33" s="39">
        <v>18</v>
      </c>
      <c r="U33" s="60">
        <v>13</v>
      </c>
      <c r="V33" s="40">
        <f t="shared" si="6"/>
        <v>72.222222222222229</v>
      </c>
      <c r="W33" s="39">
        <v>17</v>
      </c>
      <c r="X33" s="60">
        <v>13</v>
      </c>
      <c r="Y33" s="40">
        <f t="shared" si="7"/>
        <v>76.470588235294116</v>
      </c>
      <c r="Z33" s="39">
        <v>17</v>
      </c>
      <c r="AA33" s="60">
        <v>11</v>
      </c>
      <c r="AB33" s="40">
        <f t="shared" si="8"/>
        <v>64.705882352941174</v>
      </c>
      <c r="AC33" s="37"/>
      <c r="AD33" s="41"/>
    </row>
    <row r="34" spans="1:30" s="42" customFormat="1" ht="14.95" customHeight="1" x14ac:dyDescent="0.25">
      <c r="A34" s="61" t="s">
        <v>61</v>
      </c>
      <c r="B34" s="39">
        <v>35</v>
      </c>
      <c r="C34" s="39">
        <v>19</v>
      </c>
      <c r="D34" s="36">
        <f t="shared" si="0"/>
        <v>54.285714285714285</v>
      </c>
      <c r="E34" s="39">
        <v>33</v>
      </c>
      <c r="F34" s="39">
        <v>18</v>
      </c>
      <c r="G34" s="40">
        <f t="shared" si="1"/>
        <v>54.545454545454547</v>
      </c>
      <c r="H34" s="87">
        <v>5</v>
      </c>
      <c r="I34" s="87">
        <v>2</v>
      </c>
      <c r="J34" s="107">
        <f t="shared" si="2"/>
        <v>40</v>
      </c>
      <c r="K34" s="87">
        <v>2</v>
      </c>
      <c r="L34" s="87">
        <v>0</v>
      </c>
      <c r="M34" s="107">
        <f t="shared" si="3"/>
        <v>0</v>
      </c>
      <c r="N34" s="87">
        <v>0</v>
      </c>
      <c r="O34" s="87">
        <v>0</v>
      </c>
      <c r="P34" s="107" t="str">
        <f t="shared" si="4"/>
        <v>-</v>
      </c>
      <c r="Q34" s="39">
        <v>28</v>
      </c>
      <c r="R34" s="60">
        <v>16</v>
      </c>
      <c r="S34" s="40">
        <f t="shared" si="5"/>
        <v>57.142857142857146</v>
      </c>
      <c r="T34" s="39">
        <v>9</v>
      </c>
      <c r="U34" s="60">
        <v>4</v>
      </c>
      <c r="V34" s="40">
        <f t="shared" si="6"/>
        <v>44.444444444444443</v>
      </c>
      <c r="W34" s="39">
        <v>8</v>
      </c>
      <c r="X34" s="60">
        <v>4</v>
      </c>
      <c r="Y34" s="40">
        <f t="shared" si="7"/>
        <v>50</v>
      </c>
      <c r="Z34" s="39">
        <v>8</v>
      </c>
      <c r="AA34" s="60">
        <v>4</v>
      </c>
      <c r="AB34" s="40">
        <f t="shared" si="8"/>
        <v>50</v>
      </c>
      <c r="AC34" s="37"/>
      <c r="AD34" s="41"/>
    </row>
    <row r="35" spans="1:30" s="42" customFormat="1" ht="14.95" customHeight="1" x14ac:dyDescent="0.25">
      <c r="A35" s="61" t="s">
        <v>62</v>
      </c>
      <c r="B35" s="39">
        <v>64</v>
      </c>
      <c r="C35" s="39">
        <v>55</v>
      </c>
      <c r="D35" s="36">
        <f t="shared" si="0"/>
        <v>85.9375</v>
      </c>
      <c r="E35" s="39">
        <v>64</v>
      </c>
      <c r="F35" s="39">
        <v>55</v>
      </c>
      <c r="G35" s="40">
        <f t="shared" si="1"/>
        <v>85.9375</v>
      </c>
      <c r="H35" s="87">
        <v>11</v>
      </c>
      <c r="I35" s="87">
        <v>5</v>
      </c>
      <c r="J35" s="107">
        <f t="shared" si="2"/>
        <v>45.454545454545453</v>
      </c>
      <c r="K35" s="87">
        <v>1</v>
      </c>
      <c r="L35" s="87">
        <v>0</v>
      </c>
      <c r="M35" s="107">
        <f t="shared" si="3"/>
        <v>0</v>
      </c>
      <c r="N35" s="87">
        <v>0</v>
      </c>
      <c r="O35" s="87">
        <v>0</v>
      </c>
      <c r="P35" s="107" t="str">
        <f t="shared" si="4"/>
        <v>-</v>
      </c>
      <c r="Q35" s="39">
        <v>46</v>
      </c>
      <c r="R35" s="60">
        <v>41</v>
      </c>
      <c r="S35" s="40">
        <f t="shared" si="5"/>
        <v>89.130434782608702</v>
      </c>
      <c r="T35" s="161">
        <v>25</v>
      </c>
      <c r="U35" s="60">
        <v>6</v>
      </c>
      <c r="V35" s="40">
        <f t="shared" si="6"/>
        <v>24</v>
      </c>
      <c r="W35" s="39">
        <v>25</v>
      </c>
      <c r="X35" s="60">
        <v>6</v>
      </c>
      <c r="Y35" s="40">
        <f t="shared" si="7"/>
        <v>24</v>
      </c>
      <c r="Z35" s="39">
        <v>22</v>
      </c>
      <c r="AA35" s="60">
        <v>4</v>
      </c>
      <c r="AB35" s="40">
        <f t="shared" si="8"/>
        <v>18.181818181818183</v>
      </c>
      <c r="AC35" s="37"/>
      <c r="AD35" s="41"/>
    </row>
    <row r="36" spans="1:30" ht="48.2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93" t="s">
        <v>118</v>
      </c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7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7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view="pageBreakPreview" zoomScale="80" zoomScaleNormal="70" zoomScaleSheetLayoutView="80" workbookViewId="0">
      <selection activeCell="L19" sqref="L19"/>
    </sheetView>
  </sheetViews>
  <sheetFormatPr defaultColWidth="8" defaultRowHeight="13.6" x14ac:dyDescent="0.25"/>
  <cols>
    <col min="1" max="1" width="60.125" style="3" customWidth="1"/>
    <col min="2" max="2" width="18.875" style="3" customWidth="1"/>
    <col min="3" max="3" width="18.125" style="3" customWidth="1"/>
    <col min="4" max="4" width="13.875" style="3" customWidth="1"/>
    <col min="5" max="5" width="13.125" style="3" customWidth="1"/>
    <col min="6" max="16384" width="8" style="3"/>
  </cols>
  <sheetData>
    <row r="1" spans="1:9" ht="52.5" customHeight="1" x14ac:dyDescent="0.25">
      <c r="A1" s="163" t="s">
        <v>64</v>
      </c>
      <c r="B1" s="163"/>
      <c r="C1" s="163"/>
      <c r="D1" s="163"/>
      <c r="E1" s="163"/>
    </row>
    <row r="2" spans="1:9" ht="29.25" customHeight="1" x14ac:dyDescent="0.25">
      <c r="A2" s="194" t="s">
        <v>23</v>
      </c>
      <c r="B2" s="194"/>
      <c r="C2" s="194"/>
      <c r="D2" s="194"/>
      <c r="E2" s="194"/>
    </row>
    <row r="3" spans="1:9" s="4" customFormat="1" ht="23.3" customHeight="1" x14ac:dyDescent="0.25">
      <c r="A3" s="168" t="s">
        <v>0</v>
      </c>
      <c r="B3" s="164" t="s">
        <v>97</v>
      </c>
      <c r="C3" s="164" t="s">
        <v>98</v>
      </c>
      <c r="D3" s="191" t="s">
        <v>1</v>
      </c>
      <c r="E3" s="192"/>
    </row>
    <row r="4" spans="1:9" s="4" customFormat="1" ht="28.55" x14ac:dyDescent="0.25">
      <c r="A4" s="169"/>
      <c r="B4" s="165"/>
      <c r="C4" s="165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05" customHeight="1" x14ac:dyDescent="0.25">
      <c r="A6" s="10" t="s">
        <v>27</v>
      </c>
      <c r="B6" s="80">
        <f>'8-ВПО-ЦЗ'!B7</f>
        <v>395</v>
      </c>
      <c r="C6" s="80">
        <f>'8-ВПО-ЦЗ'!C7</f>
        <v>388</v>
      </c>
      <c r="D6" s="11">
        <f>C6*100/B6</f>
        <v>98.22784810126582</v>
      </c>
      <c r="E6" s="75">
        <f>C6-B6</f>
        <v>-7</v>
      </c>
      <c r="I6" s="13"/>
    </row>
    <row r="7" spans="1:9" s="4" customFormat="1" ht="19.05" customHeight="1" x14ac:dyDescent="0.25">
      <c r="A7" s="10" t="s">
        <v>28</v>
      </c>
      <c r="B7" s="80">
        <f>'8-ВПО-ЦЗ'!E7</f>
        <v>229</v>
      </c>
      <c r="C7" s="80">
        <f>'8-ВПО-ЦЗ'!F7</f>
        <v>217</v>
      </c>
      <c r="D7" s="11">
        <f t="shared" ref="D7:D11" si="0">C7*100/B7</f>
        <v>94.75982532751091</v>
      </c>
      <c r="E7" s="75">
        <f t="shared" ref="E7:E11" si="1">C7-B7</f>
        <v>-12</v>
      </c>
      <c r="I7" s="13"/>
    </row>
    <row r="8" spans="1:9" s="4" customFormat="1" ht="41.45" customHeight="1" x14ac:dyDescent="0.25">
      <c r="A8" s="14" t="s">
        <v>29</v>
      </c>
      <c r="B8" s="80">
        <f>'8-ВПО-ЦЗ'!H7</f>
        <v>59</v>
      </c>
      <c r="C8" s="80">
        <f>'8-ВПО-ЦЗ'!I7</f>
        <v>53</v>
      </c>
      <c r="D8" s="11">
        <f t="shared" si="0"/>
        <v>89.830508474576277</v>
      </c>
      <c r="E8" s="75">
        <f t="shared" si="1"/>
        <v>-6</v>
      </c>
      <c r="I8" s="13"/>
    </row>
    <row r="9" spans="1:9" s="4" customFormat="1" ht="19.05" customHeight="1" x14ac:dyDescent="0.25">
      <c r="A9" s="10" t="s">
        <v>30</v>
      </c>
      <c r="B9" s="80">
        <f>'8-ВПО-ЦЗ'!K7</f>
        <v>8</v>
      </c>
      <c r="C9" s="80">
        <f>'8-ВПО-ЦЗ'!L7</f>
        <v>14</v>
      </c>
      <c r="D9" s="11">
        <f t="shared" si="0"/>
        <v>175</v>
      </c>
      <c r="E9" s="75">
        <f t="shared" si="1"/>
        <v>6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44.85" customHeight="1" x14ac:dyDescent="0.25">
      <c r="A11" s="15" t="s">
        <v>31</v>
      </c>
      <c r="B11" s="81">
        <f>'8-ВПО-ЦЗ'!Q7</f>
        <v>205</v>
      </c>
      <c r="C11" s="81">
        <f>'8-ВПО-ЦЗ'!R7</f>
        <v>169</v>
      </c>
      <c r="D11" s="11">
        <f t="shared" si="0"/>
        <v>82.439024390243901</v>
      </c>
      <c r="E11" s="75">
        <f t="shared" si="1"/>
        <v>-36</v>
      </c>
      <c r="I11" s="13"/>
    </row>
    <row r="12" spans="1:9" s="4" customFormat="1" ht="12.75" customHeight="1" x14ac:dyDescent="0.25">
      <c r="A12" s="170" t="s">
        <v>4</v>
      </c>
      <c r="B12" s="171"/>
      <c r="C12" s="171"/>
      <c r="D12" s="171"/>
      <c r="E12" s="171"/>
      <c r="I12" s="13"/>
    </row>
    <row r="13" spans="1:9" s="4" customFormat="1" ht="18" customHeight="1" x14ac:dyDescent="0.25">
      <c r="A13" s="172"/>
      <c r="B13" s="173"/>
      <c r="C13" s="173"/>
      <c r="D13" s="173"/>
      <c r="E13" s="173"/>
      <c r="I13" s="13"/>
    </row>
    <row r="14" spans="1:9" s="4" customFormat="1" ht="20.25" customHeight="1" x14ac:dyDescent="0.25">
      <c r="A14" s="168" t="s">
        <v>0</v>
      </c>
      <c r="B14" s="174" t="s">
        <v>99</v>
      </c>
      <c r="C14" s="174" t="s">
        <v>100</v>
      </c>
      <c r="D14" s="191" t="s">
        <v>1</v>
      </c>
      <c r="E14" s="192"/>
      <c r="I14" s="13"/>
    </row>
    <row r="15" spans="1:9" ht="31.95" customHeight="1" x14ac:dyDescent="0.25">
      <c r="A15" s="169"/>
      <c r="B15" s="174"/>
      <c r="C15" s="174"/>
      <c r="D15" s="21" t="s">
        <v>2</v>
      </c>
      <c r="E15" s="6" t="s">
        <v>26</v>
      </c>
      <c r="I15" s="13"/>
    </row>
    <row r="16" spans="1:9" ht="20.55" customHeight="1" x14ac:dyDescent="0.25">
      <c r="A16" s="10" t="s">
        <v>113</v>
      </c>
      <c r="B16" s="81" t="s">
        <v>114</v>
      </c>
      <c r="C16" s="81">
        <f>'8-ВПО-ЦЗ'!U7</f>
        <v>51</v>
      </c>
      <c r="D16" s="16" t="s">
        <v>114</v>
      </c>
      <c r="E16" s="75" t="s">
        <v>114</v>
      </c>
      <c r="I16" s="13"/>
    </row>
    <row r="17" spans="1:9" ht="20.55" customHeight="1" x14ac:dyDescent="0.25">
      <c r="A17" s="1" t="s">
        <v>28</v>
      </c>
      <c r="B17" s="81">
        <f>'8-ВПО-ЦЗ'!W7</f>
        <v>87</v>
      </c>
      <c r="C17" s="81">
        <f>'8-ВПО-ЦЗ'!X7</f>
        <v>47</v>
      </c>
      <c r="D17" s="16">
        <f t="shared" ref="D17:D18" si="2">C17*100/B17</f>
        <v>54.022988505747129</v>
      </c>
      <c r="E17" s="75">
        <f t="shared" ref="E17:E18" si="3">C17-B17</f>
        <v>-40</v>
      </c>
      <c r="I17" s="13"/>
    </row>
    <row r="18" spans="1:9" ht="20.55" customHeight="1" x14ac:dyDescent="0.25">
      <c r="A18" s="1" t="s">
        <v>33</v>
      </c>
      <c r="B18" s="81">
        <f>'8-ВПО-ЦЗ'!Z7</f>
        <v>71</v>
      </c>
      <c r="C18" s="81">
        <f>'8-ВПО-ЦЗ'!AA7</f>
        <v>42</v>
      </c>
      <c r="D18" s="16">
        <f t="shared" si="2"/>
        <v>59.154929577464792</v>
      </c>
      <c r="E18" s="75">
        <f t="shared" si="3"/>
        <v>-29</v>
      </c>
      <c r="I18" s="13"/>
    </row>
    <row r="19" spans="1:9" ht="72" customHeight="1" x14ac:dyDescent="0.25">
      <c r="A19" s="162" t="s">
        <v>115</v>
      </c>
      <c r="B19" s="162"/>
      <c r="C19" s="162"/>
      <c r="D19" s="162"/>
      <c r="E19" s="162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AC3" sqref="AC3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5" width="11.25" style="44" customWidth="1"/>
    <col min="16" max="16" width="8.125" style="44" customWidth="1"/>
    <col min="17" max="18" width="12.375" style="44" customWidth="1"/>
    <col min="19" max="19" width="8.125" style="44" customWidth="1"/>
    <col min="20" max="20" width="10.625" style="44" hidden="1" customWidth="1"/>
    <col min="21" max="21" width="24.375" style="44" customWidth="1"/>
    <col min="22" max="22" width="5.625" style="44" hidden="1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6" t="s">
        <v>104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7"/>
      <c r="O1" s="27"/>
      <c r="P1" s="27"/>
      <c r="Q1" s="27"/>
      <c r="R1" s="27"/>
      <c r="S1" s="27"/>
      <c r="T1" s="27"/>
      <c r="U1" s="27"/>
      <c r="V1" s="27"/>
      <c r="W1" s="27"/>
      <c r="X1" s="183"/>
      <c r="Y1" s="18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77"/>
      <c r="Y2" s="177"/>
      <c r="Z2" s="187"/>
      <c r="AA2" s="187"/>
      <c r="AB2" s="59" t="s">
        <v>7</v>
      </c>
      <c r="AC2" s="59"/>
    </row>
    <row r="3" spans="1:32" s="32" customFormat="1" ht="47.55" customHeight="1" x14ac:dyDescent="0.25">
      <c r="A3" s="178"/>
      <c r="B3" s="195" t="s">
        <v>21</v>
      </c>
      <c r="C3" s="195"/>
      <c r="D3" s="195"/>
      <c r="E3" s="195" t="s">
        <v>22</v>
      </c>
      <c r="F3" s="195"/>
      <c r="G3" s="195"/>
      <c r="H3" s="195" t="s">
        <v>13</v>
      </c>
      <c r="I3" s="195"/>
      <c r="J3" s="195"/>
      <c r="K3" s="195" t="s">
        <v>9</v>
      </c>
      <c r="L3" s="195"/>
      <c r="M3" s="195"/>
      <c r="N3" s="195" t="s">
        <v>10</v>
      </c>
      <c r="O3" s="195"/>
      <c r="P3" s="195"/>
      <c r="Q3" s="196" t="s">
        <v>8</v>
      </c>
      <c r="R3" s="197"/>
      <c r="S3" s="198"/>
      <c r="T3" s="195" t="s">
        <v>16</v>
      </c>
      <c r="U3" s="195"/>
      <c r="V3" s="195"/>
      <c r="W3" s="195" t="s">
        <v>11</v>
      </c>
      <c r="X3" s="195"/>
      <c r="Y3" s="195"/>
      <c r="Z3" s="195" t="s">
        <v>12</v>
      </c>
      <c r="AA3" s="195"/>
      <c r="AB3" s="195"/>
    </row>
    <row r="4" spans="1:32" s="33" customFormat="1" ht="19.55" customHeight="1" x14ac:dyDescent="0.25">
      <c r="A4" s="178"/>
      <c r="B4" s="180" t="s">
        <v>15</v>
      </c>
      <c r="C4" s="180" t="s">
        <v>63</v>
      </c>
      <c r="D4" s="181" t="s">
        <v>2</v>
      </c>
      <c r="E4" s="180" t="s">
        <v>15</v>
      </c>
      <c r="F4" s="180" t="s">
        <v>63</v>
      </c>
      <c r="G4" s="181" t="s">
        <v>2</v>
      </c>
      <c r="H4" s="180" t="s">
        <v>15</v>
      </c>
      <c r="I4" s="180" t="s">
        <v>63</v>
      </c>
      <c r="J4" s="181" t="s">
        <v>2</v>
      </c>
      <c r="K4" s="180" t="s">
        <v>15</v>
      </c>
      <c r="L4" s="180" t="s">
        <v>63</v>
      </c>
      <c r="M4" s="181" t="s">
        <v>2</v>
      </c>
      <c r="N4" s="180" t="s">
        <v>15</v>
      </c>
      <c r="O4" s="180" t="s">
        <v>63</v>
      </c>
      <c r="P4" s="181" t="s">
        <v>2</v>
      </c>
      <c r="Q4" s="180" t="s">
        <v>15</v>
      </c>
      <c r="R4" s="180" t="s">
        <v>63</v>
      </c>
      <c r="S4" s="181" t="s">
        <v>2</v>
      </c>
      <c r="T4" s="180" t="s">
        <v>15</v>
      </c>
      <c r="U4" s="182" t="s">
        <v>116</v>
      </c>
      <c r="V4" s="181" t="s">
        <v>2</v>
      </c>
      <c r="W4" s="180" t="s">
        <v>15</v>
      </c>
      <c r="X4" s="180" t="s">
        <v>63</v>
      </c>
      <c r="Y4" s="181" t="s">
        <v>2</v>
      </c>
      <c r="Z4" s="180" t="s">
        <v>15</v>
      </c>
      <c r="AA4" s="180" t="s">
        <v>63</v>
      </c>
      <c r="AB4" s="181" t="s">
        <v>2</v>
      </c>
    </row>
    <row r="5" spans="1:32" s="33" customFormat="1" ht="15.8" customHeight="1" x14ac:dyDescent="0.25">
      <c r="A5" s="178"/>
      <c r="B5" s="180"/>
      <c r="C5" s="180"/>
      <c r="D5" s="181"/>
      <c r="E5" s="180"/>
      <c r="F5" s="180"/>
      <c r="G5" s="181"/>
      <c r="H5" s="180"/>
      <c r="I5" s="180"/>
      <c r="J5" s="181"/>
      <c r="K5" s="180"/>
      <c r="L5" s="180"/>
      <c r="M5" s="181"/>
      <c r="N5" s="180"/>
      <c r="O5" s="180"/>
      <c r="P5" s="181"/>
      <c r="Q5" s="180"/>
      <c r="R5" s="180"/>
      <c r="S5" s="181"/>
      <c r="T5" s="180"/>
      <c r="U5" s="182"/>
      <c r="V5" s="181"/>
      <c r="W5" s="180"/>
      <c r="X5" s="180"/>
      <c r="Y5" s="181"/>
      <c r="Z5" s="180"/>
      <c r="AA5" s="180"/>
      <c r="AB5" s="18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395</v>
      </c>
      <c r="C7" s="35">
        <f>SUM(C8:C35)</f>
        <v>388</v>
      </c>
      <c r="D7" s="36">
        <f>IF(ISERROR(C7*100/B7),"-",(C7*100/B7))</f>
        <v>98.22784810126582</v>
      </c>
      <c r="E7" s="35">
        <f>SUM(E8:E35)</f>
        <v>229</v>
      </c>
      <c r="F7" s="35">
        <f>SUM(F8:F35)</f>
        <v>217</v>
      </c>
      <c r="G7" s="36">
        <f>IF(ISERROR(F7*100/E7),"-",(F7*100/E7))</f>
        <v>94.75982532751091</v>
      </c>
      <c r="H7" s="35">
        <f>SUM(H8:H35)</f>
        <v>59</v>
      </c>
      <c r="I7" s="35">
        <f>SUM(I8:I35)</f>
        <v>53</v>
      </c>
      <c r="J7" s="36">
        <f>IF(ISERROR(I7*100/H7),"-",(I7*100/H7))</f>
        <v>89.830508474576277</v>
      </c>
      <c r="K7" s="35">
        <f>SUM(K8:K35)</f>
        <v>8</v>
      </c>
      <c r="L7" s="35">
        <f>SUM(L8:L35)</f>
        <v>14</v>
      </c>
      <c r="M7" s="36">
        <f>IF(ISERROR(L7*100/K7),"-",(L7*100/K7))</f>
        <v>175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205</v>
      </c>
      <c r="R7" s="35">
        <f>SUM(R8:R35)</f>
        <v>169</v>
      </c>
      <c r="S7" s="36">
        <f>IF(ISERROR(R7*100/Q7),"-",(R7*100/Q7))</f>
        <v>82.439024390243901</v>
      </c>
      <c r="T7" s="35">
        <f>SUM(T8:T35)</f>
        <v>236</v>
      </c>
      <c r="U7" s="35">
        <f>SUM(U8:U35)</f>
        <v>51</v>
      </c>
      <c r="V7" s="36">
        <f>IF(ISERROR(U7*100/T7),"-",(U7*100/T7))</f>
        <v>21.610169491525422</v>
      </c>
      <c r="W7" s="35">
        <f>SUM(W8:W35)</f>
        <v>87</v>
      </c>
      <c r="X7" s="35">
        <f>SUM(X8:X35)</f>
        <v>47</v>
      </c>
      <c r="Y7" s="36">
        <f>IF(ISERROR(X7*100/W7),"-",(X7*100/W7))</f>
        <v>54.022988505747129</v>
      </c>
      <c r="Z7" s="35">
        <f>SUM(Z8:Z35)</f>
        <v>71</v>
      </c>
      <c r="AA7" s="35">
        <f>SUM(AA8:AA35)</f>
        <v>42</v>
      </c>
      <c r="AB7" s="36">
        <f>IF(ISERROR(AA7*100/Z7),"-",(AA7*100/Z7))</f>
        <v>59.154929577464792</v>
      </c>
      <c r="AC7" s="37"/>
      <c r="AF7" s="42"/>
    </row>
    <row r="8" spans="1:32" s="42" customFormat="1" ht="14.95" customHeight="1" x14ac:dyDescent="0.25">
      <c r="A8" s="61" t="s">
        <v>35</v>
      </c>
      <c r="B8" s="39">
        <v>203</v>
      </c>
      <c r="C8" s="39">
        <v>231</v>
      </c>
      <c r="D8" s="36">
        <f>IF(ISERROR(C8*100/B8),"-",(C8*100/B8))</f>
        <v>113.79310344827586</v>
      </c>
      <c r="E8" s="39">
        <v>114</v>
      </c>
      <c r="F8" s="39">
        <v>131</v>
      </c>
      <c r="G8" s="40">
        <f>IF(ISERROR(F8*100/E8),"-",(F8*100/E8))</f>
        <v>114.91228070175438</v>
      </c>
      <c r="H8" s="39">
        <v>29</v>
      </c>
      <c r="I8" s="39">
        <v>28</v>
      </c>
      <c r="J8" s="40">
        <f>IF(ISERROR(I8*100/H8),"-",(I8*100/H8))</f>
        <v>96.551724137931032</v>
      </c>
      <c r="K8" s="39">
        <v>4</v>
      </c>
      <c r="L8" s="39">
        <v>8</v>
      </c>
      <c r="M8" s="40">
        <f>IF(ISERROR(L8*100/K8),"-",(L8*100/K8))</f>
        <v>200</v>
      </c>
      <c r="N8" s="39">
        <v>1</v>
      </c>
      <c r="O8" s="39">
        <v>1</v>
      </c>
      <c r="P8" s="40">
        <f>IF(ISERROR(O8*100/N8),"-",(O8*100/N8))</f>
        <v>100</v>
      </c>
      <c r="Q8" s="39">
        <v>99</v>
      </c>
      <c r="R8" s="60">
        <v>103</v>
      </c>
      <c r="S8" s="40">
        <f>IF(ISERROR(R8*100/Q8),"-",(R8*100/Q8))</f>
        <v>104.04040404040404</v>
      </c>
      <c r="T8" s="39">
        <v>132</v>
      </c>
      <c r="U8" s="60">
        <v>36</v>
      </c>
      <c r="V8" s="40">
        <f>IF(ISERROR(U8*100/T8),"-",(U8*100/T8))</f>
        <v>27.272727272727273</v>
      </c>
      <c r="W8" s="39">
        <v>44</v>
      </c>
      <c r="X8" s="60">
        <v>34</v>
      </c>
      <c r="Y8" s="40">
        <f>IF(ISERROR(X8*100/W8),"-",(X8*100/W8))</f>
        <v>77.272727272727266</v>
      </c>
      <c r="Z8" s="39">
        <v>40</v>
      </c>
      <c r="AA8" s="60">
        <v>31</v>
      </c>
      <c r="AB8" s="40">
        <f>IF(ISERROR(AA8*100/Z8),"-",(AA8*100/Z8))</f>
        <v>77.5</v>
      </c>
      <c r="AC8" s="37"/>
      <c r="AD8" s="41"/>
    </row>
    <row r="9" spans="1:32" s="43" customFormat="1" ht="14.95" customHeight="1" x14ac:dyDescent="0.25">
      <c r="A9" s="61" t="s">
        <v>36</v>
      </c>
      <c r="B9" s="39">
        <v>8</v>
      </c>
      <c r="C9" s="39">
        <v>7</v>
      </c>
      <c r="D9" s="36">
        <f t="shared" ref="D9:D35" si="0">IF(ISERROR(C9*100/B9),"-",(C9*100/B9))</f>
        <v>87.5</v>
      </c>
      <c r="E9" s="39">
        <v>5</v>
      </c>
      <c r="F9" s="39">
        <v>4</v>
      </c>
      <c r="G9" s="40">
        <f t="shared" ref="G9:G35" si="1">IF(ISERROR(F9*100/E9),"-",(F9*100/E9))</f>
        <v>80</v>
      </c>
      <c r="H9" s="39">
        <v>1</v>
      </c>
      <c r="I9" s="39">
        <v>2</v>
      </c>
      <c r="J9" s="40">
        <f t="shared" ref="J9:J35" si="2">IF(ISERROR(I9*100/H9),"-",(I9*100/H9))</f>
        <v>200</v>
      </c>
      <c r="K9" s="39">
        <v>0</v>
      </c>
      <c r="L9" s="39">
        <v>1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5</v>
      </c>
      <c r="R9" s="60">
        <v>2</v>
      </c>
      <c r="S9" s="40">
        <f t="shared" ref="S9:S35" si="5">IF(ISERROR(R9*100/Q9),"-",(R9*100/Q9))</f>
        <v>40</v>
      </c>
      <c r="T9" s="39">
        <v>5</v>
      </c>
      <c r="U9" s="60">
        <v>1</v>
      </c>
      <c r="V9" s="40">
        <f t="shared" ref="V9:V35" si="6">IF(ISERROR(U9*100/T9),"-",(U9*100/T9))</f>
        <v>20</v>
      </c>
      <c r="W9" s="39">
        <v>3</v>
      </c>
      <c r="X9" s="60">
        <v>0</v>
      </c>
      <c r="Y9" s="40">
        <f t="shared" ref="Y9:Y35" si="7">IF(ISERROR(X9*100/W9),"-",(X9*100/W9))</f>
        <v>0</v>
      </c>
      <c r="Z9" s="39">
        <v>3</v>
      </c>
      <c r="AA9" s="60">
        <v>0</v>
      </c>
      <c r="AB9" s="40">
        <f t="shared" ref="AB9:AB35" si="8">IF(ISERROR(AA9*100/Z9),"-",(AA9*100/Z9))</f>
        <v>0</v>
      </c>
      <c r="AC9" s="37"/>
      <c r="AD9" s="41"/>
    </row>
    <row r="10" spans="1:32" s="42" customFormat="1" ht="14.95" customHeight="1" x14ac:dyDescent="0.25">
      <c r="A10" s="61" t="s">
        <v>37</v>
      </c>
      <c r="B10" s="39">
        <v>3</v>
      </c>
      <c r="C10" s="39">
        <v>3</v>
      </c>
      <c r="D10" s="36">
        <f t="shared" si="0"/>
        <v>100</v>
      </c>
      <c r="E10" s="39">
        <v>2</v>
      </c>
      <c r="F10" s="39">
        <v>2</v>
      </c>
      <c r="G10" s="40">
        <f t="shared" si="1"/>
        <v>100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2</v>
      </c>
      <c r="R10" s="60">
        <v>2</v>
      </c>
      <c r="S10" s="40">
        <f t="shared" si="5"/>
        <v>100</v>
      </c>
      <c r="T10" s="39">
        <v>3</v>
      </c>
      <c r="U10" s="60">
        <v>0</v>
      </c>
      <c r="V10" s="40">
        <f t="shared" si="6"/>
        <v>0</v>
      </c>
      <c r="W10" s="39">
        <v>2</v>
      </c>
      <c r="X10" s="60">
        <v>0</v>
      </c>
      <c r="Y10" s="40">
        <f t="shared" si="7"/>
        <v>0</v>
      </c>
      <c r="Z10" s="39">
        <v>1</v>
      </c>
      <c r="AA10" s="60">
        <v>0</v>
      </c>
      <c r="AB10" s="40">
        <f t="shared" si="8"/>
        <v>0</v>
      </c>
      <c r="AC10" s="37"/>
      <c r="AD10" s="41"/>
    </row>
    <row r="11" spans="1:32" s="42" customFormat="1" ht="14.95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1</v>
      </c>
      <c r="I11" s="39">
        <v>0</v>
      </c>
      <c r="J11" s="40">
        <f t="shared" si="2"/>
        <v>0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4.95" customHeight="1" x14ac:dyDescent="0.25">
      <c r="A12" s="61" t="s">
        <v>39</v>
      </c>
      <c r="B12" s="39">
        <v>7</v>
      </c>
      <c r="C12" s="39">
        <v>5</v>
      </c>
      <c r="D12" s="36">
        <f t="shared" si="0"/>
        <v>71.428571428571431</v>
      </c>
      <c r="E12" s="39">
        <v>6</v>
      </c>
      <c r="F12" s="39">
        <v>3</v>
      </c>
      <c r="G12" s="40">
        <f t="shared" si="1"/>
        <v>50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4</v>
      </c>
      <c r="R12" s="60">
        <v>2</v>
      </c>
      <c r="S12" s="40">
        <f t="shared" si="5"/>
        <v>50</v>
      </c>
      <c r="T12" s="39">
        <v>3</v>
      </c>
      <c r="U12" s="60">
        <v>0</v>
      </c>
      <c r="V12" s="40">
        <f t="shared" si="6"/>
        <v>0</v>
      </c>
      <c r="W12" s="39">
        <v>2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4.95" customHeight="1" x14ac:dyDescent="0.25">
      <c r="A13" s="61" t="s">
        <v>40</v>
      </c>
      <c r="B13" s="39">
        <v>1</v>
      </c>
      <c r="C13" s="39">
        <v>4</v>
      </c>
      <c r="D13" s="36">
        <f t="shared" si="0"/>
        <v>400</v>
      </c>
      <c r="E13" s="39">
        <v>0</v>
      </c>
      <c r="F13" s="39">
        <v>3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3</v>
      </c>
      <c r="S13" s="40" t="str">
        <f t="shared" si="5"/>
        <v>-</v>
      </c>
      <c r="T13" s="39">
        <v>1</v>
      </c>
      <c r="U13" s="60">
        <v>0</v>
      </c>
      <c r="V13" s="40">
        <f t="shared" si="6"/>
        <v>0</v>
      </c>
      <c r="W13" s="39">
        <v>0</v>
      </c>
      <c r="X13" s="60">
        <v>0</v>
      </c>
      <c r="Y13" s="40" t="str">
        <f t="shared" si="7"/>
        <v>-</v>
      </c>
      <c r="Z13" s="39">
        <v>0</v>
      </c>
      <c r="AA13" s="60">
        <v>0</v>
      </c>
      <c r="AB13" s="40" t="str">
        <f t="shared" si="8"/>
        <v>-</v>
      </c>
      <c r="AC13" s="37"/>
      <c r="AD13" s="41"/>
    </row>
    <row r="14" spans="1:32" s="42" customFormat="1" ht="14.95" customHeight="1" x14ac:dyDescent="0.25">
      <c r="A14" s="61" t="s">
        <v>41</v>
      </c>
      <c r="B14" s="39">
        <v>12</v>
      </c>
      <c r="C14" s="39">
        <v>9</v>
      </c>
      <c r="D14" s="36">
        <f t="shared" si="0"/>
        <v>75</v>
      </c>
      <c r="E14" s="39">
        <v>11</v>
      </c>
      <c r="F14" s="39">
        <v>7</v>
      </c>
      <c r="G14" s="40">
        <f t="shared" si="1"/>
        <v>63.636363636363633</v>
      </c>
      <c r="H14" s="39">
        <v>0</v>
      </c>
      <c r="I14" s="39">
        <v>3</v>
      </c>
      <c r="J14" s="40" t="str">
        <f t="shared" si="2"/>
        <v>-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11</v>
      </c>
      <c r="R14" s="60">
        <v>7</v>
      </c>
      <c r="S14" s="40">
        <f t="shared" si="5"/>
        <v>63.636363636363633</v>
      </c>
      <c r="T14" s="39">
        <v>7</v>
      </c>
      <c r="U14" s="60">
        <v>0</v>
      </c>
      <c r="V14" s="40">
        <f t="shared" si="6"/>
        <v>0</v>
      </c>
      <c r="W14" s="39">
        <v>6</v>
      </c>
      <c r="X14" s="60">
        <v>0</v>
      </c>
      <c r="Y14" s="40">
        <f t="shared" si="7"/>
        <v>0</v>
      </c>
      <c r="Z14" s="39">
        <v>5</v>
      </c>
      <c r="AA14" s="60">
        <v>0</v>
      </c>
      <c r="AB14" s="40">
        <f t="shared" si="8"/>
        <v>0</v>
      </c>
      <c r="AC14" s="37"/>
      <c r="AD14" s="41"/>
    </row>
    <row r="15" spans="1:32" s="42" customFormat="1" ht="14.95" customHeight="1" x14ac:dyDescent="0.25">
      <c r="A15" s="61" t="s">
        <v>42</v>
      </c>
      <c r="B15" s="39">
        <v>41</v>
      </c>
      <c r="C15" s="39">
        <v>37</v>
      </c>
      <c r="D15" s="36">
        <f t="shared" si="0"/>
        <v>90.243902439024396</v>
      </c>
      <c r="E15" s="39">
        <v>17</v>
      </c>
      <c r="F15" s="39">
        <v>15</v>
      </c>
      <c r="G15" s="40">
        <f t="shared" si="1"/>
        <v>88.235294117647058</v>
      </c>
      <c r="H15" s="39">
        <v>6</v>
      </c>
      <c r="I15" s="39">
        <v>3</v>
      </c>
      <c r="J15" s="40">
        <f t="shared" si="2"/>
        <v>50</v>
      </c>
      <c r="K15" s="39">
        <v>1</v>
      </c>
      <c r="L15" s="39">
        <v>1</v>
      </c>
      <c r="M15" s="40">
        <f t="shared" si="3"/>
        <v>100</v>
      </c>
      <c r="N15" s="39">
        <v>0</v>
      </c>
      <c r="O15" s="39">
        <v>0</v>
      </c>
      <c r="P15" s="40" t="str">
        <f t="shared" si="4"/>
        <v>-</v>
      </c>
      <c r="Q15" s="39">
        <v>15</v>
      </c>
      <c r="R15" s="60">
        <v>12</v>
      </c>
      <c r="S15" s="40">
        <f t="shared" si="5"/>
        <v>80</v>
      </c>
      <c r="T15" s="39">
        <v>28</v>
      </c>
      <c r="U15" s="60">
        <v>5</v>
      </c>
      <c r="V15" s="40">
        <f t="shared" si="6"/>
        <v>17.857142857142858</v>
      </c>
      <c r="W15" s="39">
        <v>7</v>
      </c>
      <c r="X15" s="60">
        <v>5</v>
      </c>
      <c r="Y15" s="40">
        <f t="shared" si="7"/>
        <v>71.428571428571431</v>
      </c>
      <c r="Z15" s="39">
        <v>4</v>
      </c>
      <c r="AA15" s="60">
        <v>3</v>
      </c>
      <c r="AB15" s="40">
        <f t="shared" si="8"/>
        <v>75</v>
      </c>
      <c r="AC15" s="37"/>
      <c r="AD15" s="41"/>
    </row>
    <row r="16" spans="1:32" s="42" customFormat="1" ht="14.95" customHeight="1" x14ac:dyDescent="0.25">
      <c r="A16" s="61" t="s">
        <v>43</v>
      </c>
      <c r="B16" s="39">
        <v>24</v>
      </c>
      <c r="C16" s="39">
        <v>14</v>
      </c>
      <c r="D16" s="36">
        <f t="shared" si="0"/>
        <v>58.333333333333336</v>
      </c>
      <c r="E16" s="39">
        <v>16</v>
      </c>
      <c r="F16" s="39">
        <v>7</v>
      </c>
      <c r="G16" s="40">
        <f t="shared" si="1"/>
        <v>43.75</v>
      </c>
      <c r="H16" s="39">
        <v>5</v>
      </c>
      <c r="I16" s="39">
        <v>4</v>
      </c>
      <c r="J16" s="40">
        <f t="shared" si="2"/>
        <v>80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16</v>
      </c>
      <c r="R16" s="60">
        <v>4</v>
      </c>
      <c r="S16" s="40">
        <f t="shared" si="5"/>
        <v>25</v>
      </c>
      <c r="T16" s="39">
        <v>11</v>
      </c>
      <c r="U16" s="60">
        <v>1</v>
      </c>
      <c r="V16" s="40">
        <f t="shared" si="6"/>
        <v>9.0909090909090917</v>
      </c>
      <c r="W16" s="39">
        <v>5</v>
      </c>
      <c r="X16" s="60">
        <v>0</v>
      </c>
      <c r="Y16" s="40">
        <f t="shared" si="7"/>
        <v>0</v>
      </c>
      <c r="Z16" s="39">
        <v>3</v>
      </c>
      <c r="AA16" s="60">
        <v>0</v>
      </c>
      <c r="AB16" s="40">
        <f t="shared" si="8"/>
        <v>0</v>
      </c>
      <c r="AC16" s="37"/>
      <c r="AD16" s="41"/>
    </row>
    <row r="17" spans="1:30" s="42" customFormat="1" ht="14.95" customHeight="1" x14ac:dyDescent="0.25">
      <c r="A17" s="61" t="s">
        <v>44</v>
      </c>
      <c r="B17" s="39">
        <v>10</v>
      </c>
      <c r="C17" s="39">
        <v>12</v>
      </c>
      <c r="D17" s="36">
        <f t="shared" si="0"/>
        <v>120</v>
      </c>
      <c r="E17" s="39">
        <v>2</v>
      </c>
      <c r="F17" s="39">
        <v>5</v>
      </c>
      <c r="G17" s="40">
        <f t="shared" si="1"/>
        <v>250</v>
      </c>
      <c r="H17" s="39">
        <v>2</v>
      </c>
      <c r="I17" s="39">
        <v>2</v>
      </c>
      <c r="J17" s="40">
        <f t="shared" si="2"/>
        <v>100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3</v>
      </c>
      <c r="S17" s="40">
        <f t="shared" si="5"/>
        <v>300</v>
      </c>
      <c r="T17" s="39">
        <v>7</v>
      </c>
      <c r="U17" s="60">
        <v>1</v>
      </c>
      <c r="V17" s="40">
        <f t="shared" si="6"/>
        <v>14.285714285714286</v>
      </c>
      <c r="W17" s="39">
        <v>1</v>
      </c>
      <c r="X17" s="60">
        <v>1</v>
      </c>
      <c r="Y17" s="40">
        <f t="shared" si="7"/>
        <v>100</v>
      </c>
      <c r="Z17" s="39">
        <v>1</v>
      </c>
      <c r="AA17" s="60">
        <v>1</v>
      </c>
      <c r="AB17" s="40">
        <f t="shared" si="8"/>
        <v>100</v>
      </c>
      <c r="AC17" s="37"/>
      <c r="AD17" s="41"/>
    </row>
    <row r="18" spans="1:30" s="42" customFormat="1" ht="14.95" customHeight="1" x14ac:dyDescent="0.25">
      <c r="A18" s="61" t="s">
        <v>45</v>
      </c>
      <c r="B18" s="39">
        <v>13</v>
      </c>
      <c r="C18" s="39">
        <v>6</v>
      </c>
      <c r="D18" s="36">
        <f t="shared" si="0"/>
        <v>46.153846153846153</v>
      </c>
      <c r="E18" s="39">
        <v>6</v>
      </c>
      <c r="F18" s="39">
        <v>5</v>
      </c>
      <c r="G18" s="40">
        <f t="shared" si="1"/>
        <v>83.333333333333329</v>
      </c>
      <c r="H18" s="39">
        <v>1</v>
      </c>
      <c r="I18" s="39">
        <v>2</v>
      </c>
      <c r="J18" s="40">
        <f t="shared" si="2"/>
        <v>200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6</v>
      </c>
      <c r="R18" s="60">
        <v>3</v>
      </c>
      <c r="S18" s="40">
        <f t="shared" si="5"/>
        <v>50</v>
      </c>
      <c r="T18" s="39">
        <v>3</v>
      </c>
      <c r="U18" s="60">
        <v>0</v>
      </c>
      <c r="V18" s="40">
        <f t="shared" si="6"/>
        <v>0</v>
      </c>
      <c r="W18" s="39">
        <v>3</v>
      </c>
      <c r="X18" s="60">
        <v>0</v>
      </c>
      <c r="Y18" s="40">
        <f t="shared" si="7"/>
        <v>0</v>
      </c>
      <c r="Z18" s="39">
        <v>2</v>
      </c>
      <c r="AA18" s="60">
        <v>0</v>
      </c>
      <c r="AB18" s="40">
        <f t="shared" si="8"/>
        <v>0</v>
      </c>
      <c r="AC18" s="37"/>
      <c r="AD18" s="41"/>
    </row>
    <row r="19" spans="1:30" s="42" customFormat="1" ht="14.95" customHeight="1" x14ac:dyDescent="0.25">
      <c r="A19" s="61" t="s">
        <v>46</v>
      </c>
      <c r="B19" s="39">
        <v>7</v>
      </c>
      <c r="C19" s="39">
        <v>5</v>
      </c>
      <c r="D19" s="36">
        <f t="shared" si="0"/>
        <v>71.428571428571431</v>
      </c>
      <c r="E19" s="39">
        <v>5</v>
      </c>
      <c r="F19" s="39">
        <v>3</v>
      </c>
      <c r="G19" s="40">
        <f t="shared" si="1"/>
        <v>60</v>
      </c>
      <c r="H19" s="39">
        <v>3</v>
      </c>
      <c r="I19" s="39">
        <v>0</v>
      </c>
      <c r="J19" s="40">
        <f t="shared" si="2"/>
        <v>0</v>
      </c>
      <c r="K19" s="39">
        <v>1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4"/>
        <v>-</v>
      </c>
      <c r="Q19" s="39">
        <v>5</v>
      </c>
      <c r="R19" s="60">
        <v>2</v>
      </c>
      <c r="S19" s="40">
        <f t="shared" si="5"/>
        <v>40</v>
      </c>
      <c r="T19" s="39">
        <v>3</v>
      </c>
      <c r="U19" s="60">
        <v>1</v>
      </c>
      <c r="V19" s="40">
        <f t="shared" si="6"/>
        <v>33.333333333333336</v>
      </c>
      <c r="W19" s="39">
        <v>1</v>
      </c>
      <c r="X19" s="60">
        <v>1</v>
      </c>
      <c r="Y19" s="40">
        <f t="shared" si="7"/>
        <v>100</v>
      </c>
      <c r="Z19" s="39">
        <v>1</v>
      </c>
      <c r="AA19" s="60">
        <v>1</v>
      </c>
      <c r="AB19" s="40">
        <f t="shared" si="8"/>
        <v>100</v>
      </c>
      <c r="AC19" s="37"/>
      <c r="AD19" s="41"/>
    </row>
    <row r="20" spans="1:30" s="42" customFormat="1" ht="14.95" customHeight="1" x14ac:dyDescent="0.25">
      <c r="A20" s="61" t="s">
        <v>47</v>
      </c>
      <c r="B20" s="39">
        <v>5</v>
      </c>
      <c r="C20" s="39">
        <v>3</v>
      </c>
      <c r="D20" s="36">
        <f t="shared" si="0"/>
        <v>60</v>
      </c>
      <c r="E20" s="39">
        <v>3</v>
      </c>
      <c r="F20" s="39">
        <v>1</v>
      </c>
      <c r="G20" s="40">
        <f t="shared" si="1"/>
        <v>33.333333333333336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0</v>
      </c>
      <c r="V20" s="40">
        <f t="shared" si="6"/>
        <v>0</v>
      </c>
      <c r="W20" s="39">
        <v>1</v>
      </c>
      <c r="X20" s="60">
        <v>0</v>
      </c>
      <c r="Y20" s="40">
        <f t="shared" si="7"/>
        <v>0</v>
      </c>
      <c r="Z20" s="39">
        <v>0</v>
      </c>
      <c r="AA20" s="60">
        <v>0</v>
      </c>
      <c r="AB20" s="40" t="str">
        <f t="shared" si="8"/>
        <v>-</v>
      </c>
      <c r="AC20" s="37"/>
      <c r="AD20" s="41"/>
    </row>
    <row r="21" spans="1:30" s="42" customFormat="1" ht="14.95" customHeight="1" x14ac:dyDescent="0.25">
      <c r="A21" s="61" t="s">
        <v>48</v>
      </c>
      <c r="B21" s="39">
        <v>5</v>
      </c>
      <c r="C21" s="39">
        <v>4</v>
      </c>
      <c r="D21" s="36">
        <f t="shared" si="0"/>
        <v>80</v>
      </c>
      <c r="E21" s="39">
        <v>3</v>
      </c>
      <c r="F21" s="39">
        <v>2</v>
      </c>
      <c r="G21" s="40">
        <f t="shared" si="1"/>
        <v>66.666666666666671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3</v>
      </c>
      <c r="R21" s="60">
        <v>1</v>
      </c>
      <c r="S21" s="40">
        <f t="shared" si="5"/>
        <v>33.333333333333336</v>
      </c>
      <c r="T21" s="39">
        <v>3</v>
      </c>
      <c r="U21" s="60">
        <v>0</v>
      </c>
      <c r="V21" s="40">
        <f t="shared" si="6"/>
        <v>0</v>
      </c>
      <c r="W21" s="39">
        <v>1</v>
      </c>
      <c r="X21" s="60">
        <v>0</v>
      </c>
      <c r="Y21" s="40">
        <f t="shared" si="7"/>
        <v>0</v>
      </c>
      <c r="Z21" s="39">
        <v>1</v>
      </c>
      <c r="AA21" s="60">
        <v>0</v>
      </c>
      <c r="AB21" s="40">
        <f t="shared" si="8"/>
        <v>0</v>
      </c>
      <c r="AC21" s="37"/>
      <c r="AD21" s="41"/>
    </row>
    <row r="22" spans="1:30" s="42" customFormat="1" ht="14.95" customHeight="1" x14ac:dyDescent="0.25">
      <c r="A22" s="61" t="s">
        <v>49</v>
      </c>
      <c r="B22" s="39">
        <v>3</v>
      </c>
      <c r="C22" s="39">
        <v>4</v>
      </c>
      <c r="D22" s="36">
        <f t="shared" si="0"/>
        <v>133.33333333333334</v>
      </c>
      <c r="E22" s="39">
        <v>3</v>
      </c>
      <c r="F22" s="39">
        <v>4</v>
      </c>
      <c r="G22" s="40">
        <f t="shared" si="1"/>
        <v>133.33333333333334</v>
      </c>
      <c r="H22" s="39">
        <v>1</v>
      </c>
      <c r="I22" s="39">
        <v>1</v>
      </c>
      <c r="J22" s="40">
        <f t="shared" si="2"/>
        <v>100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4</v>
      </c>
      <c r="S22" s="40">
        <f t="shared" si="5"/>
        <v>133.33333333333334</v>
      </c>
      <c r="T22" s="39">
        <v>0</v>
      </c>
      <c r="U22" s="60">
        <v>0</v>
      </c>
      <c r="V22" s="40" t="str">
        <f t="shared" si="6"/>
        <v>-</v>
      </c>
      <c r="W22" s="39">
        <v>0</v>
      </c>
      <c r="X22" s="60">
        <v>0</v>
      </c>
      <c r="Y22" s="40" t="str">
        <f t="shared" si="7"/>
        <v>-</v>
      </c>
      <c r="Z22" s="39">
        <v>0</v>
      </c>
      <c r="AA22" s="60">
        <v>0</v>
      </c>
      <c r="AB22" s="40" t="str">
        <f t="shared" si="8"/>
        <v>-</v>
      </c>
      <c r="AC22" s="37"/>
      <c r="AD22" s="41"/>
    </row>
    <row r="23" spans="1:30" s="42" customFormat="1" ht="14.95" customHeight="1" x14ac:dyDescent="0.25">
      <c r="A23" s="61" t="s">
        <v>50</v>
      </c>
      <c r="B23" s="39">
        <v>8</v>
      </c>
      <c r="C23" s="39">
        <v>4</v>
      </c>
      <c r="D23" s="36">
        <f t="shared" si="0"/>
        <v>50</v>
      </c>
      <c r="E23" s="39">
        <v>7</v>
      </c>
      <c r="F23" s="39">
        <v>3</v>
      </c>
      <c r="G23" s="40">
        <f t="shared" si="1"/>
        <v>42.857142857142854</v>
      </c>
      <c r="H23" s="39">
        <v>1</v>
      </c>
      <c r="I23" s="39">
        <v>1</v>
      </c>
      <c r="J23" s="40">
        <f t="shared" si="2"/>
        <v>100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7</v>
      </c>
      <c r="R23" s="60">
        <v>2</v>
      </c>
      <c r="S23" s="40">
        <f t="shared" si="5"/>
        <v>28.571428571428573</v>
      </c>
      <c r="T23" s="39">
        <v>4</v>
      </c>
      <c r="U23" s="60">
        <v>0</v>
      </c>
      <c r="V23" s="40">
        <f t="shared" si="6"/>
        <v>0</v>
      </c>
      <c r="W23" s="39">
        <v>3</v>
      </c>
      <c r="X23" s="60">
        <v>0</v>
      </c>
      <c r="Y23" s="40">
        <f t="shared" si="7"/>
        <v>0</v>
      </c>
      <c r="Z23" s="39">
        <v>2</v>
      </c>
      <c r="AA23" s="60">
        <v>0</v>
      </c>
      <c r="AB23" s="40">
        <f t="shared" si="8"/>
        <v>0</v>
      </c>
      <c r="AC23" s="37"/>
      <c r="AD23" s="41"/>
    </row>
    <row r="24" spans="1:30" s="42" customFormat="1" ht="14.95" customHeight="1" x14ac:dyDescent="0.25">
      <c r="A24" s="61" t="s">
        <v>51</v>
      </c>
      <c r="B24" s="39">
        <v>6</v>
      </c>
      <c r="C24" s="39">
        <v>6</v>
      </c>
      <c r="D24" s="36">
        <f t="shared" si="0"/>
        <v>100</v>
      </c>
      <c r="E24" s="39">
        <v>6</v>
      </c>
      <c r="F24" s="39">
        <v>6</v>
      </c>
      <c r="G24" s="40">
        <f t="shared" si="1"/>
        <v>100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5</v>
      </c>
      <c r="R24" s="60">
        <v>6</v>
      </c>
      <c r="S24" s="40">
        <f t="shared" si="5"/>
        <v>120</v>
      </c>
      <c r="T24" s="39">
        <v>2</v>
      </c>
      <c r="U24" s="60">
        <v>1</v>
      </c>
      <c r="V24" s="40">
        <f t="shared" si="6"/>
        <v>50</v>
      </c>
      <c r="W24" s="39">
        <v>2</v>
      </c>
      <c r="X24" s="60">
        <v>1</v>
      </c>
      <c r="Y24" s="40">
        <f t="shared" si="7"/>
        <v>50</v>
      </c>
      <c r="Z24" s="39">
        <v>2</v>
      </c>
      <c r="AA24" s="60">
        <v>1</v>
      </c>
      <c r="AB24" s="40">
        <f t="shared" si="8"/>
        <v>50</v>
      </c>
      <c r="AC24" s="37"/>
      <c r="AD24" s="41"/>
    </row>
    <row r="25" spans="1:30" s="42" customFormat="1" ht="14.95" customHeight="1" x14ac:dyDescent="0.25">
      <c r="A25" s="61" t="s">
        <v>52</v>
      </c>
      <c r="B25" s="39">
        <v>3</v>
      </c>
      <c r="C25" s="39">
        <v>3</v>
      </c>
      <c r="D25" s="36">
        <f t="shared" si="0"/>
        <v>100</v>
      </c>
      <c r="E25" s="39">
        <v>1</v>
      </c>
      <c r="F25" s="39">
        <v>1</v>
      </c>
      <c r="G25" s="40">
        <f t="shared" si="1"/>
        <v>100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1</v>
      </c>
      <c r="S25" s="40">
        <f t="shared" si="5"/>
        <v>100</v>
      </c>
      <c r="T25" s="39">
        <v>2</v>
      </c>
      <c r="U25" s="60">
        <v>1</v>
      </c>
      <c r="V25" s="40">
        <f t="shared" si="6"/>
        <v>50</v>
      </c>
      <c r="W25" s="39">
        <v>0</v>
      </c>
      <c r="X25" s="60">
        <v>1</v>
      </c>
      <c r="Y25" s="40" t="str">
        <f t="shared" si="7"/>
        <v>-</v>
      </c>
      <c r="Z25" s="39">
        <v>0</v>
      </c>
      <c r="AA25" s="60">
        <v>1</v>
      </c>
      <c r="AB25" s="40" t="str">
        <f t="shared" si="8"/>
        <v>-</v>
      </c>
      <c r="AC25" s="37"/>
      <c r="AD25" s="41"/>
    </row>
    <row r="26" spans="1:30" s="42" customFormat="1" ht="14.95" customHeight="1" x14ac:dyDescent="0.25">
      <c r="A26" s="61" t="s">
        <v>53</v>
      </c>
      <c r="B26" s="39">
        <v>8</v>
      </c>
      <c r="C26" s="39">
        <v>4</v>
      </c>
      <c r="D26" s="36">
        <f t="shared" si="0"/>
        <v>50</v>
      </c>
      <c r="E26" s="39">
        <v>7</v>
      </c>
      <c r="F26" s="39">
        <v>3</v>
      </c>
      <c r="G26" s="40">
        <f t="shared" si="1"/>
        <v>42.857142857142854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6</v>
      </c>
      <c r="R26" s="60">
        <v>2</v>
      </c>
      <c r="S26" s="40">
        <f t="shared" si="5"/>
        <v>33.333333333333336</v>
      </c>
      <c r="T26" s="39">
        <v>4</v>
      </c>
      <c r="U26" s="60">
        <v>0</v>
      </c>
      <c r="V26" s="40">
        <f t="shared" si="6"/>
        <v>0</v>
      </c>
      <c r="W26" s="39">
        <v>3</v>
      </c>
      <c r="X26" s="60">
        <v>0</v>
      </c>
      <c r="Y26" s="40">
        <f t="shared" si="7"/>
        <v>0</v>
      </c>
      <c r="Z26" s="39">
        <v>2</v>
      </c>
      <c r="AA26" s="60">
        <v>0</v>
      </c>
      <c r="AB26" s="40">
        <f t="shared" si="8"/>
        <v>0</v>
      </c>
      <c r="AC26" s="37"/>
      <c r="AD26" s="41"/>
    </row>
    <row r="27" spans="1:30" s="42" customFormat="1" ht="14.9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4.95" customHeight="1" x14ac:dyDescent="0.25">
      <c r="A28" s="61" t="s">
        <v>55</v>
      </c>
      <c r="B28" s="39">
        <v>0</v>
      </c>
      <c r="C28" s="39">
        <v>1</v>
      </c>
      <c r="D28" s="36" t="str">
        <f t="shared" si="0"/>
        <v>-</v>
      </c>
      <c r="E28" s="39">
        <v>0</v>
      </c>
      <c r="F28" s="39">
        <v>1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1</v>
      </c>
      <c r="S28" s="40" t="str">
        <f t="shared" si="5"/>
        <v>-</v>
      </c>
      <c r="T28" s="39">
        <v>0</v>
      </c>
      <c r="U28" s="60">
        <v>1</v>
      </c>
      <c r="V28" s="40" t="str">
        <f t="shared" si="6"/>
        <v>-</v>
      </c>
      <c r="W28" s="39">
        <v>0</v>
      </c>
      <c r="X28" s="60">
        <v>1</v>
      </c>
      <c r="Y28" s="40" t="str">
        <f t="shared" si="7"/>
        <v>-</v>
      </c>
      <c r="Z28" s="39">
        <v>0</v>
      </c>
      <c r="AA28" s="60">
        <v>1</v>
      </c>
      <c r="AB28" s="40" t="str">
        <f t="shared" si="8"/>
        <v>-</v>
      </c>
      <c r="AC28" s="37"/>
      <c r="AD28" s="41"/>
    </row>
    <row r="29" spans="1:30" s="42" customFormat="1" ht="14.95" customHeight="1" x14ac:dyDescent="0.25">
      <c r="A29" s="61" t="s">
        <v>56</v>
      </c>
      <c r="B29" s="39">
        <v>14</v>
      </c>
      <c r="C29" s="39">
        <v>11</v>
      </c>
      <c r="D29" s="36">
        <f t="shared" si="0"/>
        <v>78.571428571428569</v>
      </c>
      <c r="E29" s="39">
        <v>7</v>
      </c>
      <c r="F29" s="39">
        <v>3</v>
      </c>
      <c r="G29" s="40">
        <f t="shared" si="1"/>
        <v>42.857142857142854</v>
      </c>
      <c r="H29" s="39">
        <v>2</v>
      </c>
      <c r="I29" s="39">
        <v>0</v>
      </c>
      <c r="J29" s="40">
        <f t="shared" si="2"/>
        <v>0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6</v>
      </c>
      <c r="R29" s="60">
        <v>2</v>
      </c>
      <c r="S29" s="40">
        <f t="shared" si="5"/>
        <v>33.333333333333336</v>
      </c>
      <c r="T29" s="39">
        <v>9</v>
      </c>
      <c r="U29" s="60">
        <v>0</v>
      </c>
      <c r="V29" s="40">
        <f t="shared" si="6"/>
        <v>0</v>
      </c>
      <c r="W29" s="39">
        <v>2</v>
      </c>
      <c r="X29" s="60">
        <v>0</v>
      </c>
      <c r="Y29" s="40">
        <f t="shared" si="7"/>
        <v>0</v>
      </c>
      <c r="Z29" s="39">
        <v>1</v>
      </c>
      <c r="AA29" s="60">
        <v>0</v>
      </c>
      <c r="AB29" s="40">
        <f t="shared" si="8"/>
        <v>0</v>
      </c>
      <c r="AC29" s="37"/>
      <c r="AD29" s="41"/>
    </row>
    <row r="30" spans="1:30" s="42" customFormat="1" ht="14.95" customHeight="1" x14ac:dyDescent="0.25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4.95" customHeight="1" x14ac:dyDescent="0.25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0</v>
      </c>
      <c r="V31" s="40">
        <f t="shared" si="6"/>
        <v>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4.95" customHeight="1" x14ac:dyDescent="0.25">
      <c r="A32" s="61" t="s">
        <v>59</v>
      </c>
      <c r="B32" s="39">
        <v>4</v>
      </c>
      <c r="C32" s="39">
        <v>7</v>
      </c>
      <c r="D32" s="36">
        <f t="shared" si="0"/>
        <v>175</v>
      </c>
      <c r="E32" s="39">
        <v>1</v>
      </c>
      <c r="F32" s="39">
        <v>4</v>
      </c>
      <c r="G32" s="40">
        <f t="shared" si="1"/>
        <v>400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1</v>
      </c>
      <c r="R32" s="60">
        <v>3</v>
      </c>
      <c r="S32" s="40">
        <f t="shared" si="5"/>
        <v>300</v>
      </c>
      <c r="T32" s="39">
        <v>4</v>
      </c>
      <c r="U32" s="60">
        <v>1</v>
      </c>
      <c r="V32" s="40">
        <f t="shared" si="6"/>
        <v>25</v>
      </c>
      <c r="W32" s="39">
        <v>1</v>
      </c>
      <c r="X32" s="60">
        <v>1</v>
      </c>
      <c r="Y32" s="40">
        <f t="shared" si="7"/>
        <v>100</v>
      </c>
      <c r="Z32" s="39">
        <v>1</v>
      </c>
      <c r="AA32" s="60">
        <v>1</v>
      </c>
      <c r="AB32" s="40">
        <f t="shared" si="8"/>
        <v>100</v>
      </c>
      <c r="AC32" s="37"/>
      <c r="AD32" s="41"/>
    </row>
    <row r="33" spans="1:30" s="42" customFormat="1" ht="14.95" customHeight="1" x14ac:dyDescent="0.25">
      <c r="A33" s="61" t="s">
        <v>60</v>
      </c>
      <c r="B33" s="39">
        <v>2</v>
      </c>
      <c r="C33" s="39">
        <v>3</v>
      </c>
      <c r="D33" s="36">
        <f t="shared" si="0"/>
        <v>150</v>
      </c>
      <c r="E33" s="39">
        <v>2</v>
      </c>
      <c r="F33" s="39">
        <v>3</v>
      </c>
      <c r="G33" s="40">
        <f t="shared" si="1"/>
        <v>150</v>
      </c>
      <c r="H33" s="39">
        <v>2</v>
      </c>
      <c r="I33" s="39">
        <v>1</v>
      </c>
      <c r="J33" s="40">
        <f t="shared" si="2"/>
        <v>50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3</v>
      </c>
      <c r="S33" s="40">
        <f t="shared" si="5"/>
        <v>150</v>
      </c>
      <c r="T33" s="39">
        <v>0</v>
      </c>
      <c r="U33" s="60">
        <v>1</v>
      </c>
      <c r="V33" s="40" t="str">
        <f t="shared" si="6"/>
        <v>-</v>
      </c>
      <c r="W33" s="39">
        <v>0</v>
      </c>
      <c r="X33" s="60">
        <v>1</v>
      </c>
      <c r="Y33" s="40" t="str">
        <f t="shared" si="7"/>
        <v>-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4.95" customHeight="1" x14ac:dyDescent="0.25">
      <c r="A34" s="61" t="s">
        <v>61</v>
      </c>
      <c r="B34" s="39">
        <v>3</v>
      </c>
      <c r="C34" s="39">
        <v>2</v>
      </c>
      <c r="D34" s="36">
        <f t="shared" si="0"/>
        <v>66.666666666666671</v>
      </c>
      <c r="E34" s="39">
        <v>1</v>
      </c>
      <c r="F34" s="39">
        <v>1</v>
      </c>
      <c r="G34" s="40">
        <f t="shared" si="1"/>
        <v>100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1</v>
      </c>
      <c r="S34" s="40">
        <f t="shared" si="5"/>
        <v>100</v>
      </c>
      <c r="T34" s="39">
        <v>1</v>
      </c>
      <c r="U34" s="60">
        <v>1</v>
      </c>
      <c r="V34" s="40">
        <f t="shared" si="6"/>
        <v>100</v>
      </c>
      <c r="W34" s="39">
        <v>0</v>
      </c>
      <c r="X34" s="60">
        <v>1</v>
      </c>
      <c r="Y34" s="40" t="str">
        <f t="shared" si="7"/>
        <v>-</v>
      </c>
      <c r="Z34" s="39">
        <v>0</v>
      </c>
      <c r="AA34" s="60">
        <v>1</v>
      </c>
      <c r="AB34" s="40" t="str">
        <f t="shared" si="8"/>
        <v>-</v>
      </c>
      <c r="AC34" s="37"/>
      <c r="AD34" s="41"/>
    </row>
    <row r="35" spans="1:30" s="42" customFormat="1" ht="14.95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ht="45.5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193" t="s">
        <v>118</v>
      </c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topLeftCell="A4" zoomScale="80" zoomScaleNormal="70" zoomScaleSheetLayoutView="80" workbookViewId="0">
      <selection activeCell="A20" sqref="A20:E20"/>
    </sheetView>
  </sheetViews>
  <sheetFormatPr defaultColWidth="8" defaultRowHeight="13.6" x14ac:dyDescent="0.25"/>
  <cols>
    <col min="1" max="1" width="60.125" style="3" customWidth="1"/>
    <col min="2" max="3" width="16.125" style="3" customWidth="1"/>
    <col min="4" max="4" width="11" style="3" customWidth="1"/>
    <col min="5" max="5" width="11.625" style="3" customWidth="1"/>
    <col min="6" max="16384" width="8" style="3"/>
  </cols>
  <sheetData>
    <row r="1" spans="1:11" ht="27" customHeight="1" x14ac:dyDescent="0.25">
      <c r="A1" s="163" t="s">
        <v>65</v>
      </c>
      <c r="B1" s="163"/>
      <c r="C1" s="163"/>
      <c r="D1" s="163"/>
      <c r="E1" s="163"/>
    </row>
    <row r="2" spans="1:11" ht="23.3" customHeight="1" x14ac:dyDescent="0.25">
      <c r="A2" s="163" t="s">
        <v>24</v>
      </c>
      <c r="B2" s="163"/>
      <c r="C2" s="163"/>
      <c r="D2" s="163"/>
      <c r="E2" s="163"/>
    </row>
    <row r="3" spans="1:11" ht="5.95" customHeight="1" x14ac:dyDescent="0.3">
      <c r="A3" s="26"/>
    </row>
    <row r="4" spans="1:11" s="4" customFormat="1" ht="23.3" customHeight="1" x14ac:dyDescent="0.25">
      <c r="A4" s="174"/>
      <c r="B4" s="164" t="s">
        <v>97</v>
      </c>
      <c r="C4" s="164" t="s">
        <v>98</v>
      </c>
      <c r="D4" s="191" t="s">
        <v>1</v>
      </c>
      <c r="E4" s="192"/>
    </row>
    <row r="5" spans="1:11" s="4" customFormat="1" ht="32.299999999999997" customHeight="1" x14ac:dyDescent="0.25">
      <c r="A5" s="174"/>
      <c r="B5" s="165"/>
      <c r="C5" s="165"/>
      <c r="D5" s="5" t="s">
        <v>2</v>
      </c>
      <c r="E5" s="6" t="s">
        <v>26</v>
      </c>
    </row>
    <row r="6" spans="1:11" s="9" customFormat="1" ht="15.8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55" customHeight="1" x14ac:dyDescent="0.25">
      <c r="A7" s="10" t="s">
        <v>27</v>
      </c>
      <c r="B7" s="82">
        <f>'10-молодь-ЦЗ'!B7</f>
        <v>56470</v>
      </c>
      <c r="C7" s="82">
        <f>'10-молодь-ЦЗ'!C7</f>
        <v>52649</v>
      </c>
      <c r="D7" s="11">
        <f>C7*100/B7</f>
        <v>93.233575349743234</v>
      </c>
      <c r="E7" s="90">
        <f>C7-B7</f>
        <v>-3821</v>
      </c>
      <c r="K7" s="13"/>
    </row>
    <row r="8" spans="1:11" s="4" customFormat="1" ht="20.55" customHeight="1" x14ac:dyDescent="0.25">
      <c r="A8" s="10" t="s">
        <v>28</v>
      </c>
      <c r="B8" s="82">
        <f>'10-молодь-ЦЗ'!E7</f>
        <v>24123</v>
      </c>
      <c r="C8" s="82">
        <f>'10-молодь-ЦЗ'!F7</f>
        <v>24082</v>
      </c>
      <c r="D8" s="11">
        <f t="shared" ref="D8:D12" si="0">C8*100/B8</f>
        <v>99.83003772333457</v>
      </c>
      <c r="E8" s="90">
        <f t="shared" ref="E8:E12" si="1">C8-B8</f>
        <v>-41</v>
      </c>
      <c r="K8" s="13"/>
    </row>
    <row r="9" spans="1:11" s="4" customFormat="1" ht="36.700000000000003" x14ac:dyDescent="0.25">
      <c r="A9" s="14" t="s">
        <v>29</v>
      </c>
      <c r="B9" s="82">
        <f>'10-молодь-ЦЗ'!H7</f>
        <v>8762</v>
      </c>
      <c r="C9" s="82">
        <f>'10-молодь-ЦЗ'!I7</f>
        <v>8166</v>
      </c>
      <c r="D9" s="11">
        <f t="shared" si="0"/>
        <v>93.197900022825834</v>
      </c>
      <c r="E9" s="90">
        <f t="shared" si="1"/>
        <v>-596</v>
      </c>
      <c r="K9" s="13"/>
    </row>
    <row r="10" spans="1:11" s="4" customFormat="1" ht="21.1" customHeight="1" x14ac:dyDescent="0.25">
      <c r="A10" s="15" t="s">
        <v>30</v>
      </c>
      <c r="B10" s="82">
        <f>'10-молодь-ЦЗ'!K7</f>
        <v>1669</v>
      </c>
      <c r="C10" s="82">
        <f>'10-молодь-ЦЗ'!L7</f>
        <v>1393</v>
      </c>
      <c r="D10" s="12">
        <f t="shared" si="0"/>
        <v>83.463151587777105</v>
      </c>
      <c r="E10" s="90">
        <f t="shared" si="1"/>
        <v>-276</v>
      </c>
      <c r="K10" s="13"/>
    </row>
    <row r="11" spans="1:11" s="4" customFormat="1" ht="45.7" customHeight="1" x14ac:dyDescent="0.25">
      <c r="A11" s="15" t="s">
        <v>20</v>
      </c>
      <c r="B11" s="82">
        <f>'10-молодь-ЦЗ'!N7</f>
        <v>273</v>
      </c>
      <c r="C11" s="82">
        <f>'10-молодь-ЦЗ'!O7</f>
        <v>142</v>
      </c>
      <c r="D11" s="12">
        <f t="shared" si="0"/>
        <v>52.014652014652015</v>
      </c>
      <c r="E11" s="90">
        <f t="shared" si="1"/>
        <v>-131</v>
      </c>
      <c r="K11" s="13"/>
    </row>
    <row r="12" spans="1:11" s="4" customFormat="1" ht="55.55" customHeight="1" x14ac:dyDescent="0.25">
      <c r="A12" s="15" t="s">
        <v>31</v>
      </c>
      <c r="B12" s="82">
        <f>'10-молодь-ЦЗ'!Q7</f>
        <v>20369</v>
      </c>
      <c r="C12" s="82">
        <f>'10-молодь-ЦЗ'!R7</f>
        <v>18288</v>
      </c>
      <c r="D12" s="12">
        <f t="shared" si="0"/>
        <v>89.78349452599538</v>
      </c>
      <c r="E12" s="90">
        <f t="shared" si="1"/>
        <v>-2081</v>
      </c>
      <c r="K12" s="13"/>
    </row>
    <row r="13" spans="1:11" s="4" customFormat="1" ht="12.75" customHeight="1" x14ac:dyDescent="0.25">
      <c r="A13" s="170" t="s">
        <v>4</v>
      </c>
      <c r="B13" s="171"/>
      <c r="C13" s="171"/>
      <c r="D13" s="171"/>
      <c r="E13" s="171"/>
      <c r="K13" s="13"/>
    </row>
    <row r="14" spans="1:11" s="4" customFormat="1" ht="14.95" customHeight="1" x14ac:dyDescent="0.25">
      <c r="A14" s="172"/>
      <c r="B14" s="173"/>
      <c r="C14" s="173"/>
      <c r="D14" s="173"/>
      <c r="E14" s="173"/>
      <c r="K14" s="13"/>
    </row>
    <row r="15" spans="1:11" s="4" customFormat="1" ht="20.25" customHeight="1" x14ac:dyDescent="0.25">
      <c r="A15" s="168" t="s">
        <v>0</v>
      </c>
      <c r="B15" s="174" t="s">
        <v>99</v>
      </c>
      <c r="C15" s="174" t="s">
        <v>100</v>
      </c>
      <c r="D15" s="191" t="s">
        <v>1</v>
      </c>
      <c r="E15" s="192"/>
      <c r="K15" s="13"/>
    </row>
    <row r="16" spans="1:11" ht="35.35" customHeight="1" x14ac:dyDescent="0.25">
      <c r="A16" s="169"/>
      <c r="B16" s="174"/>
      <c r="C16" s="174"/>
      <c r="D16" s="5" t="s">
        <v>2</v>
      </c>
      <c r="E16" s="6" t="s">
        <v>26</v>
      </c>
      <c r="K16" s="13"/>
    </row>
    <row r="17" spans="1:11" ht="21.25" customHeight="1" x14ac:dyDescent="0.25">
      <c r="A17" s="10" t="s">
        <v>113</v>
      </c>
      <c r="B17" s="82" t="s">
        <v>114</v>
      </c>
      <c r="C17" s="82">
        <f>'10-молодь-ЦЗ'!U7</f>
        <v>4839</v>
      </c>
      <c r="D17" s="17" t="s">
        <v>114</v>
      </c>
      <c r="E17" s="90" t="s">
        <v>114</v>
      </c>
      <c r="K17" s="13"/>
    </row>
    <row r="18" spans="1:11" ht="21.25" customHeight="1" x14ac:dyDescent="0.25">
      <c r="A18" s="1" t="s">
        <v>28</v>
      </c>
      <c r="B18" s="82">
        <f>'10-молодь-ЦЗ'!W7</f>
        <v>9730</v>
      </c>
      <c r="C18" s="82">
        <f>'10-молодь-ЦЗ'!X7</f>
        <v>4188</v>
      </c>
      <c r="D18" s="17">
        <f t="shared" ref="D18:D19" si="2">C18*100/B18</f>
        <v>43.04213771839671</v>
      </c>
      <c r="E18" s="90">
        <f t="shared" ref="E18:E19" si="3">C18-B18</f>
        <v>-5542</v>
      </c>
      <c r="K18" s="13"/>
    </row>
    <row r="19" spans="1:11" ht="21.25" customHeight="1" x14ac:dyDescent="0.25">
      <c r="A19" s="1" t="s">
        <v>33</v>
      </c>
      <c r="B19" s="82">
        <f>'10-молодь-ЦЗ'!Z7</f>
        <v>8391</v>
      </c>
      <c r="C19" s="82">
        <f>'10-молодь-ЦЗ'!AA7</f>
        <v>3491</v>
      </c>
      <c r="D19" s="17">
        <f t="shared" si="2"/>
        <v>41.604099630556547</v>
      </c>
      <c r="E19" s="90">
        <f t="shared" si="3"/>
        <v>-4900</v>
      </c>
      <c r="K19" s="13"/>
    </row>
    <row r="20" spans="1:11" ht="66.599999999999994" customHeight="1" x14ac:dyDescent="0.25">
      <c r="A20" s="162" t="s">
        <v>115</v>
      </c>
      <c r="B20" s="162"/>
      <c r="C20" s="162"/>
      <c r="D20" s="162"/>
      <c r="E20" s="16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2021-12-16T10:35:44Z</cp:lastPrinted>
  <dcterms:created xsi:type="dcterms:W3CDTF">2020-12-10T10:35:03Z</dcterms:created>
  <dcterms:modified xsi:type="dcterms:W3CDTF">2021-12-16T10:35:53Z</dcterms:modified>
</cp:coreProperties>
</file>