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6" windowHeight="10908" firstSheet="1" activeTab="2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'1(5%квота)'!$A$1:$E$19</definedName>
    <definedName name="_xlnm.Print_Area" localSheetId="9">'10-молодь-ЦЗ'!$A$1:$AB$36</definedName>
    <definedName name="_xlnm.Print_Area" localSheetId="13">'11-ґендер'!$A$1:$I$20</definedName>
    <definedName name="_xlnm.Print_Area" localSheetId="14">'12-жінки-ЦЗ'!$A$1:$AB$35</definedName>
    <definedName name="_xlnm.Print_Area" localSheetId="15">'13-чоловіки-ЦЗ'!$A$1:$AB$35</definedName>
    <definedName name="_xlnm.Print_Area" localSheetId="16">'14-місце проживання'!$A$1:$I$21</definedName>
    <definedName name="_xlnm.Print_Area" localSheetId="17">'15-місто-ЦЗ'!$A$1:$AB$36</definedName>
    <definedName name="_xlnm.Print_Area" localSheetId="18">'16-село-ЦЗ'!$A$1:$AB$36</definedName>
    <definedName name="_xlnm.Print_Area" localSheetId="1">'2(5%квота-ЦЗ)'!$A$1:$AB$36</definedName>
    <definedName name="_xlnm.Print_Area" localSheetId="2">'3(неповносправні)'!$A$1:$E$18</definedName>
    <definedName name="_xlnm.Print_Area" localSheetId="3">'4(неповносправні-ЦЗ)'!$A$1:$AB$36</definedName>
    <definedName name="_xlnm.Print_Area" localSheetId="4">'5-АТО'!$A$1:$E$18</definedName>
    <definedName name="_xlnm.Print_Area" localSheetId="5">'6-(АТО-ЦЗ)'!$A$1:$AB$36</definedName>
    <definedName name="_xlnm.Print_Area" localSheetId="6">'7-ВПО'!$A$1:$E$19</definedName>
    <definedName name="_xlnm.Print_Area" localSheetId="7">'8-ВПО-ЦЗ'!$A$1:$AB$36</definedName>
    <definedName name="_xlnm.Print_Area" localSheetId="8">'9-молодь'!$A$1:$E$20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7" l="1"/>
  <c r="C8" i="57"/>
  <c r="B9" i="57"/>
  <c r="C9" i="57"/>
  <c r="B10" i="57"/>
  <c r="C10" i="57"/>
  <c r="B11" i="57"/>
  <c r="C11" i="57"/>
  <c r="B12" i="57"/>
  <c r="C12" i="57"/>
  <c r="B13" i="57"/>
  <c r="C13" i="57"/>
  <c r="B14" i="57"/>
  <c r="C14" i="57"/>
  <c r="B15" i="57"/>
  <c r="C15" i="57"/>
  <c r="B16" i="57"/>
  <c r="C16" i="57"/>
  <c r="B17" i="57"/>
  <c r="C17" i="57"/>
  <c r="B18" i="57"/>
  <c r="C18" i="57"/>
  <c r="B19" i="57"/>
  <c r="C19" i="57"/>
  <c r="B20" i="57"/>
  <c r="C20" i="57"/>
  <c r="B21" i="57"/>
  <c r="C21" i="57"/>
  <c r="B22" i="57"/>
  <c r="C22" i="57"/>
  <c r="B23" i="57"/>
  <c r="C23" i="57"/>
  <c r="B24" i="57"/>
  <c r="C24" i="57"/>
  <c r="B25" i="57"/>
  <c r="C25" i="57"/>
  <c r="B26" i="57"/>
  <c r="C26" i="57"/>
  <c r="B27" i="57"/>
  <c r="C27" i="57"/>
  <c r="B28" i="57"/>
  <c r="C28" i="57"/>
  <c r="B29" i="57"/>
  <c r="C29" i="57"/>
  <c r="B30" i="57"/>
  <c r="C30" i="57"/>
  <c r="B31" i="57"/>
  <c r="C31" i="57"/>
  <c r="B32" i="57"/>
  <c r="C32" i="57"/>
  <c r="B33" i="57"/>
  <c r="C33" i="57"/>
  <c r="B34" i="57"/>
  <c r="C34" i="57"/>
  <c r="B35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P11" i="57" s="1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T8" i="57"/>
  <c r="U8" i="57"/>
  <c r="T9" i="57"/>
  <c r="U9" i="57"/>
  <c r="T10" i="57"/>
  <c r="U10" i="57"/>
  <c r="T11" i="57"/>
  <c r="U11" i="57"/>
  <c r="T12" i="57"/>
  <c r="U12" i="57"/>
  <c r="T13" i="57"/>
  <c r="U13" i="57"/>
  <c r="T14" i="57"/>
  <c r="U14" i="57"/>
  <c r="T15" i="57"/>
  <c r="U15" i="57"/>
  <c r="T16" i="57"/>
  <c r="U16" i="57"/>
  <c r="T17" i="57"/>
  <c r="U17" i="57"/>
  <c r="T18" i="57"/>
  <c r="U18" i="57"/>
  <c r="T19" i="57"/>
  <c r="U19" i="57"/>
  <c r="T20" i="57"/>
  <c r="U20" i="57"/>
  <c r="T21" i="57"/>
  <c r="U21" i="57"/>
  <c r="T22" i="57"/>
  <c r="U22" i="57"/>
  <c r="T23" i="57"/>
  <c r="U23" i="57"/>
  <c r="T24" i="57"/>
  <c r="U24" i="57"/>
  <c r="T25" i="57"/>
  <c r="U25" i="57"/>
  <c r="T26" i="57"/>
  <c r="U26" i="57"/>
  <c r="T27" i="57"/>
  <c r="U27" i="57"/>
  <c r="T28" i="57"/>
  <c r="U28" i="57"/>
  <c r="T29" i="57"/>
  <c r="U29" i="57"/>
  <c r="T30" i="57"/>
  <c r="U30" i="57"/>
  <c r="T31" i="57"/>
  <c r="U31" i="57"/>
  <c r="T32" i="57"/>
  <c r="U32" i="57"/>
  <c r="T33" i="57"/>
  <c r="U33" i="57"/>
  <c r="T34" i="57"/>
  <c r="U34" i="57"/>
  <c r="T35" i="57"/>
  <c r="U35" i="57"/>
  <c r="K9" i="62" l="1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K7" i="62"/>
  <c r="D20" i="59" s="1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20" i="59" l="1"/>
  <c r="B18" i="59"/>
  <c r="B12" i="59"/>
  <c r="B11" i="59"/>
  <c r="B10" i="59"/>
  <c r="M7" i="56"/>
  <c r="B19" i="59"/>
  <c r="B13" i="59"/>
  <c r="B9" i="59"/>
  <c r="B8" i="59"/>
  <c r="M21" i="49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J32" i="49" l="1"/>
  <c r="M31" i="48"/>
  <c r="M30" i="48"/>
  <c r="M29" i="48"/>
  <c r="M28" i="48"/>
  <c r="M27" i="48"/>
  <c r="M26" i="48"/>
  <c r="M25" i="48"/>
  <c r="M24" i="48"/>
  <c r="M23" i="48"/>
  <c r="M22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35" i="48"/>
  <c r="M34" i="48"/>
  <c r="M33" i="48"/>
  <c r="M3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J11" i="48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M21" i="39" l="1"/>
  <c r="M11" i="58"/>
  <c r="M21" i="51"/>
  <c r="M22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10" i="39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Z35" i="57"/>
  <c r="AA34" i="57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Z20" i="57"/>
  <c r="AA19" i="57"/>
  <c r="Z19" i="57"/>
  <c r="AA18" i="57"/>
  <c r="Z18" i="57"/>
  <c r="AA17" i="57"/>
  <c r="Z17" i="57"/>
  <c r="AA16" i="57"/>
  <c r="Z16" i="57"/>
  <c r="AA15" i="57"/>
  <c r="Z15" i="57"/>
  <c r="AA14" i="57"/>
  <c r="Z14" i="57"/>
  <c r="AA13" i="57"/>
  <c r="Z13" i="57"/>
  <c r="AA12" i="57"/>
  <c r="Z12" i="57"/>
  <c r="AA11" i="57"/>
  <c r="Z11" i="57"/>
  <c r="AA10" i="57"/>
  <c r="Z10" i="57"/>
  <c r="AA9" i="57"/>
  <c r="Z9" i="57"/>
  <c r="AA8" i="57"/>
  <c r="Z8" i="57"/>
  <c r="Z7" i="57" s="1"/>
  <c r="B20" i="45" s="1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X7" i="57" s="1"/>
  <c r="W8" i="57"/>
  <c r="R7" i="57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V35" i="58"/>
  <c r="S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M30" i="58"/>
  <c r="J30" i="58"/>
  <c r="G30" i="58"/>
  <c r="D30" i="58"/>
  <c r="AB29" i="58"/>
  <c r="Y29" i="58"/>
  <c r="V29" i="58"/>
  <c r="S29" i="58"/>
  <c r="M29" i="58"/>
  <c r="J29" i="58"/>
  <c r="G29" i="58"/>
  <c r="D29" i="58"/>
  <c r="AB28" i="58"/>
  <c r="Y28" i="58"/>
  <c r="V28" i="58"/>
  <c r="S28" i="58"/>
  <c r="M28" i="58"/>
  <c r="J28" i="58"/>
  <c r="G28" i="58"/>
  <c r="D28" i="58"/>
  <c r="AB27" i="58"/>
  <c r="Y27" i="58"/>
  <c r="V27" i="58"/>
  <c r="S27" i="58"/>
  <c r="M27" i="58"/>
  <c r="J27" i="58"/>
  <c r="G27" i="58"/>
  <c r="D27" i="58"/>
  <c r="AB26" i="58"/>
  <c r="Y26" i="58"/>
  <c r="V26" i="58"/>
  <c r="S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M20" i="58"/>
  <c r="J20" i="58"/>
  <c r="G20" i="58"/>
  <c r="D20" i="58"/>
  <c r="AB19" i="58"/>
  <c r="Y19" i="58"/>
  <c r="V19" i="58"/>
  <c r="S19" i="58"/>
  <c r="M19" i="58"/>
  <c r="J19" i="58"/>
  <c r="G19" i="58"/>
  <c r="D19" i="58"/>
  <c r="AB18" i="58"/>
  <c r="Y18" i="58"/>
  <c r="V18" i="58"/>
  <c r="S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S35" i="57"/>
  <c r="D31" i="57"/>
  <c r="D29" i="57"/>
  <c r="S27" i="57"/>
  <c r="M26" i="57"/>
  <c r="D13" i="57"/>
  <c r="W7" i="57"/>
  <c r="B19" i="45" s="1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AA7" i="57" l="1"/>
  <c r="C20" i="45" s="1"/>
  <c r="D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F8" i="25" s="1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M9" i="55"/>
  <c r="T7" i="57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M21" i="57"/>
  <c r="M34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0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4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B8" i="45" s="1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M9" i="57"/>
  <c r="M11" i="57"/>
  <c r="M17" i="57"/>
  <c r="M24" i="57"/>
  <c r="M27" i="57"/>
  <c r="M30" i="57"/>
  <c r="M31" i="57"/>
  <c r="M35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D9" i="40" s="1"/>
  <c r="B11" i="40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Y7" i="57"/>
  <c r="P7" i="55"/>
  <c r="S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9" i="45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M7" i="55"/>
  <c r="F10" i="25"/>
  <c r="I10" i="25" s="1"/>
  <c r="G9" i="25"/>
  <c r="E18" i="40"/>
  <c r="D18" i="40"/>
  <c r="E9" i="40"/>
  <c r="AA7" i="50"/>
  <c r="Z7" i="50"/>
  <c r="X7" i="50"/>
  <c r="W7" i="50"/>
  <c r="B17" i="43" s="1"/>
  <c r="U7" i="50"/>
  <c r="T7" i="50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B6" i="43" s="1"/>
  <c r="AA7" i="49"/>
  <c r="Z7" i="49"/>
  <c r="B17" i="24" s="1"/>
  <c r="X7" i="49"/>
  <c r="W7" i="49"/>
  <c r="U7" i="49"/>
  <c r="T7" i="49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B5" i="24" s="1"/>
  <c r="AB35" i="48"/>
  <c r="Y35" i="48"/>
  <c r="V35" i="48"/>
  <c r="S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G19" i="48"/>
  <c r="D19" i="48"/>
  <c r="AB18" i="48"/>
  <c r="Y18" i="48"/>
  <c r="V18" i="48"/>
  <c r="S18" i="48"/>
  <c r="G18" i="48"/>
  <c r="D18" i="48"/>
  <c r="AB17" i="48"/>
  <c r="Y17" i="48"/>
  <c r="V17" i="48"/>
  <c r="S17" i="48"/>
  <c r="G17" i="48"/>
  <c r="D17" i="48"/>
  <c r="AB16" i="48"/>
  <c r="Y16" i="48"/>
  <c r="V16" i="48"/>
  <c r="S16" i="48"/>
  <c r="G16" i="48"/>
  <c r="D16" i="48"/>
  <c r="AB15" i="48"/>
  <c r="Y15" i="48"/>
  <c r="V15" i="48"/>
  <c r="S15" i="48"/>
  <c r="G15" i="48"/>
  <c r="D15" i="48"/>
  <c r="AB14" i="48"/>
  <c r="Y14" i="48"/>
  <c r="V14" i="48"/>
  <c r="S14" i="48"/>
  <c r="G14" i="48"/>
  <c r="D14" i="48"/>
  <c r="AB13" i="48"/>
  <c r="Y13" i="48"/>
  <c r="V13" i="48"/>
  <c r="S13" i="48"/>
  <c r="G13" i="48"/>
  <c r="D13" i="48"/>
  <c r="AB12" i="48"/>
  <c r="Y12" i="48"/>
  <c r="V12" i="48"/>
  <c r="S12" i="48"/>
  <c r="G12" i="48"/>
  <c r="D12" i="48"/>
  <c r="AB11" i="48"/>
  <c r="Y11" i="48"/>
  <c r="V11" i="48"/>
  <c r="S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J9" i="48"/>
  <c r="G9" i="48"/>
  <c r="D9" i="48"/>
  <c r="AB8" i="48"/>
  <c r="Y8" i="48"/>
  <c r="V8" i="48"/>
  <c r="S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E19" i="45" l="1"/>
  <c r="D19" i="45"/>
  <c r="AB7" i="57"/>
  <c r="J7" i="57"/>
  <c r="E11" i="40"/>
  <c r="C12" i="45"/>
  <c r="D12" i="45" s="1"/>
  <c r="D10" i="40"/>
  <c r="I20" i="45"/>
  <c r="E8" i="40"/>
  <c r="F18" i="25"/>
  <c r="H18" i="25" s="1"/>
  <c r="E8" i="45"/>
  <c r="V7" i="57"/>
  <c r="C18" i="45"/>
  <c r="M7" i="57"/>
  <c r="D19" i="40"/>
  <c r="D11" i="40"/>
  <c r="D7" i="40"/>
  <c r="D7" i="55"/>
  <c r="I8" i="25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D6" i="43" s="1"/>
  <c r="D7" i="50"/>
  <c r="G7" i="50"/>
  <c r="C8" i="43"/>
  <c r="E8" i="43" s="1"/>
  <c r="J7" i="50"/>
  <c r="M7" i="50"/>
  <c r="C10" i="43"/>
  <c r="P7" i="50"/>
  <c r="S7" i="50"/>
  <c r="C16" i="43"/>
  <c r="V7" i="50"/>
  <c r="Y7" i="50"/>
  <c r="C18" i="43"/>
  <c r="AB7" i="50"/>
  <c r="P7" i="39"/>
  <c r="J7" i="39"/>
  <c r="E12" i="40"/>
  <c r="I13" i="45"/>
  <c r="D7" i="48"/>
  <c r="D9" i="45"/>
  <c r="H19" i="45"/>
  <c r="I9" i="25"/>
  <c r="V7" i="48"/>
  <c r="AB7" i="48"/>
  <c r="D16" i="42"/>
  <c r="P7" i="48"/>
  <c r="J7" i="48"/>
  <c r="E16" i="42"/>
  <c r="B5" i="42"/>
  <c r="E5" i="42" s="1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9" i="24"/>
  <c r="D9" i="24" s="1"/>
  <c r="C7" i="24"/>
  <c r="D7" i="24" s="1"/>
  <c r="C5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1" i="45"/>
  <c r="E10" i="45"/>
  <c r="D7" i="57"/>
  <c r="I20" i="25"/>
  <c r="H19" i="25"/>
  <c r="H11" i="25"/>
  <c r="H8" i="25"/>
  <c r="D17" i="23"/>
  <c r="E18" i="23"/>
  <c r="D9" i="23"/>
  <c r="D7" i="23"/>
  <c r="E6" i="23"/>
  <c r="D6" i="23"/>
  <c r="D7" i="39"/>
  <c r="E17" i="24" l="1"/>
  <c r="D6" i="24"/>
  <c r="D8" i="24"/>
  <c r="D16" i="24"/>
  <c r="E12" i="45"/>
  <c r="E6" i="43"/>
  <c r="D10" i="24"/>
  <c r="I18" i="25"/>
  <c r="D18" i="43"/>
  <c r="D8" i="43"/>
  <c r="D10" i="23"/>
  <c r="D9" i="43"/>
  <c r="E9" i="42"/>
  <c r="E11" i="43"/>
  <c r="E5" i="24"/>
  <c r="D5" i="24"/>
  <c r="D9" i="42"/>
  <c r="E9" i="24"/>
  <c r="D8" i="42"/>
  <c r="E16" i="24"/>
  <c r="E8" i="24"/>
  <c r="E17" i="42"/>
  <c r="D7" i="42"/>
  <c r="E7" i="24"/>
  <c r="D6" i="42"/>
  <c r="E10" i="24"/>
  <c r="E6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<sst xmlns="http://schemas.openxmlformats.org/spreadsheetml/2006/main" count="1044" uniqueCount="119">
  <si>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</si>
  <si>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</si>
  <si>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</si>
  <si>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</si>
  <si>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</si>
  <si>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</si>
  <si>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</si>
  <si>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</si>
  <si>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</si>
  <si>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</si>
  <si>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</si>
  <si>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</si>
  <si>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</si>
  <si>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</si>
  <si>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</si>
  <si>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</si>
  <si>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</si>
  <si>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</si>
  <si>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</si>
  <si>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</si>
  <si>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</si>
  <si>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</si>
  <si>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</si>
  <si>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</si>
  <si>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</si>
  <si>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</si>
  <si>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</si>
  <si>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</si>
  <si>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</si>
  <si>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</si>
  <si>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</si>
  <si>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</si>
  <si>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</si>
  <si>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</si>
  <si>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</si>
  <si>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</si>
  <si>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</si>
  <si>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</si>
  <si>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</si>
  <si>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</si>
  <si>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</si>
  <si>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</si>
  <si>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</si>
  <si>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</si>
  <si>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</si>
  <si>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</si>
  <si>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</si>
  <si>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</si>
  <si>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</si>
  <si>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</si>
  <si>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</si>
  <si>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</si>
  <si>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</si>
  <si>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</si>
  <si>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</si>
  <si>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</si>
  <si>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</si>
  <si>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</si>
  <si>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</si>
  <si>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</si>
  <si>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</si>
  <si>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</si>
  <si>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</si>
  <si>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</si>
  <si>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</si>
  <si>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</si>
  <si>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</si>
  <si>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</si>
  <si>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</si>
  <si>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</si>
  <si>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</si>
  <si>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</si>
  <si>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січень -                     вересень 2020 року</t>
  </si>
  <si>
    <t>січень -                вересень 2021 року</t>
  </si>
  <si>
    <t xml:space="preserve">  1 жовтня             2020 р.</t>
  </si>
  <si>
    <t xml:space="preserve">  1 жовтня            2021 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</si>
  <si>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вересні 2020 - 2021 рр.</t>
    </r>
  </si>
  <si>
    <t>Надання послуг Львівською обласною службою зайнятості чоловікам
у січні - вересні 2020 - 2021 рр.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</si>
  <si>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</si>
  <si>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</si>
  <si>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</si>
  <si>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</si>
  <si>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</si>
  <si>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</si>
  <si>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</si>
  <si>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</si>
  <si>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</si>
  <si>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</si>
  <si>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</si>
  <si>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</si>
  <si>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</si>
  <si>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</si>
  <si>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</si>
  <si>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</si>
  <si>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</si>
  <si>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</si>
  <si>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</si>
  <si>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Станом на 01.12.2021:</t>
  </si>
  <si>
    <t>Отримували послуги,  осіб*</t>
  </si>
  <si>
    <t>х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</si>
  <si>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</si>
  <si>
    <t>2021*</t>
  </si>
  <si>
    <r>
      <t xml:space="preserve">* У зв’язку із набранням чинності </t>
    </r>
    <r>
      <rPr>
        <b/>
        <sz val="10"/>
        <rFont val="Times New Roman CYR"/>
        <charset val="204"/>
      </rPr>
      <t>постанови Кабінету Міністрів України від 10.03.2021 № 191</t>
    </r>
    <r>
      <rPr>
        <sz val="10"/>
        <rFont val="Times New Roman CYR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"/>
        <rFont val="Times New Roman CYR"/>
        <charset val="204"/>
      </rPr>
      <t>не можуть бути порівнянні з відповідними даними минулого року</t>
    </r>
  </si>
  <si>
    <r>
      <t xml:space="preserve">* У зв’язку із набранням чинності </t>
    </r>
    <r>
      <rPr>
        <b/>
        <sz val="11"/>
        <rFont val="Times New Roman Cyr"/>
        <family val="1"/>
        <charset val="204"/>
      </rPr>
      <t>постанови Кабінету Міністрів України від 10.03.2021 № 191</t>
    </r>
    <r>
      <rPr>
        <sz val="11"/>
        <rFont val="Times New Roman Cyr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family val="1"/>
        <charset val="204"/>
      </rPr>
      <t>не можуть бути порівнянні з відповідними даними минулого року</t>
    </r>
  </si>
  <si>
    <t>2020 рік</t>
  </si>
  <si>
    <t>2021 рік</t>
  </si>
  <si>
    <t xml:space="preserve">  1 січня 2021 р.</t>
  </si>
  <si>
    <t xml:space="preserve">  1 січня 2022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</si>
  <si>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2020-2021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</si>
  <si>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2020-2021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</si>
  <si>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2020-2021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</si>
  <si>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</si>
  <si>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2020 - 2021 рр.</t>
    </r>
  </si>
  <si>
    <t>у 2021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</si>
  <si>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2021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</si>
  <si>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2021 році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</si>
  <si>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</si>
  <si>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2020 - 2021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</si>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</sst>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CC"/>
      <name val="Times New Roman Cyr"/>
      <charset val="204"/>
    </font>
    <font>
      <sz val="11"/>
      <color rgb="FF0000CC"/>
      <name val="Times New Roman"/>
      <family val="1"/>
      <charset val="204"/>
    </font>
    <font>
      <b/>
      <sz val="10"/>
      <name val="Times New Roman CYR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8" fillId="0" borderId="0"/>
    <xf numFmtId="0" fontId="55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3" borderId="0" applyNumberFormat="0" applyBorder="0" applyAlignment="0" applyProtection="0"/>
    <xf numFmtId="0" fontId="57" fillId="32" borderId="0" applyNumberFormat="0" applyBorder="0" applyAlignment="0" applyProtection="0"/>
    <xf numFmtId="0" fontId="58" fillId="16" borderId="14" applyNumberFormat="0" applyAlignment="0" applyProtection="0"/>
    <xf numFmtId="0" fontId="59" fillId="29" borderId="15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4" applyNumberFormat="0" applyAlignment="0" applyProtection="0"/>
    <xf numFmtId="0" fontId="66" fillId="0" borderId="19" applyNumberFormat="0" applyFill="0" applyAlignment="0" applyProtection="0"/>
    <xf numFmtId="0" fontId="67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8" fillId="16" borderId="21" applyNumberFormat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68" fillId="37" borderId="21" applyNumberFormat="0" applyAlignment="0" applyProtection="0"/>
    <xf numFmtId="0" fontId="58" fillId="37" borderId="14" applyNumberFormat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4" fillId="0" borderId="25" applyNumberFormat="0" applyFill="0" applyAlignment="0" applyProtection="0"/>
    <xf numFmtId="0" fontId="74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67" fillId="38" borderId="0" applyNumberFormat="0" applyBorder="0" applyAlignment="0" applyProtection="0"/>
    <xf numFmtId="0" fontId="9" fillId="0" borderId="0"/>
    <xf numFmtId="0" fontId="9" fillId="0" borderId="0"/>
    <xf numFmtId="0" fontId="57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5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262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4" fillId="0" borderId="0" xfId="8" applyFont="1" applyAlignment="1">
      <alignment vertical="center" wrapText="1"/>
    </xf>
    <xf numFmtId="0" fontId="24" fillId="0" borderId="0" xfId="7" applyFont="1"/>
    <xf numFmtId="165" fontId="24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7" fillId="0" borderId="0" xfId="12" applyFont="1" applyFill="1" applyBorder="1" applyAlignment="1">
      <alignment vertical="top" wrapText="1"/>
    </xf>
    <xf numFmtId="0" fontId="21" fillId="0" borderId="0" xfId="12" applyFont="1" applyFill="1" applyBorder="1"/>
    <xf numFmtId="0" fontId="28" fillId="0" borderId="1" xfId="12" applyFont="1" applyFill="1" applyBorder="1" applyAlignment="1">
      <alignment horizontal="center" vertical="top"/>
    </xf>
    <xf numFmtId="0" fontId="28" fillId="0" borderId="0" xfId="12" applyFont="1" applyFill="1" applyBorder="1" applyAlignment="1">
      <alignment horizontal="center" vertical="top"/>
    </xf>
    <xf numFmtId="0" fontId="29" fillId="0" borderId="0" xfId="12" applyFont="1" applyFill="1" applyAlignment="1">
      <alignment vertical="top"/>
    </xf>
    <xf numFmtId="0" fontId="30" fillId="0" borderId="0" xfId="12" applyFont="1" applyFill="1" applyAlignment="1">
      <alignment horizontal="center" vertical="center" wrapText="1"/>
    </xf>
    <xf numFmtId="0" fontId="30" fillId="0" borderId="0" xfId="12" applyFont="1" applyFill="1" applyAlignment="1">
      <alignment vertical="center" wrapText="1"/>
    </xf>
    <xf numFmtId="0" fontId="25" fillId="0" borderId="3" xfId="12" applyFont="1" applyFill="1" applyBorder="1" applyAlignment="1">
      <alignment horizontal="left" vertical="center"/>
    </xf>
    <xf numFmtId="3" fontId="25" fillId="0" borderId="6" xfId="12" applyNumberFormat="1" applyFont="1" applyFill="1" applyBorder="1" applyAlignment="1">
      <alignment horizontal="center" vertical="center"/>
    </xf>
    <xf numFmtId="164" fontId="25" fillId="0" borderId="6" xfId="12" applyNumberFormat="1" applyFont="1" applyFill="1" applyBorder="1" applyAlignment="1">
      <alignment horizontal="center" vertical="center"/>
    </xf>
    <xf numFmtId="3" fontId="25" fillId="0" borderId="0" xfId="12" applyNumberFormat="1" applyFont="1" applyFill="1" applyAlignment="1">
      <alignment vertical="center"/>
    </xf>
    <xf numFmtId="0" fontId="25" fillId="0" borderId="0" xfId="12" applyFont="1" applyFill="1" applyAlignment="1">
      <alignment vertical="center"/>
    </xf>
    <xf numFmtId="3" fontId="23" fillId="0" borderId="6" xfId="12" applyNumberFormat="1" applyFont="1" applyFill="1" applyBorder="1" applyAlignment="1">
      <alignment horizontal="center" vertical="center"/>
    </xf>
    <xf numFmtId="164" fontId="23" fillId="0" borderId="6" xfId="12" applyNumberFormat="1" applyFont="1" applyFill="1" applyBorder="1" applyAlignment="1">
      <alignment horizontal="center" vertical="center"/>
    </xf>
    <xf numFmtId="3" fontId="23" fillId="0" borderId="0" xfId="12" applyNumberFormat="1" applyFont="1" applyFill="1"/>
    <xf numFmtId="0" fontId="23" fillId="0" borderId="0" xfId="12" applyFont="1" applyFill="1"/>
    <xf numFmtId="0" fontId="23" fillId="0" borderId="0" xfId="12" applyFont="1" applyFill="1" applyAlignment="1">
      <alignment horizontal="center" vertical="top"/>
    </xf>
    <xf numFmtId="0" fontId="29" fillId="0" borderId="0" xfId="12" applyFont="1" applyFill="1"/>
    <xf numFmtId="0" fontId="32" fillId="0" borderId="0" xfId="12" applyFont="1" applyFill="1"/>
    <xf numFmtId="0" fontId="22" fillId="0" borderId="0" xfId="14" applyFont="1" applyFill="1"/>
    <xf numFmtId="0" fontId="1" fillId="0" borderId="0" xfId="8" applyFont="1" applyFill="1" applyAlignment="1">
      <alignment vertical="center" wrapText="1"/>
    </xf>
    <xf numFmtId="0" fontId="34" fillId="0" borderId="0" xfId="12" applyFont="1" applyFill="1" applyBorder="1"/>
    <xf numFmtId="0" fontId="35" fillId="0" borderId="6" xfId="12" applyFont="1" applyFill="1" applyBorder="1" applyAlignment="1">
      <alignment horizontal="center" wrapText="1"/>
    </xf>
    <xf numFmtId="1" fontId="35" fillId="0" borderId="6" xfId="12" applyNumberFormat="1" applyFont="1" applyFill="1" applyBorder="1" applyAlignment="1">
      <alignment horizontal="center" wrapText="1"/>
    </xf>
    <xf numFmtId="0" fontId="35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20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3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8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2" applyFont="1" applyFill="1" applyBorder="1" applyAlignment="1">
      <alignment horizontal="center" vertical="top"/>
    </xf>
    <xf numFmtId="1" fontId="35" fillId="2" borderId="6" xfId="12" applyNumberFormat="1" applyFont="1" applyFill="1" applyBorder="1" applyAlignment="1">
      <alignment horizontal="center" wrapText="1"/>
    </xf>
    <xf numFmtId="3" fontId="25" fillId="2" borderId="6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/>
    <xf numFmtId="0" fontId="29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3" fillId="0" borderId="6" xfId="12" quotePrefix="1" applyNumberFormat="1" applyFont="1" applyFill="1" applyBorder="1" applyAlignment="1">
      <alignment horizontal="center" vertical="center"/>
    </xf>
    <xf numFmtId="3" fontId="23" fillId="0" borderId="0" xfId="12" applyNumberFormat="1" applyFont="1" applyFill="1" applyAlignment="1">
      <alignment vertical="center"/>
    </xf>
    <xf numFmtId="0" fontId="22" fillId="0" borderId="0" xfId="12" applyFont="1" applyFill="1"/>
    <xf numFmtId="0" fontId="31" fillId="0" borderId="0" xfId="12" applyFont="1" applyFill="1"/>
    <xf numFmtId="1" fontId="24" fillId="0" borderId="0" xfId="8" applyNumberFormat="1" applyFont="1" applyAlignment="1">
      <alignment vertical="center" wrapText="1"/>
    </xf>
    <xf numFmtId="1" fontId="24" fillId="0" borderId="0" xfId="7" applyNumberFormat="1" applyFont="1"/>
    <xf numFmtId="167" fontId="25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167" fontId="45" fillId="0" borderId="6" xfId="12" applyNumberFormat="1" applyFont="1" applyFill="1" applyBorder="1" applyAlignment="1">
      <alignment horizontal="center" vertical="center"/>
    </xf>
    <xf numFmtId="164" fontId="46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7" fontId="47" fillId="0" borderId="6" xfId="13" applyNumberFormat="1" applyFont="1" applyFill="1" applyBorder="1" applyAlignment="1">
      <alignment horizontal="center" vertical="center"/>
    </xf>
    <xf numFmtId="164" fontId="45" fillId="0" borderId="6" xfId="12" quotePrefix="1" applyNumberFormat="1" applyFont="1" applyFill="1" applyBorder="1" applyAlignment="1">
      <alignment horizontal="center" vertical="center"/>
    </xf>
    <xf numFmtId="165" fontId="12" fillId="2" borderId="5" xfId="17" applyNumberFormat="1" applyFont="1" applyFill="1" applyBorder="1" applyAlignment="1">
      <alignment horizontal="center" vertical="center"/>
    </xf>
    <xf numFmtId="164" fontId="23" fillId="2" borderId="6" xfId="12" applyNumberFormat="1" applyFont="1" applyFill="1" applyBorder="1" applyAlignment="1">
      <alignment horizontal="center" vertical="center"/>
    </xf>
    <xf numFmtId="164" fontId="25" fillId="2" borderId="6" xfId="12" applyNumberFormat="1" applyFont="1" applyFill="1" applyBorder="1" applyAlignment="1">
      <alignment horizontal="center" vertical="center"/>
    </xf>
    <xf numFmtId="3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7" fontId="50" fillId="0" borderId="6" xfId="12" applyNumberFormat="1" applyFont="1" applyFill="1" applyBorder="1" applyAlignment="1">
      <alignment horizontal="center" vertical="center"/>
    </xf>
    <xf numFmtId="164" fontId="50" fillId="0" borderId="6" xfId="12" applyNumberFormat="1" applyFont="1" applyFill="1" applyBorder="1" applyAlignment="1">
      <alignment horizontal="center" vertical="center"/>
    </xf>
    <xf numFmtId="167" fontId="51" fillId="0" borderId="6" xfId="13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1" fillId="0" borderId="0" xfId="8" applyFont="1" applyFill="1" applyAlignment="1">
      <alignment vertical="center" wrapText="1"/>
    </xf>
    <xf numFmtId="0" fontId="17" fillId="0" borderId="0" xfId="8" applyFont="1" applyFill="1" applyAlignment="1">
      <alignment horizontal="right" vertical="center" wrapText="1"/>
    </xf>
    <xf numFmtId="0" fontId="53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Fill="1" applyProtection="1">
      <protection locked="0"/>
    </xf>
    <xf numFmtId="1" fontId="75" fillId="0" borderId="1" xfId="6" applyNumberFormat="1" applyFont="1" applyFill="1" applyBorder="1" applyAlignment="1" applyProtection="1">
      <protection locked="0"/>
    </xf>
    <xf numFmtId="1" fontId="76" fillId="0" borderId="1" xfId="6" applyNumberFormat="1" applyFont="1" applyFill="1" applyBorder="1" applyAlignment="1" applyProtection="1">
      <alignment horizontal="center"/>
      <protection locked="0"/>
    </xf>
    <xf numFmtId="1" fontId="8" fillId="0" borderId="0" xfId="6" applyNumberFormat="1" applyFont="1" applyFill="1" applyAlignment="1" applyProtection="1">
      <alignment horizontal="right"/>
      <protection locked="0"/>
    </xf>
    <xf numFmtId="1" fontId="78" fillId="0" borderId="0" xfId="6" applyNumberFormat="1" applyFont="1" applyFill="1" applyProtection="1">
      <protection locked="0"/>
    </xf>
    <xf numFmtId="1" fontId="78" fillId="0" borderId="0" xfId="6" applyNumberFormat="1" applyFont="1" applyFill="1" applyBorder="1" applyAlignment="1" applyProtection="1">
      <protection locked="0"/>
    </xf>
    <xf numFmtId="1" fontId="79" fillId="0" borderId="6" xfId="6" applyNumberFormat="1" applyFont="1" applyFill="1" applyBorder="1" applyAlignment="1" applyProtection="1">
      <alignment horizontal="center"/>
    </xf>
    <xf numFmtId="1" fontId="79" fillId="0" borderId="0" xfId="6" applyNumberFormat="1" applyFont="1" applyFill="1" applyProtection="1">
      <protection locked="0"/>
    </xf>
    <xf numFmtId="0" fontId="80" fillId="0" borderId="6" xfId="6" applyNumberFormat="1" applyFont="1" applyFill="1" applyBorder="1" applyAlignment="1" applyProtection="1">
      <alignment horizontal="center" vertical="center" wrapText="1" shrinkToFit="1"/>
    </xf>
    <xf numFmtId="1" fontId="81" fillId="0" borderId="0" xfId="6" applyNumberFormat="1" applyFont="1" applyFill="1" applyBorder="1" applyAlignment="1" applyProtection="1">
      <alignment vertical="center"/>
      <protection locked="0"/>
    </xf>
    <xf numFmtId="0" fontId="3" fillId="0" borderId="6" xfId="107" applyFont="1" applyFill="1" applyBorder="1" applyAlignment="1">
      <alignment horizontal="left"/>
    </xf>
    <xf numFmtId="1" fontId="3" fillId="0" borderId="0" xfId="6" applyNumberFormat="1" applyFont="1" applyFill="1" applyBorder="1" applyAlignment="1" applyProtection="1">
      <alignment horizontal="right"/>
      <protection locked="0"/>
    </xf>
    <xf numFmtId="0" fontId="3" fillId="0" borderId="6" xfId="106" applyFont="1" applyFill="1" applyBorder="1" applyAlignment="1">
      <alignment horizontal="left"/>
    </xf>
    <xf numFmtId="0" fontId="3" fillId="0" borderId="6" xfId="106" applyFont="1" applyFill="1" applyBorder="1" applyAlignment="1">
      <alignment horizontal="left" wrapText="1"/>
    </xf>
    <xf numFmtId="1" fontId="3" fillId="2" borderId="0" xfId="6" applyNumberFormat="1" applyFont="1" applyFill="1" applyBorder="1" applyAlignment="1" applyProtection="1">
      <alignment horizontal="right"/>
      <protection locked="0"/>
    </xf>
    <xf numFmtId="1" fontId="3" fillId="0" borderId="0" xfId="6" applyNumberFormat="1" applyFont="1" applyFill="1" applyBorder="1" applyAlignment="1" applyProtection="1">
      <alignment horizontal="left" wrapText="1" shrinkToFit="1"/>
      <protection locked="0"/>
    </xf>
    <xf numFmtId="1" fontId="2" fillId="0" borderId="6" xfId="7" applyNumberFormat="1" applyFont="1" applyFill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6" xfId="7" applyNumberFormat="1" applyFont="1" applyBorder="1" applyAlignment="1">
      <alignment horizontal="center"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Fill="1" applyBorder="1" applyAlignment="1">
      <alignment horizontal="center" vertical="center" wrapText="1"/>
    </xf>
    <xf numFmtId="1" fontId="35" fillId="40" borderId="6" xfId="12" applyNumberFormat="1" applyFont="1" applyFill="1" applyBorder="1" applyAlignment="1">
      <alignment horizontal="center" wrapText="1"/>
    </xf>
    <xf numFmtId="3" fontId="25" fillId="40" borderId="6" xfId="12" applyNumberFormat="1" applyFont="1" applyFill="1" applyBorder="1" applyAlignment="1">
      <alignment horizontal="center" vertical="center"/>
    </xf>
    <xf numFmtId="164" fontId="25" fillId="40" borderId="6" xfId="12" applyNumberFormat="1" applyFont="1" applyFill="1" applyBorder="1" applyAlignment="1">
      <alignment horizontal="center" vertical="center"/>
    </xf>
    <xf numFmtId="164" fontId="23" fillId="40" borderId="6" xfId="12" applyNumberFormat="1" applyFont="1" applyFill="1" applyBorder="1" applyAlignment="1">
      <alignment horizontal="center" vertical="center"/>
    </xf>
    <xf numFmtId="3" fontId="82" fillId="0" borderId="6" xfId="12" applyNumberFormat="1" applyFont="1" applyFill="1" applyBorder="1" applyAlignment="1">
      <alignment horizontal="center" vertical="center"/>
    </xf>
    <xf numFmtId="3" fontId="83" fillId="0" borderId="6" xfId="13" applyNumberFormat="1" applyFont="1" applyFill="1" applyBorder="1" applyAlignment="1">
      <alignment horizontal="center" vertical="center"/>
    </xf>
    <xf numFmtId="3" fontId="82" fillId="2" borderId="6" xfId="12" applyNumberFormat="1" applyFont="1" applyFill="1" applyBorder="1" applyAlignment="1">
      <alignment horizontal="center" vertical="center"/>
    </xf>
    <xf numFmtId="3" fontId="82" fillId="40" borderId="6" xfId="12" applyNumberFormat="1" applyFont="1" applyFill="1" applyBorder="1" applyAlignment="1">
      <alignment horizontal="center" vertical="center"/>
    </xf>
    <xf numFmtId="3" fontId="83" fillId="2" borderId="5" xfId="18" applyNumberFormat="1" applyFont="1" applyFill="1" applyBorder="1" applyAlignment="1" applyProtection="1">
      <alignment horizontal="center" vertical="center"/>
      <protection locked="0"/>
    </xf>
    <xf numFmtId="3" fontId="83" fillId="2" borderId="12" xfId="18" applyNumberFormat="1" applyFont="1" applyFill="1" applyBorder="1" applyAlignment="1" applyProtection="1">
      <alignment horizontal="center" vertical="center"/>
      <protection locked="0"/>
    </xf>
    <xf numFmtId="3" fontId="23" fillId="0" borderId="2" xfId="12" applyNumberFormat="1" applyFont="1" applyFill="1" applyBorder="1" applyAlignment="1">
      <alignment horizontal="center" vertical="center"/>
    </xf>
    <xf numFmtId="0" fontId="20" fillId="0" borderId="0" xfId="12" applyFont="1" applyFill="1" applyBorder="1" applyAlignment="1">
      <alignment vertical="top"/>
    </xf>
    <xf numFmtId="0" fontId="35" fillId="0" borderId="32" xfId="12" applyFont="1" applyFill="1" applyBorder="1" applyAlignment="1">
      <alignment horizontal="center" wrapText="1"/>
    </xf>
    <xf numFmtId="1" fontId="35" fillId="0" borderId="33" xfId="12" applyNumberFormat="1" applyFont="1" applyFill="1" applyBorder="1" applyAlignment="1">
      <alignment horizontal="center" wrapText="1"/>
    </xf>
    <xf numFmtId="0" fontId="25" fillId="0" borderId="34" xfId="12" applyFont="1" applyFill="1" applyBorder="1" applyAlignment="1">
      <alignment horizontal="left" vertical="center"/>
    </xf>
    <xf numFmtId="164" fontId="25" fillId="0" borderId="33" xfId="12" applyNumberFormat="1" applyFont="1" applyFill="1" applyBorder="1" applyAlignment="1">
      <alignment horizontal="center" vertical="center"/>
    </xf>
    <xf numFmtId="0" fontId="23" fillId="0" borderId="32" xfId="12" applyFont="1" applyFill="1" applyBorder="1" applyAlignment="1">
      <alignment horizontal="left" vertical="center"/>
    </xf>
    <xf numFmtId="164" fontId="23" fillId="0" borderId="35" xfId="12" applyNumberFormat="1" applyFont="1" applyFill="1" applyBorder="1" applyAlignment="1">
      <alignment horizontal="center" vertical="center"/>
    </xf>
    <xf numFmtId="0" fontId="23" fillId="0" borderId="36" xfId="12" applyFont="1" applyFill="1" applyBorder="1" applyAlignment="1">
      <alignment horizontal="left" vertical="center"/>
    </xf>
    <xf numFmtId="3" fontId="23" fillId="0" borderId="13" xfId="12" applyNumberFormat="1" applyFont="1" applyFill="1" applyBorder="1" applyAlignment="1">
      <alignment horizontal="center" vertical="center"/>
    </xf>
    <xf numFmtId="164" fontId="25" fillId="0" borderId="13" xfId="12" applyNumberFormat="1" applyFont="1" applyFill="1" applyBorder="1" applyAlignment="1">
      <alignment horizontal="center" vertical="center"/>
    </xf>
    <xf numFmtId="164" fontId="23" fillId="0" borderId="13" xfId="12" applyNumberFormat="1" applyFont="1" applyFill="1" applyBorder="1" applyAlignment="1">
      <alignment horizontal="center" vertical="center"/>
    </xf>
    <xf numFmtId="164" fontId="23" fillId="2" borderId="13" xfId="12" applyNumberFormat="1" applyFont="1" applyFill="1" applyBorder="1" applyAlignment="1">
      <alignment horizontal="center" vertical="center"/>
    </xf>
    <xf numFmtId="3" fontId="12" fillId="0" borderId="13" xfId="13" applyNumberFormat="1" applyFont="1" applyFill="1" applyBorder="1" applyAlignment="1">
      <alignment horizontal="center" vertical="center"/>
    </xf>
    <xf numFmtId="164" fontId="23" fillId="0" borderId="37" xfId="12" applyNumberFormat="1" applyFont="1" applyFill="1" applyBorder="1" applyAlignment="1">
      <alignment horizontal="center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2" fillId="0" borderId="10" xfId="14" applyFont="1" applyFill="1" applyBorder="1" applyAlignment="1">
      <alignment horizontal="left" wrapText="1"/>
    </xf>
    <xf numFmtId="0" fontId="33" fillId="0" borderId="0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0" fontId="25" fillId="2" borderId="6" xfId="12" applyFont="1" applyFill="1" applyBorder="1" applyAlignment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0" fillId="0" borderId="0" xfId="12" applyFont="1" applyFill="1" applyBorder="1" applyAlignment="1">
      <alignment horizontal="center" vertical="top"/>
    </xf>
    <xf numFmtId="0" fontId="25" fillId="2" borderId="3" xfId="12" applyFont="1" applyFill="1" applyBorder="1" applyAlignment="1">
      <alignment horizontal="center" vertical="center" wrapText="1"/>
    </xf>
    <xf numFmtId="0" fontId="25" fillId="2" borderId="11" xfId="12" applyFont="1" applyFill="1" applyBorder="1" applyAlignment="1">
      <alignment horizontal="center" vertical="center" wrapText="1"/>
    </xf>
    <xf numFmtId="0" fontId="25" fillId="2" borderId="4" xfId="12" applyFont="1" applyFill="1" applyBorder="1" applyAlignment="1">
      <alignment horizontal="center" vertical="center" wrapText="1"/>
    </xf>
    <xf numFmtId="49" fontId="31" fillId="2" borderId="6" xfId="12" applyNumberFormat="1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0" fontId="22" fillId="0" borderId="0" xfId="14" applyFont="1" applyFill="1" applyBorder="1" applyAlignment="1">
      <alignment horizontal="left" wrapText="1"/>
    </xf>
    <xf numFmtId="0" fontId="20" fillId="0" borderId="0" xfId="12" applyFont="1" applyFill="1" applyBorder="1" applyAlignment="1">
      <alignment horizontal="right" vertical="top"/>
    </xf>
    <xf numFmtId="0" fontId="25" fillId="2" borderId="27" xfId="12" applyFont="1" applyFill="1" applyBorder="1" applyAlignment="1">
      <alignment horizontal="center" vertical="center" wrapText="1"/>
    </xf>
    <xf numFmtId="0" fontId="25" fillId="2" borderId="28" xfId="12" applyFont="1" applyFill="1" applyBorder="1" applyAlignment="1">
      <alignment horizontal="center" vertical="center" wrapText="1"/>
    </xf>
    <xf numFmtId="0" fontId="25" fillId="2" borderId="29" xfId="12" applyFont="1" applyFill="1" applyBorder="1" applyAlignment="1">
      <alignment horizontal="center" vertical="center" wrapText="1"/>
    </xf>
    <xf numFmtId="0" fontId="25" fillId="2" borderId="30" xfId="12" applyFont="1" applyFill="1" applyBorder="1" applyAlignment="1">
      <alignment horizontal="center" vertical="center" wrapText="1"/>
    </xf>
    <xf numFmtId="0" fontId="25" fillId="2" borderId="31" xfId="12" applyFont="1" applyFill="1" applyBorder="1" applyAlignment="1">
      <alignment horizontal="center" vertical="center" wrapText="1"/>
    </xf>
    <xf numFmtId="0" fontId="22" fillId="2" borderId="6" xfId="12" applyFont="1" applyFill="1" applyBorder="1" applyAlignment="1">
      <alignment horizontal="center" vertical="center" wrapText="1"/>
    </xf>
    <xf numFmtId="0" fontId="19" fillId="0" borderId="26" xfId="12" applyFont="1" applyFill="1" applyBorder="1" applyAlignment="1">
      <alignment horizontal="center" vertical="center" wrapText="1"/>
    </xf>
    <xf numFmtId="0" fontId="19" fillId="0" borderId="32" xfId="12" applyFont="1" applyFill="1" applyBorder="1" applyAlignment="1">
      <alignment horizontal="center" vertical="center" wrapText="1"/>
    </xf>
    <xf numFmtId="0" fontId="22" fillId="2" borderId="33" xfId="12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31" fillId="0" borderId="10" xfId="14" applyFont="1" applyFill="1" applyBorder="1" applyAlignment="1">
      <alignment horizontal="left" wrapText="1"/>
    </xf>
    <xf numFmtId="0" fontId="17" fillId="0" borderId="1" xfId="8" applyFont="1" applyFill="1" applyBorder="1" applyAlignment="1">
      <alignment horizontal="center" vertical="top" wrapText="1"/>
    </xf>
    <xf numFmtId="0" fontId="25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25" fillId="0" borderId="11" xfId="12" applyFont="1" applyFill="1" applyBorder="1" applyAlignment="1">
      <alignment horizontal="center" vertical="center" wrapText="1"/>
    </xf>
    <xf numFmtId="0" fontId="25" fillId="0" borderId="4" xfId="12" applyFont="1" applyFill="1" applyBorder="1" applyAlignment="1">
      <alignment horizontal="center" vertical="center" wrapText="1"/>
    </xf>
    <xf numFmtId="0" fontId="54" fillId="0" borderId="9" xfId="9" applyFont="1" applyFill="1" applyBorder="1" applyAlignment="1">
      <alignment horizontal="center" vertical="center" wrapText="1"/>
    </xf>
    <xf numFmtId="0" fontId="54" fillId="0" borderId="10" xfId="9" applyFont="1" applyFill="1" applyBorder="1" applyAlignment="1">
      <alignment horizontal="center" vertical="center" wrapText="1"/>
    </xf>
    <xf numFmtId="0" fontId="54" fillId="0" borderId="8" xfId="9" applyFont="1" applyFill="1" applyBorder="1" applyAlignment="1">
      <alignment horizontal="center" vertical="center" wrapText="1"/>
    </xf>
    <xf numFmtId="0" fontId="54" fillId="0" borderId="1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2" fillId="0" borderId="0" xfId="8" applyFont="1" applyFill="1" applyAlignment="1">
      <alignment horizontal="center" vertical="top" wrapText="1"/>
    </xf>
    <xf numFmtId="1" fontId="80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80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8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6" applyNumberFormat="1" applyFont="1" applyFill="1" applyBorder="1" applyAlignment="1" applyProtection="1">
      <alignment horizontal="center" vertical="center" wrapText="1"/>
    </xf>
    <xf numFmtId="1" fontId="1" fillId="0" borderId="7" xfId="6" applyNumberFormat="1" applyFont="1" applyFill="1" applyBorder="1" applyAlignment="1" applyProtection="1">
      <alignment horizontal="center" vertical="center" wrapText="1"/>
    </xf>
    <xf numFmtId="1" fontId="1" fillId="0" borderId="5" xfId="6" applyNumberFormat="1" applyFont="1" applyFill="1" applyBorder="1" applyAlignment="1" applyProtection="1">
      <alignment horizontal="center" vertical="center" wrapText="1"/>
    </xf>
    <xf numFmtId="1" fontId="52" fillId="0" borderId="0" xfId="6" applyNumberFormat="1" applyFont="1" applyFill="1" applyAlignment="1" applyProtection="1">
      <alignment horizontal="center" vertical="center" wrapText="1"/>
      <protection locked="0"/>
    </xf>
    <xf numFmtId="1" fontId="77" fillId="0" borderId="2" xfId="6" applyNumberFormat="1" applyFont="1" applyFill="1" applyBorder="1" applyAlignment="1" applyProtection="1">
      <alignment horizontal="center"/>
      <protection locked="0"/>
    </xf>
    <xf numFmtId="1" fontId="77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</xf>
    <xf numFmtId="1" fontId="3" fillId="0" borderId="2" xfId="6" applyNumberFormat="1" applyFont="1" applyFill="1" applyBorder="1" applyAlignment="1" applyProtection="1">
      <alignment horizontal="center" vertical="center" wrapText="1"/>
    </xf>
    <xf numFmtId="1" fontId="3" fillId="0" borderId="7" xfId="6" applyNumberFormat="1" applyFont="1" applyFill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0" fontId="14" fillId="0" borderId="0" xfId="7" applyFont="1" applyFill="1" applyAlignment="1">
      <alignment horizontal="center" vertical="top" wrapText="1"/>
    </xf>
    <xf numFmtId="0" fontId="37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5" fillId="40" borderId="3" xfId="12" applyFont="1" applyFill="1" applyBorder="1" applyAlignment="1">
      <alignment horizontal="center" vertical="center" wrapText="1"/>
    </xf>
    <xf numFmtId="0" fontId="25" fillId="40" borderId="11" xfId="12" applyFont="1" applyFill="1" applyBorder="1" applyAlignment="1">
      <alignment horizontal="center" vertical="center" wrapText="1"/>
    </xf>
    <xf numFmtId="0" fontId="25" fillId="40" borderId="4" xfId="12" applyFont="1" applyFill="1" applyBorder="1" applyAlignment="1">
      <alignment horizontal="center" vertical="center" wrapText="1"/>
    </xf>
    <xf numFmtId="0" fontId="31" fillId="40" borderId="2" xfId="12" applyFont="1" applyFill="1" applyBorder="1" applyAlignment="1">
      <alignment horizontal="center" vertical="center" wrapText="1"/>
    </xf>
    <xf numFmtId="0" fontId="31" fillId="40" borderId="5" xfId="12" applyFont="1" applyFill="1" applyBorder="1" applyAlignment="1">
      <alignment horizontal="center" vertical="center" wrapText="1"/>
    </xf>
  </cellXfs>
  <cellStyles count="115">
    <cellStyle name=" 1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" xfId="62"/>
    <cellStyle name="60% - Акцент2" xfId="63"/>
    <cellStyle name="60% - Акцент3" xfId="64"/>
    <cellStyle name="60% - Акцент4" xfId="65"/>
    <cellStyle name="60% - Акцент5" xfId="66"/>
    <cellStyle name="60% - Акцент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te" xfId="86"/>
    <cellStyle name="Note 2" xfId="87"/>
    <cellStyle name="Output" xfId="88"/>
    <cellStyle name="Title" xfId="89"/>
    <cellStyle name="Total" xfId="90"/>
    <cellStyle name="Warning Text" xfId="91"/>
    <cellStyle name="Акцент1 2" xfId="92"/>
    <cellStyle name="Акцент2 2" xfId="93"/>
    <cellStyle name="Акцент3 2" xfId="94"/>
    <cellStyle name="Акцент4 2" xfId="95"/>
    <cellStyle name="Акцент5 2" xfId="96"/>
    <cellStyle name="Акцент6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Звичайний" xfId="0" builtinId="0"/>
    <cellStyle name="Звичайний 2" xfId="16"/>
    <cellStyle name="Звичайний 2 3" xfId="11"/>
    <cellStyle name="Звичайний 3 2" xfId="4"/>
    <cellStyle name="Итог 2" xfId="104"/>
    <cellStyle name="Нейтральный 2" xfId="105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 Зинкевич" xfId="106"/>
    <cellStyle name="Обычный_4 категории вмесмте СОЦ_УРАЗЛИВІ__ТАБО_4 категорії Квота!!!_2014 рік" xfId="7"/>
    <cellStyle name="Обычный_5% квота (б)" xfId="17"/>
    <cellStyle name="Обычный_АктЗах_5%квот Оксана" xfId="14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07"/>
    <cellStyle name="Плохой 2" xfId="108"/>
    <cellStyle name="Пояснение 2" xfId="109"/>
    <cellStyle name="Примечание 2" xfId="110"/>
    <cellStyle name="Стиль 1" xfId="111"/>
    <cellStyle name="Тысячи [0]_Анализ" xfId="112"/>
    <cellStyle name="Тысячи_Анализ" xfId="113"/>
    <cellStyle name="ФинᎰнсовый_Лист1 (3)_1" xfId="114"/>
  </cellStyles>
  <dxfs count="0"/>
  <tableStyles count="0" defaultTableStyle="TableStyleMedium2" defaultPivotStyle="PivotStyleLight16"/>
  <colors>
    <mruColors>
      <color rgb="FFFFCCFF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21041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zoomScale="85" zoomScaleNormal="70" zoomScaleSheetLayoutView="85" workbookViewId="0">
      <selection activeCell="S15" sqref="S15"/>
    </sheetView>
  </sheetViews>
  <sheetFormatPr defaultColWidth="8" defaultRowHeight="13.2" x14ac:dyDescent="0.25"/>
  <cols>
    <col min="1" max="1" width="61.109375" style="3" customWidth="1"/>
    <col min="2" max="3" width="24.33203125" style="52" customWidth="1"/>
    <col min="4" max="5" width="11.6640625" style="3" customWidth="1"/>
    <col min="6" max="16384" width="8" style="3"/>
  </cols>
  <sheetData>
    <row r="1" spans="1:11" ht="78" customHeight="1" x14ac:dyDescent="0.25">
      <c r="A1" s="176" t="s">
        <v>25</v>
      </c>
      <c r="B1" s="176"/>
      <c r="C1" s="176"/>
      <c r="D1" s="176"/>
      <c r="E1" s="176"/>
    </row>
    <row r="2" spans="1:11" ht="17.399999999999999" customHeight="1" x14ac:dyDescent="0.3">
      <c r="A2" s="176"/>
      <c r="B2" s="176"/>
      <c r="C2" s="176"/>
      <c r="D2" s="176"/>
      <c r="E2" s="176"/>
    </row>
    <row r="3" spans="1:11" s="4" customFormat="1" ht="23.25" customHeight="1" x14ac:dyDescent="0.3">
      <c r="A3" s="181" t="s">
        <v>0</v>
      </c>
      <c r="B3" s="177" t="s">
        <v>104</v>
      </c>
      <c r="C3" s="177" t="s">
        <v>105</v>
      </c>
      <c r="D3" s="179" t="s">
        <v>1</v>
      </c>
      <c r="E3" s="180"/>
    </row>
    <row r="4" spans="1:11" s="4" customFormat="1" ht="27.75" customHeight="1" x14ac:dyDescent="0.3">
      <c r="A4" s="182"/>
      <c r="B4" s="178"/>
      <c r="C4" s="178"/>
      <c r="D4" s="5" t="s">
        <v>2</v>
      </c>
      <c r="E4" s="6" t="s">
        <v>26</v>
      </c>
    </row>
    <row r="5" spans="1:11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2.95" customHeight="1" x14ac:dyDescent="0.3">
      <c r="A6" s="10" t="s">
        <v>27</v>
      </c>
      <c r="B6" s="74">
        <f>'2(5%квота-ЦЗ)'!B7</f>
        <v>28642</v>
      </c>
      <c r="C6" s="74">
        <f>'2(5%квота-ЦЗ)'!C7</f>
        <v>27593</v>
      </c>
      <c r="D6" s="16">
        <f>C6*100/B6</f>
        <v>96.337546260735976</v>
      </c>
      <c r="E6" s="98">
        <f>C6-B6</f>
        <v>-1049</v>
      </c>
      <c r="K6" s="13"/>
    </row>
    <row r="7" spans="1:11" s="4" customFormat="1" ht="22.95" customHeight="1" x14ac:dyDescent="0.3">
      <c r="A7" s="10" t="s">
        <v>28</v>
      </c>
      <c r="B7" s="74">
        <f>'2(5%квота-ЦЗ)'!E7</f>
        <v>16904</v>
      </c>
      <c r="C7" s="74">
        <f>'2(5%квота-ЦЗ)'!F7</f>
        <v>17144</v>
      </c>
      <c r="D7" s="16">
        <f t="shared" ref="D7:D11" si="0">C7*100/B7</f>
        <v>101.41978230004733</v>
      </c>
      <c r="E7" s="90">
        <f t="shared" ref="E7:E11" si="1">C7-B7</f>
        <v>240</v>
      </c>
      <c r="K7" s="13"/>
    </row>
    <row r="8" spans="1:11" s="4" customFormat="1" ht="45" customHeight="1" x14ac:dyDescent="0.3">
      <c r="A8" s="14" t="s">
        <v>29</v>
      </c>
      <c r="B8" s="74">
        <f>'2(5%квота-ЦЗ)'!H7</f>
        <v>2860</v>
      </c>
      <c r="C8" s="74">
        <f>'2(5%квота-ЦЗ)'!I7</f>
        <v>3065</v>
      </c>
      <c r="D8" s="16">
        <f t="shared" si="0"/>
        <v>107.16783216783217</v>
      </c>
      <c r="E8" s="98">
        <f t="shared" si="1"/>
        <v>205</v>
      </c>
      <c r="K8" s="13"/>
    </row>
    <row r="9" spans="1:11" s="4" customFormat="1" ht="22.95" customHeight="1" x14ac:dyDescent="0.3">
      <c r="A9" s="10" t="s">
        <v>30</v>
      </c>
      <c r="B9" s="74">
        <f>'2(5%квота-ЦЗ)'!K7</f>
        <v>1071</v>
      </c>
      <c r="C9" s="74">
        <f>'2(5%квота-ЦЗ)'!L7</f>
        <v>895</v>
      </c>
      <c r="D9" s="16">
        <f t="shared" si="0"/>
        <v>83.566760037348274</v>
      </c>
      <c r="E9" s="90">
        <f t="shared" si="1"/>
        <v>-176</v>
      </c>
      <c r="K9" s="13"/>
    </row>
    <row r="10" spans="1:11" s="4" customFormat="1" ht="45.45" customHeight="1" x14ac:dyDescent="0.3">
      <c r="A10" s="15" t="s">
        <v>20</v>
      </c>
      <c r="B10" s="74">
        <f>'2(5%квота-ЦЗ)'!N7</f>
        <v>243</v>
      </c>
      <c r="C10" s="74">
        <f>'2(5%квота-ЦЗ)'!O7</f>
        <v>187</v>
      </c>
      <c r="D10" s="16">
        <f t="shared" si="0"/>
        <v>76.954732510288068</v>
      </c>
      <c r="E10" s="98">
        <f t="shared" si="1"/>
        <v>-56</v>
      </c>
      <c r="K10" s="13"/>
    </row>
    <row r="11" spans="1:11" s="4" customFormat="1" ht="45.45" customHeight="1" x14ac:dyDescent="0.3">
      <c r="A11" s="15" t="s">
        <v>31</v>
      </c>
      <c r="B11" s="74">
        <f>'2(5%квота-ЦЗ)'!Q7</f>
        <v>14741</v>
      </c>
      <c r="C11" s="74">
        <f>'2(5%квота-ЦЗ)'!R7</f>
        <v>14158</v>
      </c>
      <c r="D11" s="16">
        <f t="shared" si="0"/>
        <v>96.04504443389186</v>
      </c>
      <c r="E11" s="90">
        <f t="shared" si="1"/>
        <v>-583</v>
      </c>
      <c r="K11" s="13"/>
    </row>
    <row r="12" spans="1:11" s="4" customFormat="1" ht="12.75" customHeight="1" x14ac:dyDescent="0.3">
      <c r="A12" s="183" t="s">
        <v>4</v>
      </c>
      <c r="B12" s="184"/>
      <c r="C12" s="184"/>
      <c r="D12" s="184"/>
      <c r="E12" s="184"/>
      <c r="K12" s="13"/>
    </row>
    <row r="13" spans="1:11" s="4" customFormat="1" ht="15" customHeight="1" x14ac:dyDescent="0.3">
      <c r="A13" s="185"/>
      <c r="B13" s="186"/>
      <c r="C13" s="186"/>
      <c r="D13" s="186"/>
      <c r="E13" s="186"/>
      <c r="K13" s="13"/>
    </row>
    <row r="14" spans="1:11" s="4" customFormat="1" ht="24" customHeight="1" x14ac:dyDescent="0.3">
      <c r="A14" s="181" t="s">
        <v>0</v>
      </c>
      <c r="B14" s="187" t="s">
        <v>106</v>
      </c>
      <c r="C14" s="187" t="s">
        <v>107</v>
      </c>
      <c r="D14" s="179" t="s">
        <v>1</v>
      </c>
      <c r="E14" s="180"/>
      <c r="K14" s="13" t="s">
        <v>69</v>
      </c>
    </row>
    <row r="15" spans="1:11" ht="35.4" customHeight="1" x14ac:dyDescent="0.25">
      <c r="A15" s="182"/>
      <c r="B15" s="187"/>
      <c r="C15" s="187"/>
      <c r="D15" s="5" t="s">
        <v>2</v>
      </c>
      <c r="E15" s="6" t="s">
        <v>26</v>
      </c>
      <c r="K15" s="13"/>
    </row>
    <row r="16" spans="1:11" ht="22.95" customHeight="1" x14ac:dyDescent="0.25">
      <c r="A16" s="10" t="s">
        <v>98</v>
      </c>
      <c r="B16" s="74" t="s">
        <v>99</v>
      </c>
      <c r="C16" s="74">
        <f>'2(5%квота-ЦЗ)'!U7</f>
        <v>3559</v>
      </c>
      <c r="D16" s="16" t="s">
        <v>99</v>
      </c>
      <c r="E16" s="98" t="s">
        <v>99</v>
      </c>
      <c r="K16" s="13"/>
    </row>
    <row r="17" spans="1:11" ht="22.95" customHeight="1" x14ac:dyDescent="0.25">
      <c r="A17" s="1" t="s">
        <v>28</v>
      </c>
      <c r="B17" s="74">
        <f>'2(5%квота-ЦЗ)'!W7</f>
        <v>5911</v>
      </c>
      <c r="C17" s="74">
        <f>'2(5%квота-ЦЗ)'!X7</f>
        <v>3472</v>
      </c>
      <c r="D17" s="16">
        <f t="shared" ref="D17:D18" si="2">C17*100/B17</f>
        <v>58.73794620199628</v>
      </c>
      <c r="E17" s="98">
        <f t="shared" ref="E17:E18" si="3">C17-B17</f>
        <v>-2439</v>
      </c>
      <c r="K17" s="13"/>
    </row>
    <row r="18" spans="1:11" ht="22.95" customHeight="1" x14ac:dyDescent="0.25">
      <c r="A18" s="1" t="s">
        <v>33</v>
      </c>
      <c r="B18" s="74">
        <f>'2(5%квота-ЦЗ)'!Z7</f>
        <v>5365</v>
      </c>
      <c r="C18" s="74">
        <f>'2(5%квота-ЦЗ)'!AA7</f>
        <v>3101</v>
      </c>
      <c r="D18" s="16">
        <f t="shared" si="2"/>
        <v>57.800559179869524</v>
      </c>
      <c r="E18" s="98">
        <f t="shared" si="3"/>
        <v>-2264</v>
      </c>
      <c r="K18" s="13"/>
    </row>
    <row r="19" spans="1:11" ht="50.25" customHeight="1" x14ac:dyDescent="0.3">
      <c r="A19" s="175" t="s">
        <v>100</v>
      </c>
      <c r="B19" s="175"/>
      <c r="C19" s="175"/>
      <c r="D19" s="175"/>
      <c r="E19" s="17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61" zoomScaleNormal="75" zoomScaleSheetLayoutView="61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Z8" sqref="Z8:Z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5" width="12.44140625" style="44" customWidth="1"/>
    <col min="16" max="16" width="8.109375" style="44" customWidth="1"/>
    <col min="17" max="18" width="12.77734375" style="44" customWidth="1"/>
    <col min="19" max="19" width="8.109375" style="44" customWidth="1"/>
    <col min="20" max="20" width="10.6640625" style="44" hidden="1" customWidth="1"/>
    <col min="21" max="21" width="17.88671875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45.45" customHeight="1" x14ac:dyDescent="0.4">
      <c r="B1" s="189" t="s">
        <v>112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27"/>
      <c r="V1" s="27"/>
      <c r="W1" s="27"/>
      <c r="X1" s="195"/>
      <c r="Y1" s="19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0"/>
      <c r="Y2" s="190"/>
      <c r="Z2" s="200"/>
      <c r="AA2" s="200"/>
      <c r="AB2" s="59" t="s">
        <v>7</v>
      </c>
      <c r="AC2" s="59"/>
    </row>
    <row r="3" spans="1:32" s="32" customFormat="1" ht="56.55" customHeight="1" x14ac:dyDescent="0.3">
      <c r="A3" s="191"/>
      <c r="B3" s="218" t="s">
        <v>21</v>
      </c>
      <c r="C3" s="218"/>
      <c r="D3" s="218"/>
      <c r="E3" s="218" t="s">
        <v>22</v>
      </c>
      <c r="F3" s="218"/>
      <c r="G3" s="218"/>
      <c r="H3" s="218" t="s">
        <v>13</v>
      </c>
      <c r="I3" s="218"/>
      <c r="J3" s="218"/>
      <c r="K3" s="218" t="s">
        <v>9</v>
      </c>
      <c r="L3" s="218"/>
      <c r="M3" s="218"/>
      <c r="N3" s="218" t="s">
        <v>10</v>
      </c>
      <c r="O3" s="218"/>
      <c r="P3" s="218"/>
      <c r="Q3" s="219" t="s">
        <v>8</v>
      </c>
      <c r="R3" s="220"/>
      <c r="S3" s="221"/>
      <c r="T3" s="218" t="s">
        <v>16</v>
      </c>
      <c r="U3" s="218"/>
      <c r="V3" s="218"/>
      <c r="W3" s="218" t="s">
        <v>11</v>
      </c>
      <c r="X3" s="218"/>
      <c r="Y3" s="218"/>
      <c r="Z3" s="218" t="s">
        <v>12</v>
      </c>
      <c r="AA3" s="218"/>
      <c r="AB3" s="218"/>
    </row>
    <row r="4" spans="1:32" s="33" customFormat="1" ht="19.5" customHeight="1" x14ac:dyDescent="0.3">
      <c r="A4" s="191"/>
      <c r="B4" s="193" t="s">
        <v>15</v>
      </c>
      <c r="C4" s="193" t="s">
        <v>63</v>
      </c>
      <c r="D4" s="194" t="s">
        <v>2</v>
      </c>
      <c r="E4" s="193" t="s">
        <v>15</v>
      </c>
      <c r="F4" s="193" t="s">
        <v>63</v>
      </c>
      <c r="G4" s="194" t="s">
        <v>2</v>
      </c>
      <c r="H4" s="193" t="s">
        <v>15</v>
      </c>
      <c r="I4" s="193" t="s">
        <v>63</v>
      </c>
      <c r="J4" s="194" t="s">
        <v>2</v>
      </c>
      <c r="K4" s="193" t="s">
        <v>15</v>
      </c>
      <c r="L4" s="193" t="s">
        <v>63</v>
      </c>
      <c r="M4" s="194" t="s">
        <v>2</v>
      </c>
      <c r="N4" s="193" t="s">
        <v>15</v>
      </c>
      <c r="O4" s="193" t="s">
        <v>63</v>
      </c>
      <c r="P4" s="194" t="s">
        <v>2</v>
      </c>
      <c r="Q4" s="193" t="s">
        <v>15</v>
      </c>
      <c r="R4" s="193" t="s">
        <v>63</v>
      </c>
      <c r="S4" s="194" t="s">
        <v>2</v>
      </c>
      <c r="T4" s="193" t="s">
        <v>15</v>
      </c>
      <c r="U4" s="199" t="s">
        <v>101</v>
      </c>
      <c r="V4" s="194" t="s">
        <v>2</v>
      </c>
      <c r="W4" s="193" t="s">
        <v>15</v>
      </c>
      <c r="X4" s="193" t="s">
        <v>63</v>
      </c>
      <c r="Y4" s="194" t="s">
        <v>2</v>
      </c>
      <c r="Z4" s="193" t="s">
        <v>15</v>
      </c>
      <c r="AA4" s="193" t="s">
        <v>63</v>
      </c>
      <c r="AB4" s="194" t="s">
        <v>2</v>
      </c>
    </row>
    <row r="5" spans="1:32" s="33" customFormat="1" ht="15.75" customHeight="1" x14ac:dyDescent="0.3">
      <c r="A5" s="191"/>
      <c r="B5" s="193"/>
      <c r="C5" s="193"/>
      <c r="D5" s="194"/>
      <c r="E5" s="193"/>
      <c r="F5" s="193"/>
      <c r="G5" s="194"/>
      <c r="H5" s="193"/>
      <c r="I5" s="193"/>
      <c r="J5" s="194"/>
      <c r="K5" s="193"/>
      <c r="L5" s="193"/>
      <c r="M5" s="194"/>
      <c r="N5" s="193"/>
      <c r="O5" s="193"/>
      <c r="P5" s="194"/>
      <c r="Q5" s="193"/>
      <c r="R5" s="193"/>
      <c r="S5" s="194"/>
      <c r="T5" s="193"/>
      <c r="U5" s="199"/>
      <c r="V5" s="194"/>
      <c r="W5" s="193"/>
      <c r="X5" s="193"/>
      <c r="Y5" s="194"/>
      <c r="Z5" s="193"/>
      <c r="AA5" s="193"/>
      <c r="AB5" s="194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34</v>
      </c>
      <c r="B7" s="35">
        <f>SUM(B8:B35)</f>
        <v>58495</v>
      </c>
      <c r="C7" s="35">
        <f>SUM(C8:C35)</f>
        <v>53665</v>
      </c>
      <c r="D7" s="36">
        <f>C7*100/B7</f>
        <v>91.742884007180095</v>
      </c>
      <c r="E7" s="35">
        <f>SUM(E8:E35)</f>
        <v>26173</v>
      </c>
      <c r="F7" s="35">
        <f>SUM(F8:F35)</f>
        <v>24987</v>
      </c>
      <c r="G7" s="36">
        <f>F7*100/E7</f>
        <v>95.468612692469335</v>
      </c>
      <c r="H7" s="35">
        <f>SUM(H8:H35)</f>
        <v>9360</v>
      </c>
      <c r="I7" s="35">
        <f>SUM(I8:I35)</f>
        <v>8523</v>
      </c>
      <c r="J7" s="36">
        <f>I7*100/H7</f>
        <v>91.057692307692307</v>
      </c>
      <c r="K7" s="35">
        <f>SUM(K8:K35)</f>
        <v>1722</v>
      </c>
      <c r="L7" s="35">
        <f>SUM(L8:L35)</f>
        <v>1453</v>
      </c>
      <c r="M7" s="36">
        <f>L7*100/K7</f>
        <v>84.378629500580715</v>
      </c>
      <c r="N7" s="35">
        <f>SUM(N8:N35)</f>
        <v>289</v>
      </c>
      <c r="O7" s="35">
        <f>SUM(O8:O35)</f>
        <v>145</v>
      </c>
      <c r="P7" s="36">
        <f>IF(ISERROR(O7*100/N7),"-",(O7*100/N7))</f>
        <v>50.173010380622834</v>
      </c>
      <c r="Q7" s="35">
        <f>SUM(Q8:Q35)</f>
        <v>22269</v>
      </c>
      <c r="R7" s="35">
        <f>SUM(R8:R35)</f>
        <v>19160</v>
      </c>
      <c r="S7" s="36">
        <f>R7*100/Q7</f>
        <v>86.038888140464323</v>
      </c>
      <c r="T7" s="35">
        <f>SUM(T8:T35)</f>
        <v>36358</v>
      </c>
      <c r="U7" s="35">
        <f>SUM(U8:U35)</f>
        <v>4401</v>
      </c>
      <c r="V7" s="36">
        <f>U7*100/T7</f>
        <v>12.104626217063645</v>
      </c>
      <c r="W7" s="35">
        <f>SUM(W8:W35)</f>
        <v>10236</v>
      </c>
      <c r="X7" s="35">
        <f>SUM(X8:X35)</f>
        <v>4028</v>
      </c>
      <c r="Y7" s="36">
        <f>X7*100/W7</f>
        <v>39.351309105119185</v>
      </c>
      <c r="Z7" s="35">
        <f>SUM(Z8:Z35)</f>
        <v>8880</v>
      </c>
      <c r="AA7" s="35">
        <f>SUM(AA8:AA35)</f>
        <v>3377</v>
      </c>
      <c r="AB7" s="36">
        <f>AA7*100/Z7</f>
        <v>38.02927927927928</v>
      </c>
      <c r="AC7" s="37"/>
      <c r="AF7" s="42"/>
    </row>
    <row r="8" spans="1:32" s="42" customFormat="1" ht="15.75" customHeight="1" x14ac:dyDescent="0.25">
      <c r="A8" s="61" t="s">
        <v>35</v>
      </c>
      <c r="B8" s="39">
        <v>12885</v>
      </c>
      <c r="C8" s="39">
        <v>12828</v>
      </c>
      <c r="D8" s="40">
        <f t="shared" ref="D8:D35" si="0">C8*100/B8</f>
        <v>99.557625145518045</v>
      </c>
      <c r="E8" s="39">
        <v>6876</v>
      </c>
      <c r="F8" s="39">
        <v>7088</v>
      </c>
      <c r="G8" s="40">
        <f t="shared" ref="G8:G35" si="1">F8*100/E8</f>
        <v>103.08318789994183</v>
      </c>
      <c r="H8" s="39">
        <v>529</v>
      </c>
      <c r="I8" s="39">
        <v>699</v>
      </c>
      <c r="J8" s="36">
        <f t="shared" ref="J8:J35" si="2">I8*100/H8</f>
        <v>132.13610586011342</v>
      </c>
      <c r="K8" s="39">
        <v>228</v>
      </c>
      <c r="L8" s="39">
        <v>340</v>
      </c>
      <c r="M8" s="40">
        <f t="shared" ref="M8:M35" si="3">L8*100/K8</f>
        <v>149.12280701754386</v>
      </c>
      <c r="N8" s="39">
        <v>36</v>
      </c>
      <c r="O8" s="39">
        <v>47</v>
      </c>
      <c r="P8" s="40">
        <f>IF(ISERROR(O8*100/N8),"-",(O8*100/N8))</f>
        <v>130.55555555555554</v>
      </c>
      <c r="Q8" s="39">
        <v>5005</v>
      </c>
      <c r="R8" s="60">
        <v>4403</v>
      </c>
      <c r="S8" s="40">
        <f t="shared" ref="S8:S35" si="4">R8*100/Q8</f>
        <v>87.972027972027973</v>
      </c>
      <c r="T8" s="39">
        <v>8699</v>
      </c>
      <c r="U8" s="60">
        <v>1478</v>
      </c>
      <c r="V8" s="40">
        <f t="shared" ref="V8:V35" si="5">U8*100/T8</f>
        <v>16.990458673410735</v>
      </c>
      <c r="W8" s="39">
        <v>2948</v>
      </c>
      <c r="X8" s="60">
        <v>1408</v>
      </c>
      <c r="Y8" s="40">
        <f t="shared" ref="Y8:Y35" si="6">X8*100/W8</f>
        <v>47.761194029850749</v>
      </c>
      <c r="Z8" s="39">
        <v>2554</v>
      </c>
      <c r="AA8" s="60">
        <v>1204</v>
      </c>
      <c r="AB8" s="40">
        <f t="shared" ref="AB8:AB35" si="7">AA8*100/Z8</f>
        <v>47.141738449490994</v>
      </c>
      <c r="AC8" s="92"/>
      <c r="AD8" s="41"/>
    </row>
    <row r="9" spans="1:32" s="43" customFormat="1" ht="15.75" customHeight="1" x14ac:dyDescent="0.25">
      <c r="A9" s="61" t="s">
        <v>36</v>
      </c>
      <c r="B9" s="39">
        <v>2274</v>
      </c>
      <c r="C9" s="39">
        <v>2044</v>
      </c>
      <c r="D9" s="40">
        <f t="shared" si="0"/>
        <v>89.885664028144234</v>
      </c>
      <c r="E9" s="39">
        <v>1148</v>
      </c>
      <c r="F9" s="39">
        <v>1033</v>
      </c>
      <c r="G9" s="40">
        <f t="shared" si="1"/>
        <v>89.982578397212549</v>
      </c>
      <c r="H9" s="39">
        <v>422</v>
      </c>
      <c r="I9" s="39">
        <v>309</v>
      </c>
      <c r="J9" s="36">
        <f t="shared" si="2"/>
        <v>73.222748815165872</v>
      </c>
      <c r="K9" s="39">
        <v>49</v>
      </c>
      <c r="L9" s="39">
        <v>35</v>
      </c>
      <c r="M9" s="40">
        <f t="shared" si="3"/>
        <v>71.428571428571431</v>
      </c>
      <c r="N9" s="39">
        <v>4</v>
      </c>
      <c r="O9" s="39">
        <v>4</v>
      </c>
      <c r="P9" s="91">
        <f t="shared" ref="P9:P35" si="8">IF(ISERROR(O9*100/N9),"-",(O9*100/N9))</f>
        <v>100</v>
      </c>
      <c r="Q9" s="39">
        <v>979</v>
      </c>
      <c r="R9" s="60">
        <v>818</v>
      </c>
      <c r="S9" s="40">
        <f t="shared" si="4"/>
        <v>83.554647599591419</v>
      </c>
      <c r="T9" s="39">
        <v>1428</v>
      </c>
      <c r="U9" s="60">
        <v>145</v>
      </c>
      <c r="V9" s="40">
        <f t="shared" si="5"/>
        <v>10.154061624649859</v>
      </c>
      <c r="W9" s="39">
        <v>480</v>
      </c>
      <c r="X9" s="60">
        <v>125</v>
      </c>
      <c r="Y9" s="40">
        <f t="shared" si="6"/>
        <v>26.041666666666668</v>
      </c>
      <c r="Z9" s="39">
        <v>373</v>
      </c>
      <c r="AA9" s="60">
        <v>88</v>
      </c>
      <c r="AB9" s="40">
        <f t="shared" si="7"/>
        <v>23.592493297587133</v>
      </c>
      <c r="AC9" s="92"/>
      <c r="AD9" s="41"/>
    </row>
    <row r="10" spans="1:32" s="42" customFormat="1" ht="15.75" customHeight="1" x14ac:dyDescent="0.25">
      <c r="A10" s="61" t="s">
        <v>37</v>
      </c>
      <c r="B10" s="39">
        <v>262</v>
      </c>
      <c r="C10" s="39">
        <v>205</v>
      </c>
      <c r="D10" s="40">
        <f t="shared" si="0"/>
        <v>78.244274809160302</v>
      </c>
      <c r="E10" s="39">
        <v>190</v>
      </c>
      <c r="F10" s="39">
        <v>148</v>
      </c>
      <c r="G10" s="40">
        <f t="shared" si="1"/>
        <v>77.89473684210526</v>
      </c>
      <c r="H10" s="39">
        <v>51</v>
      </c>
      <c r="I10" s="39">
        <v>34</v>
      </c>
      <c r="J10" s="36">
        <f t="shared" si="2"/>
        <v>66.666666666666671</v>
      </c>
      <c r="K10" s="39">
        <v>4</v>
      </c>
      <c r="L10" s="39">
        <v>8</v>
      </c>
      <c r="M10" s="40">
        <f t="shared" si="3"/>
        <v>200</v>
      </c>
      <c r="N10" s="39">
        <v>2</v>
      </c>
      <c r="O10" s="39">
        <v>9</v>
      </c>
      <c r="P10" s="91">
        <f t="shared" si="8"/>
        <v>450</v>
      </c>
      <c r="Q10" s="39">
        <v>187</v>
      </c>
      <c r="R10" s="60">
        <v>124</v>
      </c>
      <c r="S10" s="40">
        <f t="shared" si="4"/>
        <v>66.310160427807489</v>
      </c>
      <c r="T10" s="39">
        <v>125</v>
      </c>
      <c r="U10" s="60">
        <v>21</v>
      </c>
      <c r="V10" s="40">
        <f t="shared" si="5"/>
        <v>16.8</v>
      </c>
      <c r="W10" s="39">
        <v>79</v>
      </c>
      <c r="X10" s="60">
        <v>20</v>
      </c>
      <c r="Y10" s="40">
        <f t="shared" si="6"/>
        <v>25.316455696202532</v>
      </c>
      <c r="Z10" s="39">
        <v>65</v>
      </c>
      <c r="AA10" s="60">
        <v>16</v>
      </c>
      <c r="AB10" s="40">
        <f t="shared" si="7"/>
        <v>24.615384615384617</v>
      </c>
      <c r="AC10" s="92"/>
      <c r="AD10" s="41"/>
    </row>
    <row r="11" spans="1:32" s="42" customFormat="1" ht="15.75" customHeight="1" x14ac:dyDescent="0.25">
      <c r="A11" s="61" t="s">
        <v>38</v>
      </c>
      <c r="B11" s="39">
        <v>1263</v>
      </c>
      <c r="C11" s="39">
        <v>1103</v>
      </c>
      <c r="D11" s="40">
        <f t="shared" si="0"/>
        <v>87.331749802058596</v>
      </c>
      <c r="E11" s="39">
        <v>655</v>
      </c>
      <c r="F11" s="39">
        <v>553</v>
      </c>
      <c r="G11" s="40">
        <f t="shared" si="1"/>
        <v>84.427480916030532</v>
      </c>
      <c r="H11" s="39">
        <v>224</v>
      </c>
      <c r="I11" s="39">
        <v>152</v>
      </c>
      <c r="J11" s="36">
        <f t="shared" si="2"/>
        <v>67.857142857142861</v>
      </c>
      <c r="K11" s="39">
        <v>25</v>
      </c>
      <c r="L11" s="39">
        <v>22</v>
      </c>
      <c r="M11" s="40">
        <f t="shared" si="3"/>
        <v>88</v>
      </c>
      <c r="N11" s="39">
        <v>1</v>
      </c>
      <c r="O11" s="39">
        <v>1</v>
      </c>
      <c r="P11" s="40">
        <f t="shared" si="8"/>
        <v>100</v>
      </c>
      <c r="Q11" s="39">
        <v>630</v>
      </c>
      <c r="R11" s="60">
        <v>489</v>
      </c>
      <c r="S11" s="40">
        <f t="shared" si="4"/>
        <v>77.61904761904762</v>
      </c>
      <c r="T11" s="39">
        <v>711</v>
      </c>
      <c r="U11" s="60">
        <v>114</v>
      </c>
      <c r="V11" s="40">
        <f t="shared" si="5"/>
        <v>16.033755274261605</v>
      </c>
      <c r="W11" s="39">
        <v>232</v>
      </c>
      <c r="X11" s="60">
        <v>98</v>
      </c>
      <c r="Y11" s="40">
        <f t="shared" si="6"/>
        <v>42.241379310344826</v>
      </c>
      <c r="Z11" s="39">
        <v>198</v>
      </c>
      <c r="AA11" s="60">
        <v>71</v>
      </c>
      <c r="AB11" s="40">
        <f t="shared" si="7"/>
        <v>35.858585858585862</v>
      </c>
      <c r="AC11" s="92"/>
      <c r="AD11" s="41"/>
    </row>
    <row r="12" spans="1:32" s="42" customFormat="1" ht="15.75" customHeight="1" x14ac:dyDescent="0.25">
      <c r="A12" s="61" t="s">
        <v>39</v>
      </c>
      <c r="B12" s="39">
        <v>2011</v>
      </c>
      <c r="C12" s="39">
        <v>1926</v>
      </c>
      <c r="D12" s="40">
        <f t="shared" si="0"/>
        <v>95.773247140726014</v>
      </c>
      <c r="E12" s="39">
        <v>736</v>
      </c>
      <c r="F12" s="39">
        <v>706</v>
      </c>
      <c r="G12" s="40">
        <f t="shared" si="1"/>
        <v>95.923913043478265</v>
      </c>
      <c r="H12" s="39">
        <v>347</v>
      </c>
      <c r="I12" s="39">
        <v>284</v>
      </c>
      <c r="J12" s="36">
        <f t="shared" si="2"/>
        <v>81.844380403458217</v>
      </c>
      <c r="K12" s="39">
        <v>120</v>
      </c>
      <c r="L12" s="39">
        <v>59</v>
      </c>
      <c r="M12" s="40">
        <f t="shared" si="3"/>
        <v>49.166666666666664</v>
      </c>
      <c r="N12" s="39">
        <v>37</v>
      </c>
      <c r="O12" s="39">
        <v>6</v>
      </c>
      <c r="P12" s="40">
        <f t="shared" si="8"/>
        <v>16.216216216216218</v>
      </c>
      <c r="Q12" s="39">
        <v>646</v>
      </c>
      <c r="R12" s="60">
        <v>628</v>
      </c>
      <c r="S12" s="40">
        <f t="shared" si="4"/>
        <v>97.213622291021679</v>
      </c>
      <c r="T12" s="39">
        <v>1474</v>
      </c>
      <c r="U12" s="60">
        <v>115</v>
      </c>
      <c r="V12" s="40">
        <f t="shared" si="5"/>
        <v>7.8018995929443689</v>
      </c>
      <c r="W12" s="39">
        <v>272</v>
      </c>
      <c r="X12" s="60">
        <v>104</v>
      </c>
      <c r="Y12" s="40">
        <f t="shared" si="6"/>
        <v>38.235294117647058</v>
      </c>
      <c r="Z12" s="39">
        <v>217</v>
      </c>
      <c r="AA12" s="60">
        <v>79</v>
      </c>
      <c r="AB12" s="40">
        <f t="shared" si="7"/>
        <v>36.405529953917053</v>
      </c>
      <c r="AC12" s="92"/>
      <c r="AD12" s="41"/>
    </row>
    <row r="13" spans="1:32" s="42" customFormat="1" ht="15.75" customHeight="1" x14ac:dyDescent="0.25">
      <c r="A13" s="61" t="s">
        <v>40</v>
      </c>
      <c r="B13" s="39">
        <v>962</v>
      </c>
      <c r="C13" s="39">
        <v>761</v>
      </c>
      <c r="D13" s="40">
        <f t="shared" si="0"/>
        <v>79.106029106029112</v>
      </c>
      <c r="E13" s="39">
        <v>543</v>
      </c>
      <c r="F13" s="39">
        <v>427</v>
      </c>
      <c r="G13" s="40">
        <f t="shared" si="1"/>
        <v>78.637200736648253</v>
      </c>
      <c r="H13" s="39">
        <v>214</v>
      </c>
      <c r="I13" s="39">
        <v>154</v>
      </c>
      <c r="J13" s="36">
        <f t="shared" si="2"/>
        <v>71.962616822429908</v>
      </c>
      <c r="K13" s="39">
        <v>32</v>
      </c>
      <c r="L13" s="39">
        <v>23</v>
      </c>
      <c r="M13" s="40">
        <f t="shared" si="3"/>
        <v>71.875</v>
      </c>
      <c r="N13" s="39">
        <v>1</v>
      </c>
      <c r="O13" s="39">
        <v>0</v>
      </c>
      <c r="P13" s="91">
        <f t="shared" si="8"/>
        <v>0</v>
      </c>
      <c r="Q13" s="39">
        <v>476</v>
      </c>
      <c r="R13" s="60">
        <v>372</v>
      </c>
      <c r="S13" s="40">
        <f t="shared" si="4"/>
        <v>78.151260504201687</v>
      </c>
      <c r="T13" s="39">
        <v>515</v>
      </c>
      <c r="U13" s="60">
        <v>59</v>
      </c>
      <c r="V13" s="40">
        <f t="shared" si="5"/>
        <v>11.456310679611651</v>
      </c>
      <c r="W13" s="39">
        <v>195</v>
      </c>
      <c r="X13" s="60">
        <v>57</v>
      </c>
      <c r="Y13" s="40">
        <f t="shared" si="6"/>
        <v>29.23076923076923</v>
      </c>
      <c r="Z13" s="39">
        <v>166</v>
      </c>
      <c r="AA13" s="60">
        <v>48</v>
      </c>
      <c r="AB13" s="40">
        <f t="shared" si="7"/>
        <v>28.91566265060241</v>
      </c>
      <c r="AC13" s="92"/>
      <c r="AD13" s="41"/>
    </row>
    <row r="14" spans="1:32" s="42" customFormat="1" ht="15.75" customHeight="1" x14ac:dyDescent="0.25">
      <c r="A14" s="61" t="s">
        <v>41</v>
      </c>
      <c r="B14" s="39">
        <v>726</v>
      </c>
      <c r="C14" s="39">
        <v>564</v>
      </c>
      <c r="D14" s="40">
        <f t="shared" si="0"/>
        <v>77.685950413223139</v>
      </c>
      <c r="E14" s="39">
        <v>458</v>
      </c>
      <c r="F14" s="39">
        <v>339</v>
      </c>
      <c r="G14" s="40">
        <f t="shared" si="1"/>
        <v>74.017467248908304</v>
      </c>
      <c r="H14" s="39">
        <v>180</v>
      </c>
      <c r="I14" s="39">
        <v>105</v>
      </c>
      <c r="J14" s="36">
        <f t="shared" si="2"/>
        <v>58.333333333333336</v>
      </c>
      <c r="K14" s="39">
        <v>21</v>
      </c>
      <c r="L14" s="39">
        <v>9</v>
      </c>
      <c r="M14" s="40">
        <f t="shared" si="3"/>
        <v>42.857142857142854</v>
      </c>
      <c r="N14" s="39">
        <v>0</v>
      </c>
      <c r="O14" s="39">
        <v>1</v>
      </c>
      <c r="P14" s="91" t="str">
        <f t="shared" si="8"/>
        <v>-</v>
      </c>
      <c r="Q14" s="39">
        <v>440</v>
      </c>
      <c r="R14" s="60">
        <v>297</v>
      </c>
      <c r="S14" s="40">
        <f t="shared" si="4"/>
        <v>67.5</v>
      </c>
      <c r="T14" s="39">
        <v>339</v>
      </c>
      <c r="U14" s="60">
        <v>41</v>
      </c>
      <c r="V14" s="40">
        <f t="shared" si="5"/>
        <v>12.094395280235988</v>
      </c>
      <c r="W14" s="39">
        <v>174</v>
      </c>
      <c r="X14" s="60">
        <v>37</v>
      </c>
      <c r="Y14" s="40">
        <f t="shared" si="6"/>
        <v>21.264367816091955</v>
      </c>
      <c r="Z14" s="39">
        <v>142</v>
      </c>
      <c r="AA14" s="60">
        <v>25</v>
      </c>
      <c r="AB14" s="40">
        <f t="shared" si="7"/>
        <v>17.6056338028169</v>
      </c>
      <c r="AC14" s="92"/>
      <c r="AD14" s="41"/>
    </row>
    <row r="15" spans="1:32" s="42" customFormat="1" ht="15.75" customHeight="1" x14ac:dyDescent="0.25">
      <c r="A15" s="61" t="s">
        <v>42</v>
      </c>
      <c r="B15" s="39">
        <v>4401</v>
      </c>
      <c r="C15" s="39">
        <v>4013</v>
      </c>
      <c r="D15" s="40">
        <f t="shared" si="0"/>
        <v>91.18382185866848</v>
      </c>
      <c r="E15" s="39">
        <v>1089</v>
      </c>
      <c r="F15" s="39">
        <v>1034</v>
      </c>
      <c r="G15" s="40">
        <f t="shared" si="1"/>
        <v>94.949494949494948</v>
      </c>
      <c r="H15" s="39">
        <v>774</v>
      </c>
      <c r="I15" s="39">
        <v>582</v>
      </c>
      <c r="J15" s="36">
        <f t="shared" si="2"/>
        <v>75.193798449612402</v>
      </c>
      <c r="K15" s="39">
        <v>106</v>
      </c>
      <c r="L15" s="39">
        <v>69</v>
      </c>
      <c r="M15" s="40">
        <f t="shared" si="3"/>
        <v>65.094339622641513</v>
      </c>
      <c r="N15" s="39">
        <v>14</v>
      </c>
      <c r="O15" s="39">
        <v>1</v>
      </c>
      <c r="P15" s="91">
        <f t="shared" si="8"/>
        <v>7.1428571428571432</v>
      </c>
      <c r="Q15" s="39">
        <v>954</v>
      </c>
      <c r="R15" s="60">
        <v>796</v>
      </c>
      <c r="S15" s="40">
        <f t="shared" si="4"/>
        <v>83.43815513626835</v>
      </c>
      <c r="T15" s="39">
        <v>3229</v>
      </c>
      <c r="U15" s="60">
        <v>176</v>
      </c>
      <c r="V15" s="40">
        <f t="shared" si="5"/>
        <v>5.4506039021368844</v>
      </c>
      <c r="W15" s="39">
        <v>378</v>
      </c>
      <c r="X15" s="60">
        <v>162</v>
      </c>
      <c r="Y15" s="40">
        <f t="shared" si="6"/>
        <v>42.857142857142854</v>
      </c>
      <c r="Z15" s="39">
        <v>322</v>
      </c>
      <c r="AA15" s="60">
        <v>137</v>
      </c>
      <c r="AB15" s="40">
        <f t="shared" si="7"/>
        <v>42.546583850931675</v>
      </c>
      <c r="AC15" s="92"/>
      <c r="AD15" s="41"/>
    </row>
    <row r="16" spans="1:32" s="42" customFormat="1" ht="15.75" customHeight="1" x14ac:dyDescent="0.25">
      <c r="A16" s="61" t="s">
        <v>43</v>
      </c>
      <c r="B16" s="39">
        <v>2660</v>
      </c>
      <c r="C16" s="39">
        <v>2288</v>
      </c>
      <c r="D16" s="40">
        <f t="shared" si="0"/>
        <v>86.015037593984957</v>
      </c>
      <c r="E16" s="39">
        <v>1410</v>
      </c>
      <c r="F16" s="39">
        <v>1303</v>
      </c>
      <c r="G16" s="40">
        <f t="shared" si="1"/>
        <v>92.411347517730491</v>
      </c>
      <c r="H16" s="39">
        <v>727</v>
      </c>
      <c r="I16" s="39">
        <v>715</v>
      </c>
      <c r="J16" s="36">
        <f t="shared" si="2"/>
        <v>98.349381017881711</v>
      </c>
      <c r="K16" s="39">
        <v>165</v>
      </c>
      <c r="L16" s="39">
        <v>109</v>
      </c>
      <c r="M16" s="40">
        <f t="shared" si="3"/>
        <v>66.060606060606062</v>
      </c>
      <c r="N16" s="39">
        <v>59</v>
      </c>
      <c r="O16" s="39">
        <v>37</v>
      </c>
      <c r="P16" s="40">
        <f t="shared" si="8"/>
        <v>62.711864406779661</v>
      </c>
      <c r="Q16" s="39">
        <v>1330</v>
      </c>
      <c r="R16" s="60">
        <v>1121</v>
      </c>
      <c r="S16" s="40">
        <f t="shared" si="4"/>
        <v>84.285714285714292</v>
      </c>
      <c r="T16" s="39">
        <v>1190</v>
      </c>
      <c r="U16" s="60">
        <v>138</v>
      </c>
      <c r="V16" s="40">
        <f t="shared" si="5"/>
        <v>11.596638655462185</v>
      </c>
      <c r="W16" s="39">
        <v>413</v>
      </c>
      <c r="X16" s="60">
        <v>124</v>
      </c>
      <c r="Y16" s="40">
        <f t="shared" si="6"/>
        <v>30.024213075060533</v>
      </c>
      <c r="Z16" s="39">
        <v>348</v>
      </c>
      <c r="AA16" s="60">
        <v>100</v>
      </c>
      <c r="AB16" s="40">
        <f t="shared" si="7"/>
        <v>28.735632183908045</v>
      </c>
      <c r="AC16" s="92"/>
      <c r="AD16" s="41"/>
    </row>
    <row r="17" spans="1:30" s="42" customFormat="1" ht="15.75" customHeight="1" x14ac:dyDescent="0.25">
      <c r="A17" s="61" t="s">
        <v>44</v>
      </c>
      <c r="B17" s="39">
        <v>3695</v>
      </c>
      <c r="C17" s="39">
        <v>3510</v>
      </c>
      <c r="D17" s="40">
        <f t="shared" si="0"/>
        <v>94.993234100135325</v>
      </c>
      <c r="E17" s="39">
        <v>1327</v>
      </c>
      <c r="F17" s="39">
        <v>1308</v>
      </c>
      <c r="G17" s="40">
        <f t="shared" si="1"/>
        <v>98.568198944988694</v>
      </c>
      <c r="H17" s="39">
        <v>570</v>
      </c>
      <c r="I17" s="39">
        <v>431</v>
      </c>
      <c r="J17" s="36">
        <f t="shared" si="2"/>
        <v>75.614035087719301</v>
      </c>
      <c r="K17" s="39">
        <v>114</v>
      </c>
      <c r="L17" s="39">
        <v>67</v>
      </c>
      <c r="M17" s="40">
        <f t="shared" si="3"/>
        <v>58.771929824561404</v>
      </c>
      <c r="N17" s="39">
        <v>4</v>
      </c>
      <c r="O17" s="39">
        <v>2</v>
      </c>
      <c r="P17" s="91">
        <f t="shared" si="8"/>
        <v>50</v>
      </c>
      <c r="Q17" s="39">
        <v>1064</v>
      </c>
      <c r="R17" s="60">
        <v>851</v>
      </c>
      <c r="S17" s="40">
        <f t="shared" si="4"/>
        <v>79.981203007518801</v>
      </c>
      <c r="T17" s="39">
        <v>2569</v>
      </c>
      <c r="U17" s="60">
        <v>279</v>
      </c>
      <c r="V17" s="40">
        <f t="shared" si="5"/>
        <v>10.860256909303232</v>
      </c>
      <c r="W17" s="39">
        <v>565</v>
      </c>
      <c r="X17" s="60">
        <v>252</v>
      </c>
      <c r="Y17" s="40">
        <f t="shared" si="6"/>
        <v>44.601769911504427</v>
      </c>
      <c r="Z17" s="39">
        <v>512</v>
      </c>
      <c r="AA17" s="60">
        <v>229</v>
      </c>
      <c r="AB17" s="40">
        <f t="shared" si="7"/>
        <v>44.7265625</v>
      </c>
      <c r="AC17" s="92"/>
      <c r="AD17" s="41"/>
    </row>
    <row r="18" spans="1:30" s="42" customFormat="1" ht="15.75" customHeight="1" x14ac:dyDescent="0.25">
      <c r="A18" s="61" t="s">
        <v>45</v>
      </c>
      <c r="B18" s="39">
        <v>3035</v>
      </c>
      <c r="C18" s="39">
        <v>1671</v>
      </c>
      <c r="D18" s="40">
        <f t="shared" si="0"/>
        <v>55.057660626029651</v>
      </c>
      <c r="E18" s="39">
        <v>1374</v>
      </c>
      <c r="F18" s="39">
        <v>1056</v>
      </c>
      <c r="G18" s="40">
        <f t="shared" si="1"/>
        <v>76.855895196506552</v>
      </c>
      <c r="H18" s="39">
        <v>591</v>
      </c>
      <c r="I18" s="39">
        <v>493</v>
      </c>
      <c r="J18" s="36">
        <f t="shared" si="2"/>
        <v>83.417935702199657</v>
      </c>
      <c r="K18" s="39">
        <v>105</v>
      </c>
      <c r="L18" s="39">
        <v>50</v>
      </c>
      <c r="M18" s="40">
        <f t="shared" si="3"/>
        <v>47.61904761904762</v>
      </c>
      <c r="N18" s="39">
        <v>13</v>
      </c>
      <c r="O18" s="39">
        <v>4</v>
      </c>
      <c r="P18" s="40">
        <f t="shared" si="8"/>
        <v>30.76923076923077</v>
      </c>
      <c r="Q18" s="39">
        <v>1177</v>
      </c>
      <c r="R18" s="60">
        <v>770</v>
      </c>
      <c r="S18" s="40">
        <f t="shared" si="4"/>
        <v>65.420560747663558</v>
      </c>
      <c r="T18" s="39">
        <v>839</v>
      </c>
      <c r="U18" s="60">
        <v>150</v>
      </c>
      <c r="V18" s="40">
        <f t="shared" si="5"/>
        <v>17.878426698450536</v>
      </c>
      <c r="W18" s="39">
        <v>413</v>
      </c>
      <c r="X18" s="60">
        <v>132</v>
      </c>
      <c r="Y18" s="40">
        <f t="shared" si="6"/>
        <v>31.961259079903147</v>
      </c>
      <c r="Z18" s="39">
        <v>362</v>
      </c>
      <c r="AA18" s="60">
        <v>119</v>
      </c>
      <c r="AB18" s="40">
        <f t="shared" si="7"/>
        <v>32.872928176795583</v>
      </c>
      <c r="AC18" s="92"/>
      <c r="AD18" s="41"/>
    </row>
    <row r="19" spans="1:30" s="42" customFormat="1" ht="15.75" customHeight="1" x14ac:dyDescent="0.25">
      <c r="A19" s="61" t="s">
        <v>46</v>
      </c>
      <c r="B19" s="39">
        <v>2008</v>
      </c>
      <c r="C19" s="39">
        <v>1979</v>
      </c>
      <c r="D19" s="40">
        <f t="shared" si="0"/>
        <v>98.555776892430274</v>
      </c>
      <c r="E19" s="39">
        <v>807</v>
      </c>
      <c r="F19" s="39">
        <v>775</v>
      </c>
      <c r="G19" s="40">
        <f t="shared" si="1"/>
        <v>96.034696406443615</v>
      </c>
      <c r="H19" s="39">
        <v>357</v>
      </c>
      <c r="I19" s="39">
        <v>517</v>
      </c>
      <c r="J19" s="36">
        <f t="shared" si="2"/>
        <v>144.81792717086836</v>
      </c>
      <c r="K19" s="39">
        <v>106</v>
      </c>
      <c r="L19" s="39">
        <v>122</v>
      </c>
      <c r="M19" s="40">
        <f t="shared" si="3"/>
        <v>115.09433962264151</v>
      </c>
      <c r="N19" s="39">
        <v>11</v>
      </c>
      <c r="O19" s="39">
        <v>8</v>
      </c>
      <c r="P19" s="40">
        <f t="shared" si="8"/>
        <v>72.727272727272734</v>
      </c>
      <c r="Q19" s="39">
        <v>700</v>
      </c>
      <c r="R19" s="60">
        <v>689</v>
      </c>
      <c r="S19" s="40">
        <f t="shared" si="4"/>
        <v>98.428571428571431</v>
      </c>
      <c r="T19" s="39">
        <v>1413</v>
      </c>
      <c r="U19" s="60">
        <v>120</v>
      </c>
      <c r="V19" s="40">
        <f t="shared" si="5"/>
        <v>8.4925690021231421</v>
      </c>
      <c r="W19" s="39">
        <v>280</v>
      </c>
      <c r="X19" s="60">
        <v>107</v>
      </c>
      <c r="Y19" s="40">
        <f t="shared" si="6"/>
        <v>38.214285714285715</v>
      </c>
      <c r="Z19" s="39">
        <v>249</v>
      </c>
      <c r="AA19" s="60">
        <v>87</v>
      </c>
      <c r="AB19" s="40">
        <f t="shared" si="7"/>
        <v>34.939759036144579</v>
      </c>
      <c r="AC19" s="92"/>
      <c r="AD19" s="41"/>
    </row>
    <row r="20" spans="1:30" s="42" customFormat="1" ht="15.75" customHeight="1" x14ac:dyDescent="0.25">
      <c r="A20" s="61" t="s">
        <v>47</v>
      </c>
      <c r="B20" s="39">
        <v>1138</v>
      </c>
      <c r="C20" s="39">
        <v>1172</v>
      </c>
      <c r="D20" s="40">
        <f t="shared" si="0"/>
        <v>102.98769771528998</v>
      </c>
      <c r="E20" s="39">
        <v>380</v>
      </c>
      <c r="F20" s="39">
        <v>404</v>
      </c>
      <c r="G20" s="40">
        <f t="shared" si="1"/>
        <v>106.31578947368421</v>
      </c>
      <c r="H20" s="39">
        <v>130</v>
      </c>
      <c r="I20" s="39">
        <v>190</v>
      </c>
      <c r="J20" s="36">
        <f t="shared" si="2"/>
        <v>146.15384615384616</v>
      </c>
      <c r="K20" s="39">
        <v>13</v>
      </c>
      <c r="L20" s="39">
        <v>23</v>
      </c>
      <c r="M20" s="40">
        <f t="shared" si="3"/>
        <v>176.92307692307693</v>
      </c>
      <c r="N20" s="39">
        <v>14</v>
      </c>
      <c r="O20" s="39">
        <v>2</v>
      </c>
      <c r="P20" s="40">
        <f t="shared" si="8"/>
        <v>14.285714285714286</v>
      </c>
      <c r="Q20" s="39">
        <v>333</v>
      </c>
      <c r="R20" s="60">
        <v>309</v>
      </c>
      <c r="S20" s="40">
        <f t="shared" si="4"/>
        <v>92.792792792792795</v>
      </c>
      <c r="T20" s="39">
        <v>913</v>
      </c>
      <c r="U20" s="60">
        <v>81</v>
      </c>
      <c r="V20" s="40">
        <f t="shared" si="5"/>
        <v>8.8718510405257387</v>
      </c>
      <c r="W20" s="39">
        <v>188</v>
      </c>
      <c r="X20" s="60">
        <v>72</v>
      </c>
      <c r="Y20" s="40">
        <f t="shared" si="6"/>
        <v>38.297872340425535</v>
      </c>
      <c r="Z20" s="39">
        <v>168</v>
      </c>
      <c r="AA20" s="60">
        <v>63</v>
      </c>
      <c r="AB20" s="40">
        <f t="shared" si="7"/>
        <v>37.5</v>
      </c>
      <c r="AC20" s="92"/>
      <c r="AD20" s="41"/>
    </row>
    <row r="21" spans="1:30" s="42" customFormat="1" ht="15.75" customHeight="1" x14ac:dyDescent="0.25">
      <c r="A21" s="61" t="s">
        <v>48</v>
      </c>
      <c r="B21" s="39">
        <v>762</v>
      </c>
      <c r="C21" s="39">
        <v>779</v>
      </c>
      <c r="D21" s="40">
        <f t="shared" si="0"/>
        <v>102.23097112860893</v>
      </c>
      <c r="E21" s="39">
        <v>335</v>
      </c>
      <c r="F21" s="39">
        <v>386</v>
      </c>
      <c r="G21" s="40">
        <f t="shared" si="1"/>
        <v>115.22388059701493</v>
      </c>
      <c r="H21" s="39">
        <v>180</v>
      </c>
      <c r="I21" s="39">
        <v>160</v>
      </c>
      <c r="J21" s="36">
        <f t="shared" si="2"/>
        <v>88.888888888888886</v>
      </c>
      <c r="K21" s="39">
        <v>7</v>
      </c>
      <c r="L21" s="39">
        <v>7</v>
      </c>
      <c r="M21" s="40">
        <f t="shared" si="3"/>
        <v>100</v>
      </c>
      <c r="N21" s="39">
        <v>2</v>
      </c>
      <c r="O21" s="39">
        <v>0</v>
      </c>
      <c r="P21" s="91">
        <f t="shared" si="8"/>
        <v>0</v>
      </c>
      <c r="Q21" s="39">
        <v>319</v>
      </c>
      <c r="R21" s="60">
        <v>334</v>
      </c>
      <c r="S21" s="40">
        <f t="shared" si="4"/>
        <v>104.70219435736676</v>
      </c>
      <c r="T21" s="39">
        <v>409</v>
      </c>
      <c r="U21" s="60">
        <v>44</v>
      </c>
      <c r="V21" s="40">
        <f t="shared" si="5"/>
        <v>10.757946210268949</v>
      </c>
      <c r="W21" s="39">
        <v>145</v>
      </c>
      <c r="X21" s="60">
        <v>43</v>
      </c>
      <c r="Y21" s="40">
        <f t="shared" si="6"/>
        <v>29.655172413793103</v>
      </c>
      <c r="Z21" s="39">
        <v>124</v>
      </c>
      <c r="AA21" s="60">
        <v>35</v>
      </c>
      <c r="AB21" s="40">
        <f t="shared" si="7"/>
        <v>28.225806451612904</v>
      </c>
      <c r="AC21" s="92"/>
      <c r="AD21" s="41"/>
    </row>
    <row r="22" spans="1:30" s="42" customFormat="1" ht="15.75" customHeight="1" x14ac:dyDescent="0.25">
      <c r="A22" s="61" t="s">
        <v>49</v>
      </c>
      <c r="B22" s="39">
        <v>2099</v>
      </c>
      <c r="C22" s="39">
        <v>2032</v>
      </c>
      <c r="D22" s="40">
        <f t="shared" si="0"/>
        <v>96.808003811338736</v>
      </c>
      <c r="E22" s="39">
        <v>956</v>
      </c>
      <c r="F22" s="39">
        <v>899</v>
      </c>
      <c r="G22" s="40">
        <f t="shared" si="1"/>
        <v>94.037656903765694</v>
      </c>
      <c r="H22" s="39">
        <v>520</v>
      </c>
      <c r="I22" s="39">
        <v>457</v>
      </c>
      <c r="J22" s="36">
        <f t="shared" si="2"/>
        <v>87.884615384615387</v>
      </c>
      <c r="K22" s="39">
        <v>84</v>
      </c>
      <c r="L22" s="39">
        <v>41</v>
      </c>
      <c r="M22" s="40">
        <f t="shared" si="3"/>
        <v>48.80952380952381</v>
      </c>
      <c r="N22" s="39">
        <v>4</v>
      </c>
      <c r="O22" s="39">
        <v>0</v>
      </c>
      <c r="P22" s="91">
        <f t="shared" si="8"/>
        <v>0</v>
      </c>
      <c r="Q22" s="39">
        <v>917</v>
      </c>
      <c r="R22" s="60">
        <v>780</v>
      </c>
      <c r="S22" s="40">
        <f t="shared" si="4"/>
        <v>85.059978189749188</v>
      </c>
      <c r="T22" s="39">
        <v>1292</v>
      </c>
      <c r="U22" s="60">
        <v>178</v>
      </c>
      <c r="V22" s="40">
        <f t="shared" si="5"/>
        <v>13.777089783281733</v>
      </c>
      <c r="W22" s="39">
        <v>367</v>
      </c>
      <c r="X22" s="60">
        <v>161</v>
      </c>
      <c r="Y22" s="40">
        <f t="shared" si="6"/>
        <v>43.869209809264305</v>
      </c>
      <c r="Z22" s="39">
        <v>314</v>
      </c>
      <c r="AA22" s="60">
        <v>128</v>
      </c>
      <c r="AB22" s="40">
        <f t="shared" si="7"/>
        <v>40.764331210191081</v>
      </c>
      <c r="AC22" s="92"/>
      <c r="AD22" s="41"/>
    </row>
    <row r="23" spans="1:30" s="42" customFormat="1" ht="15.75" customHeight="1" x14ac:dyDescent="0.25">
      <c r="A23" s="61" t="s">
        <v>50</v>
      </c>
      <c r="B23" s="39">
        <v>1286</v>
      </c>
      <c r="C23" s="39">
        <v>1245</v>
      </c>
      <c r="D23" s="40">
        <f t="shared" si="0"/>
        <v>96.811819595645417</v>
      </c>
      <c r="E23" s="39">
        <v>945</v>
      </c>
      <c r="F23" s="39">
        <v>959</v>
      </c>
      <c r="G23" s="40">
        <f t="shared" si="1"/>
        <v>101.48148148148148</v>
      </c>
      <c r="H23" s="39">
        <v>249</v>
      </c>
      <c r="I23" s="39">
        <v>243</v>
      </c>
      <c r="J23" s="36">
        <f t="shared" si="2"/>
        <v>97.590361445783131</v>
      </c>
      <c r="K23" s="39">
        <v>32</v>
      </c>
      <c r="L23" s="39">
        <v>44</v>
      </c>
      <c r="M23" s="40">
        <f t="shared" si="3"/>
        <v>137.5</v>
      </c>
      <c r="N23" s="39">
        <v>2</v>
      </c>
      <c r="O23" s="39">
        <v>0</v>
      </c>
      <c r="P23" s="40">
        <f t="shared" si="8"/>
        <v>0</v>
      </c>
      <c r="Q23" s="39">
        <v>902</v>
      </c>
      <c r="R23" s="60">
        <v>823</v>
      </c>
      <c r="S23" s="40">
        <f t="shared" si="4"/>
        <v>91.241685144124162</v>
      </c>
      <c r="T23" s="39">
        <v>664</v>
      </c>
      <c r="U23" s="60">
        <v>148</v>
      </c>
      <c r="V23" s="40">
        <f t="shared" si="5"/>
        <v>22.289156626506024</v>
      </c>
      <c r="W23" s="39">
        <v>416</v>
      </c>
      <c r="X23" s="60">
        <v>144</v>
      </c>
      <c r="Y23" s="40">
        <f t="shared" si="6"/>
        <v>34.615384615384613</v>
      </c>
      <c r="Z23" s="39">
        <v>345</v>
      </c>
      <c r="AA23" s="60">
        <v>105</v>
      </c>
      <c r="AB23" s="40">
        <f t="shared" si="7"/>
        <v>30.434782608695652</v>
      </c>
      <c r="AC23" s="92"/>
      <c r="AD23" s="41"/>
    </row>
    <row r="24" spans="1:30" s="42" customFormat="1" ht="15.75" customHeight="1" x14ac:dyDescent="0.25">
      <c r="A24" s="61" t="s">
        <v>51</v>
      </c>
      <c r="B24" s="39">
        <v>1610</v>
      </c>
      <c r="C24" s="39">
        <v>1219</v>
      </c>
      <c r="D24" s="40">
        <f t="shared" si="0"/>
        <v>75.714285714285708</v>
      </c>
      <c r="E24" s="39">
        <v>790</v>
      </c>
      <c r="F24" s="39">
        <v>776</v>
      </c>
      <c r="G24" s="40">
        <f t="shared" si="1"/>
        <v>98.22784810126582</v>
      </c>
      <c r="H24" s="39">
        <v>337</v>
      </c>
      <c r="I24" s="39">
        <v>309</v>
      </c>
      <c r="J24" s="36">
        <f t="shared" si="2"/>
        <v>91.691394658753708</v>
      </c>
      <c r="K24" s="39">
        <v>45</v>
      </c>
      <c r="L24" s="39">
        <v>39</v>
      </c>
      <c r="M24" s="40">
        <f t="shared" si="3"/>
        <v>86.666666666666671</v>
      </c>
      <c r="N24" s="39">
        <v>1</v>
      </c>
      <c r="O24" s="39">
        <v>0</v>
      </c>
      <c r="P24" s="91">
        <f t="shared" si="8"/>
        <v>0</v>
      </c>
      <c r="Q24" s="39">
        <v>656</v>
      </c>
      <c r="R24" s="60">
        <v>683</v>
      </c>
      <c r="S24" s="40">
        <f t="shared" si="4"/>
        <v>104.11585365853658</v>
      </c>
      <c r="T24" s="39">
        <v>586</v>
      </c>
      <c r="U24" s="60">
        <v>162</v>
      </c>
      <c r="V24" s="40">
        <f t="shared" si="5"/>
        <v>27.645051194539249</v>
      </c>
      <c r="W24" s="39">
        <v>327</v>
      </c>
      <c r="X24" s="60">
        <v>126</v>
      </c>
      <c r="Y24" s="40">
        <f t="shared" si="6"/>
        <v>38.532110091743121</v>
      </c>
      <c r="Z24" s="39">
        <v>303</v>
      </c>
      <c r="AA24" s="60">
        <v>113</v>
      </c>
      <c r="AB24" s="40">
        <f t="shared" si="7"/>
        <v>37.293729372937293</v>
      </c>
      <c r="AC24" s="92"/>
      <c r="AD24" s="41"/>
    </row>
    <row r="25" spans="1:30" s="42" customFormat="1" ht="15.75" customHeight="1" x14ac:dyDescent="0.25">
      <c r="A25" s="61" t="s">
        <v>52</v>
      </c>
      <c r="B25" s="39">
        <v>2524</v>
      </c>
      <c r="C25" s="39">
        <v>2333</v>
      </c>
      <c r="D25" s="40">
        <f t="shared" si="0"/>
        <v>92.432646592709986</v>
      </c>
      <c r="E25" s="39">
        <v>368</v>
      </c>
      <c r="F25" s="39">
        <v>413</v>
      </c>
      <c r="G25" s="40">
        <f t="shared" si="1"/>
        <v>112.22826086956522</v>
      </c>
      <c r="H25" s="39">
        <v>319</v>
      </c>
      <c r="I25" s="39">
        <v>324</v>
      </c>
      <c r="J25" s="36">
        <f t="shared" si="2"/>
        <v>101.56739811912226</v>
      </c>
      <c r="K25" s="39">
        <v>39</v>
      </c>
      <c r="L25" s="39">
        <v>36</v>
      </c>
      <c r="M25" s="40">
        <f t="shared" si="3"/>
        <v>92.307692307692307</v>
      </c>
      <c r="N25" s="39">
        <v>2</v>
      </c>
      <c r="O25" s="39">
        <v>5</v>
      </c>
      <c r="P25" s="91">
        <f t="shared" si="8"/>
        <v>250</v>
      </c>
      <c r="Q25" s="39">
        <v>318</v>
      </c>
      <c r="R25" s="60">
        <v>342</v>
      </c>
      <c r="S25" s="40">
        <f t="shared" si="4"/>
        <v>107.54716981132076</v>
      </c>
      <c r="T25" s="39">
        <v>2020</v>
      </c>
      <c r="U25" s="60">
        <v>32</v>
      </c>
      <c r="V25" s="40">
        <f t="shared" si="5"/>
        <v>1.5841584158415842</v>
      </c>
      <c r="W25" s="39">
        <v>144</v>
      </c>
      <c r="X25" s="60">
        <v>32</v>
      </c>
      <c r="Y25" s="40">
        <f t="shared" si="6"/>
        <v>22.222222222222221</v>
      </c>
      <c r="Z25" s="39">
        <v>119</v>
      </c>
      <c r="AA25" s="60">
        <v>25</v>
      </c>
      <c r="AB25" s="40">
        <f t="shared" si="7"/>
        <v>21.008403361344538</v>
      </c>
      <c r="AC25" s="92"/>
      <c r="AD25" s="41"/>
    </row>
    <row r="26" spans="1:30" s="42" customFormat="1" ht="15.75" customHeight="1" x14ac:dyDescent="0.25">
      <c r="A26" s="61" t="s">
        <v>53</v>
      </c>
      <c r="B26" s="39">
        <v>1371</v>
      </c>
      <c r="C26" s="39">
        <v>1315</v>
      </c>
      <c r="D26" s="40">
        <f t="shared" si="0"/>
        <v>95.915390226112322</v>
      </c>
      <c r="E26" s="39">
        <v>780</v>
      </c>
      <c r="F26" s="39">
        <v>733</v>
      </c>
      <c r="G26" s="40">
        <f t="shared" si="1"/>
        <v>93.974358974358978</v>
      </c>
      <c r="H26" s="39">
        <v>271</v>
      </c>
      <c r="I26" s="39">
        <v>240</v>
      </c>
      <c r="J26" s="36">
        <f t="shared" si="2"/>
        <v>88.560885608856083</v>
      </c>
      <c r="K26" s="39">
        <v>44</v>
      </c>
      <c r="L26" s="39">
        <v>35</v>
      </c>
      <c r="M26" s="40">
        <f t="shared" si="3"/>
        <v>79.545454545454547</v>
      </c>
      <c r="N26" s="39">
        <v>10</v>
      </c>
      <c r="O26" s="39">
        <v>0</v>
      </c>
      <c r="P26" s="91">
        <f t="shared" si="8"/>
        <v>0</v>
      </c>
      <c r="Q26" s="39">
        <v>713</v>
      </c>
      <c r="R26" s="60">
        <v>604</v>
      </c>
      <c r="S26" s="40">
        <f t="shared" si="4"/>
        <v>84.712482468443199</v>
      </c>
      <c r="T26" s="39">
        <v>853</v>
      </c>
      <c r="U26" s="60">
        <v>176</v>
      </c>
      <c r="V26" s="40">
        <f t="shared" si="5"/>
        <v>20.63305978898007</v>
      </c>
      <c r="W26" s="39">
        <v>309</v>
      </c>
      <c r="X26" s="60">
        <v>167</v>
      </c>
      <c r="Y26" s="40">
        <f t="shared" si="6"/>
        <v>54.045307443365694</v>
      </c>
      <c r="Z26" s="39">
        <v>266</v>
      </c>
      <c r="AA26" s="60">
        <v>129</v>
      </c>
      <c r="AB26" s="40">
        <f t="shared" si="7"/>
        <v>48.496240601503757</v>
      </c>
      <c r="AC26" s="92"/>
      <c r="AD26" s="41"/>
    </row>
    <row r="27" spans="1:30" s="42" customFormat="1" ht="15.75" customHeight="1" x14ac:dyDescent="0.25">
      <c r="A27" s="61" t="s">
        <v>54</v>
      </c>
      <c r="B27" s="39">
        <v>901</v>
      </c>
      <c r="C27" s="39">
        <v>928</v>
      </c>
      <c r="D27" s="40">
        <f t="shared" si="0"/>
        <v>102.99667036625971</v>
      </c>
      <c r="E27" s="39">
        <v>389</v>
      </c>
      <c r="F27" s="39">
        <v>386</v>
      </c>
      <c r="G27" s="40">
        <f t="shared" si="1"/>
        <v>99.228791773778923</v>
      </c>
      <c r="H27" s="39">
        <v>151</v>
      </c>
      <c r="I27" s="39">
        <v>177</v>
      </c>
      <c r="J27" s="36">
        <f t="shared" si="2"/>
        <v>117.21854304635761</v>
      </c>
      <c r="K27" s="39">
        <v>37</v>
      </c>
      <c r="L27" s="39">
        <v>55</v>
      </c>
      <c r="M27" s="40">
        <f t="shared" si="3"/>
        <v>148.64864864864865</v>
      </c>
      <c r="N27" s="39">
        <v>0</v>
      </c>
      <c r="O27" s="39">
        <v>0</v>
      </c>
      <c r="P27" s="91" t="str">
        <f t="shared" si="8"/>
        <v>-</v>
      </c>
      <c r="Q27" s="39">
        <v>356</v>
      </c>
      <c r="R27" s="60">
        <v>304</v>
      </c>
      <c r="S27" s="40">
        <f t="shared" si="4"/>
        <v>85.393258426966298</v>
      </c>
      <c r="T27" s="39">
        <v>635</v>
      </c>
      <c r="U27" s="60">
        <v>44</v>
      </c>
      <c r="V27" s="40">
        <f t="shared" si="5"/>
        <v>6.9291338582677167</v>
      </c>
      <c r="W27" s="39">
        <v>156</v>
      </c>
      <c r="X27" s="60">
        <v>39</v>
      </c>
      <c r="Y27" s="40">
        <f t="shared" si="6"/>
        <v>25</v>
      </c>
      <c r="Z27" s="39">
        <v>145</v>
      </c>
      <c r="AA27" s="60">
        <v>33</v>
      </c>
      <c r="AB27" s="40">
        <f t="shared" si="7"/>
        <v>22.758620689655171</v>
      </c>
      <c r="AC27" s="92"/>
      <c r="AD27" s="41"/>
    </row>
    <row r="28" spans="1:30" s="42" customFormat="1" ht="15.75" customHeight="1" x14ac:dyDescent="0.25">
      <c r="A28" s="61" t="s">
        <v>55</v>
      </c>
      <c r="B28" s="39">
        <v>977</v>
      </c>
      <c r="C28" s="39">
        <v>835</v>
      </c>
      <c r="D28" s="40">
        <f t="shared" si="0"/>
        <v>85.465711361310127</v>
      </c>
      <c r="E28" s="39">
        <v>350</v>
      </c>
      <c r="F28" s="39">
        <v>305</v>
      </c>
      <c r="G28" s="40">
        <f t="shared" si="1"/>
        <v>87.142857142857139</v>
      </c>
      <c r="H28" s="39">
        <v>240</v>
      </c>
      <c r="I28" s="39">
        <v>195</v>
      </c>
      <c r="J28" s="36">
        <f t="shared" si="2"/>
        <v>81.25</v>
      </c>
      <c r="K28" s="39">
        <v>28</v>
      </c>
      <c r="L28" s="39">
        <v>11</v>
      </c>
      <c r="M28" s="40">
        <f t="shared" si="3"/>
        <v>39.285714285714285</v>
      </c>
      <c r="N28" s="39">
        <v>5</v>
      </c>
      <c r="O28" s="39">
        <v>0</v>
      </c>
      <c r="P28" s="40">
        <f t="shared" si="8"/>
        <v>0</v>
      </c>
      <c r="Q28" s="39">
        <v>330</v>
      </c>
      <c r="R28" s="60">
        <v>283</v>
      </c>
      <c r="S28" s="40">
        <f t="shared" si="4"/>
        <v>85.757575757575751</v>
      </c>
      <c r="T28" s="39">
        <v>547</v>
      </c>
      <c r="U28" s="60">
        <v>65</v>
      </c>
      <c r="V28" s="40">
        <f t="shared" si="5"/>
        <v>11.882998171846435</v>
      </c>
      <c r="W28" s="39">
        <v>133</v>
      </c>
      <c r="X28" s="60">
        <v>51</v>
      </c>
      <c r="Y28" s="40">
        <f t="shared" si="6"/>
        <v>38.345864661654133</v>
      </c>
      <c r="Z28" s="39">
        <v>124</v>
      </c>
      <c r="AA28" s="60">
        <v>47</v>
      </c>
      <c r="AB28" s="40">
        <f t="shared" si="7"/>
        <v>37.903225806451616</v>
      </c>
      <c r="AC28" s="92"/>
      <c r="AD28" s="41"/>
    </row>
    <row r="29" spans="1:30" s="42" customFormat="1" ht="15.75" customHeight="1" x14ac:dyDescent="0.25">
      <c r="A29" s="61" t="s">
        <v>56</v>
      </c>
      <c r="B29" s="39">
        <v>1074</v>
      </c>
      <c r="C29" s="39">
        <v>1010</v>
      </c>
      <c r="D29" s="40">
        <f t="shared" si="0"/>
        <v>94.040968342644319</v>
      </c>
      <c r="E29" s="39">
        <v>704</v>
      </c>
      <c r="F29" s="39">
        <v>615</v>
      </c>
      <c r="G29" s="40">
        <f t="shared" si="1"/>
        <v>87.357954545454547</v>
      </c>
      <c r="H29" s="39">
        <v>113</v>
      </c>
      <c r="I29" s="39">
        <v>123</v>
      </c>
      <c r="J29" s="36">
        <f t="shared" si="2"/>
        <v>108.84955752212389</v>
      </c>
      <c r="K29" s="39">
        <v>81</v>
      </c>
      <c r="L29" s="39">
        <v>58</v>
      </c>
      <c r="M29" s="40">
        <f t="shared" si="3"/>
        <v>71.604938271604937</v>
      </c>
      <c r="N29" s="39">
        <v>16</v>
      </c>
      <c r="O29" s="39">
        <v>0</v>
      </c>
      <c r="P29" s="40">
        <f t="shared" si="8"/>
        <v>0</v>
      </c>
      <c r="Q29" s="39">
        <v>574</v>
      </c>
      <c r="R29" s="60">
        <v>496</v>
      </c>
      <c r="S29" s="40">
        <f t="shared" si="4"/>
        <v>86.411149825783966</v>
      </c>
      <c r="T29" s="39">
        <v>578</v>
      </c>
      <c r="U29" s="60">
        <v>91</v>
      </c>
      <c r="V29" s="40">
        <f t="shared" si="5"/>
        <v>15.743944636678201</v>
      </c>
      <c r="W29" s="39">
        <v>287</v>
      </c>
      <c r="X29" s="60">
        <v>87</v>
      </c>
      <c r="Y29" s="40">
        <f t="shared" si="6"/>
        <v>30.313588850174217</v>
      </c>
      <c r="Z29" s="39">
        <v>265</v>
      </c>
      <c r="AA29" s="60">
        <v>78</v>
      </c>
      <c r="AB29" s="40">
        <f t="shared" si="7"/>
        <v>29.433962264150942</v>
      </c>
      <c r="AC29" s="92"/>
      <c r="AD29" s="41"/>
    </row>
    <row r="30" spans="1:30" s="42" customFormat="1" ht="15.75" customHeight="1" x14ac:dyDescent="0.25">
      <c r="A30" s="61" t="s">
        <v>57</v>
      </c>
      <c r="B30" s="39">
        <v>1182</v>
      </c>
      <c r="C30" s="39">
        <v>1227</v>
      </c>
      <c r="D30" s="40">
        <f t="shared" si="0"/>
        <v>103.80710659898477</v>
      </c>
      <c r="E30" s="39">
        <v>276</v>
      </c>
      <c r="F30" s="39">
        <v>315</v>
      </c>
      <c r="G30" s="40">
        <f t="shared" si="1"/>
        <v>114.1304347826087</v>
      </c>
      <c r="H30" s="39">
        <v>169</v>
      </c>
      <c r="I30" s="39">
        <v>146</v>
      </c>
      <c r="J30" s="36">
        <f t="shared" si="2"/>
        <v>86.390532544378701</v>
      </c>
      <c r="K30" s="39">
        <v>33</v>
      </c>
      <c r="L30" s="39">
        <v>23</v>
      </c>
      <c r="M30" s="40">
        <f t="shared" si="3"/>
        <v>69.696969696969703</v>
      </c>
      <c r="N30" s="39">
        <v>3</v>
      </c>
      <c r="O30" s="39">
        <v>4</v>
      </c>
      <c r="P30" s="91">
        <f t="shared" si="8"/>
        <v>133.33333333333334</v>
      </c>
      <c r="Q30" s="39">
        <v>269</v>
      </c>
      <c r="R30" s="60">
        <v>294</v>
      </c>
      <c r="S30" s="40">
        <f t="shared" si="4"/>
        <v>109.29368029739777</v>
      </c>
      <c r="T30" s="39">
        <v>1000</v>
      </c>
      <c r="U30" s="60">
        <v>65</v>
      </c>
      <c r="V30" s="40">
        <f t="shared" si="5"/>
        <v>6.5</v>
      </c>
      <c r="W30" s="39">
        <v>113</v>
      </c>
      <c r="X30" s="60">
        <v>52</v>
      </c>
      <c r="Y30" s="40">
        <f t="shared" si="6"/>
        <v>46.017699115044245</v>
      </c>
      <c r="Z30" s="39">
        <v>95</v>
      </c>
      <c r="AA30" s="60">
        <v>49</v>
      </c>
      <c r="AB30" s="40">
        <f t="shared" si="7"/>
        <v>51.578947368421055</v>
      </c>
      <c r="AC30" s="92"/>
      <c r="AD30" s="41"/>
    </row>
    <row r="31" spans="1:30" s="42" customFormat="1" ht="15.75" customHeight="1" x14ac:dyDescent="0.25">
      <c r="A31" s="61" t="s">
        <v>58</v>
      </c>
      <c r="B31" s="39">
        <v>1525</v>
      </c>
      <c r="C31" s="39">
        <v>1405</v>
      </c>
      <c r="D31" s="40">
        <f t="shared" si="0"/>
        <v>92.131147540983605</v>
      </c>
      <c r="E31" s="39">
        <v>410</v>
      </c>
      <c r="F31" s="39">
        <v>407</v>
      </c>
      <c r="G31" s="40">
        <f t="shared" si="1"/>
        <v>99.268292682926827</v>
      </c>
      <c r="H31" s="39">
        <v>312</v>
      </c>
      <c r="I31" s="39">
        <v>341</v>
      </c>
      <c r="J31" s="36">
        <f t="shared" si="2"/>
        <v>109.2948717948718</v>
      </c>
      <c r="K31" s="39">
        <v>36</v>
      </c>
      <c r="L31" s="39">
        <v>29</v>
      </c>
      <c r="M31" s="40">
        <f t="shared" si="3"/>
        <v>80.555555555555557</v>
      </c>
      <c r="N31" s="39">
        <v>1</v>
      </c>
      <c r="O31" s="39">
        <v>6</v>
      </c>
      <c r="P31" s="91">
        <f t="shared" si="8"/>
        <v>600</v>
      </c>
      <c r="Q31" s="39">
        <v>358</v>
      </c>
      <c r="R31" s="60">
        <v>364</v>
      </c>
      <c r="S31" s="40">
        <f t="shared" si="4"/>
        <v>101.67597765363128</v>
      </c>
      <c r="T31" s="39">
        <v>962</v>
      </c>
      <c r="U31" s="60">
        <v>87</v>
      </c>
      <c r="V31" s="40">
        <f t="shared" si="5"/>
        <v>9.0436590436590443</v>
      </c>
      <c r="W31" s="39">
        <v>153</v>
      </c>
      <c r="X31" s="60">
        <v>60</v>
      </c>
      <c r="Y31" s="40">
        <f t="shared" si="6"/>
        <v>39.215686274509807</v>
      </c>
      <c r="Z31" s="39">
        <v>132</v>
      </c>
      <c r="AA31" s="60">
        <v>52</v>
      </c>
      <c r="AB31" s="40">
        <f t="shared" si="7"/>
        <v>39.393939393939391</v>
      </c>
      <c r="AC31" s="92"/>
      <c r="AD31" s="41"/>
    </row>
    <row r="32" spans="1:30" s="42" customFormat="1" ht="15.75" customHeight="1" x14ac:dyDescent="0.25">
      <c r="A32" s="61" t="s">
        <v>59</v>
      </c>
      <c r="B32" s="39">
        <v>2036</v>
      </c>
      <c r="C32" s="39">
        <v>1772</v>
      </c>
      <c r="D32" s="40">
        <f t="shared" si="0"/>
        <v>87.033398821218071</v>
      </c>
      <c r="E32" s="39">
        <v>578</v>
      </c>
      <c r="F32" s="39">
        <v>532</v>
      </c>
      <c r="G32" s="40">
        <f t="shared" si="1"/>
        <v>92.041522491349482</v>
      </c>
      <c r="H32" s="39">
        <v>482</v>
      </c>
      <c r="I32" s="39">
        <v>321</v>
      </c>
      <c r="J32" s="36">
        <f t="shared" si="2"/>
        <v>66.597510373443981</v>
      </c>
      <c r="K32" s="39">
        <v>47</v>
      </c>
      <c r="L32" s="39">
        <v>48</v>
      </c>
      <c r="M32" s="40">
        <f t="shared" si="3"/>
        <v>102.12765957446808</v>
      </c>
      <c r="N32" s="39">
        <v>9</v>
      </c>
      <c r="O32" s="39">
        <v>6</v>
      </c>
      <c r="P32" s="91">
        <f t="shared" si="8"/>
        <v>66.666666666666671</v>
      </c>
      <c r="Q32" s="39">
        <v>556</v>
      </c>
      <c r="R32" s="60">
        <v>431</v>
      </c>
      <c r="S32" s="40">
        <f t="shared" si="4"/>
        <v>77.517985611510795</v>
      </c>
      <c r="T32" s="39">
        <v>1447</v>
      </c>
      <c r="U32" s="60">
        <v>50</v>
      </c>
      <c r="V32" s="40">
        <f t="shared" si="5"/>
        <v>3.455425017277125</v>
      </c>
      <c r="W32" s="39">
        <v>190</v>
      </c>
      <c r="X32" s="60">
        <v>38</v>
      </c>
      <c r="Y32" s="40">
        <f t="shared" si="6"/>
        <v>20</v>
      </c>
      <c r="Z32" s="39">
        <v>165</v>
      </c>
      <c r="AA32" s="60">
        <v>30</v>
      </c>
      <c r="AB32" s="40">
        <f t="shared" si="7"/>
        <v>18.181818181818183</v>
      </c>
      <c r="AC32" s="92"/>
      <c r="AD32" s="41"/>
    </row>
    <row r="33" spans="1:30" s="42" customFormat="1" ht="15.75" customHeight="1" x14ac:dyDescent="0.25">
      <c r="A33" s="61" t="s">
        <v>60</v>
      </c>
      <c r="B33" s="39">
        <v>1474</v>
      </c>
      <c r="C33" s="39">
        <v>1423</v>
      </c>
      <c r="D33" s="40">
        <f t="shared" si="0"/>
        <v>96.54002713704206</v>
      </c>
      <c r="E33" s="39">
        <v>947</v>
      </c>
      <c r="F33" s="39">
        <v>926</v>
      </c>
      <c r="G33" s="40">
        <f t="shared" si="1"/>
        <v>97.782470960929246</v>
      </c>
      <c r="H33" s="39">
        <v>272</v>
      </c>
      <c r="I33" s="39">
        <v>317</v>
      </c>
      <c r="J33" s="36">
        <f t="shared" si="2"/>
        <v>116.54411764705883</v>
      </c>
      <c r="K33" s="39">
        <v>57</v>
      </c>
      <c r="L33" s="39">
        <v>41</v>
      </c>
      <c r="M33" s="40">
        <f t="shared" si="3"/>
        <v>71.929824561403507</v>
      </c>
      <c r="N33" s="39">
        <v>2</v>
      </c>
      <c r="O33" s="39">
        <v>1</v>
      </c>
      <c r="P33" s="40">
        <f t="shared" si="8"/>
        <v>50</v>
      </c>
      <c r="Q33" s="39">
        <v>887</v>
      </c>
      <c r="R33" s="60">
        <v>837</v>
      </c>
      <c r="S33" s="40">
        <f t="shared" si="4"/>
        <v>94.363021420518606</v>
      </c>
      <c r="T33" s="39">
        <v>746</v>
      </c>
      <c r="U33" s="60">
        <v>163</v>
      </c>
      <c r="V33" s="40">
        <f t="shared" si="5"/>
        <v>21.849865951742629</v>
      </c>
      <c r="W33" s="39">
        <v>384</v>
      </c>
      <c r="X33" s="60">
        <v>160</v>
      </c>
      <c r="Y33" s="40">
        <f t="shared" si="6"/>
        <v>41.666666666666664</v>
      </c>
      <c r="Z33" s="39">
        <v>359</v>
      </c>
      <c r="AA33" s="60">
        <v>141</v>
      </c>
      <c r="AB33" s="40">
        <f t="shared" si="7"/>
        <v>39.275766016713092</v>
      </c>
      <c r="AC33" s="92"/>
      <c r="AD33" s="41"/>
    </row>
    <row r="34" spans="1:30" s="42" customFormat="1" ht="15.75" customHeight="1" x14ac:dyDescent="0.25">
      <c r="A34" s="61" t="s">
        <v>61</v>
      </c>
      <c r="B34" s="39">
        <v>1493</v>
      </c>
      <c r="C34" s="39">
        <v>1293</v>
      </c>
      <c r="D34" s="40">
        <f t="shared" si="0"/>
        <v>86.604152712659072</v>
      </c>
      <c r="E34" s="39">
        <v>887</v>
      </c>
      <c r="F34" s="39">
        <v>757</v>
      </c>
      <c r="G34" s="40">
        <f t="shared" si="1"/>
        <v>85.34385569334836</v>
      </c>
      <c r="H34" s="39">
        <v>379</v>
      </c>
      <c r="I34" s="39">
        <v>354</v>
      </c>
      <c r="J34" s="36">
        <f t="shared" si="2"/>
        <v>93.403693931398422</v>
      </c>
      <c r="K34" s="39">
        <v>23</v>
      </c>
      <c r="L34" s="39">
        <v>14</v>
      </c>
      <c r="M34" s="40">
        <f t="shared" si="3"/>
        <v>60.869565217391305</v>
      </c>
      <c r="N34" s="39">
        <v>31</v>
      </c>
      <c r="O34" s="39">
        <v>1</v>
      </c>
      <c r="P34" s="91">
        <f t="shared" si="8"/>
        <v>3.225806451612903</v>
      </c>
      <c r="Q34" s="39">
        <v>808</v>
      </c>
      <c r="R34" s="60">
        <v>629</v>
      </c>
      <c r="S34" s="40">
        <f t="shared" si="4"/>
        <v>77.846534653465341</v>
      </c>
      <c r="T34" s="39">
        <v>723</v>
      </c>
      <c r="U34" s="60">
        <v>118</v>
      </c>
      <c r="V34" s="40">
        <f t="shared" si="5"/>
        <v>16.320885200553249</v>
      </c>
      <c r="W34" s="39">
        <v>345</v>
      </c>
      <c r="X34" s="60">
        <v>112</v>
      </c>
      <c r="Y34" s="40">
        <f t="shared" si="6"/>
        <v>32.463768115942031</v>
      </c>
      <c r="Z34" s="39">
        <v>316</v>
      </c>
      <c r="AA34" s="60">
        <v>104</v>
      </c>
      <c r="AB34" s="40">
        <f t="shared" si="7"/>
        <v>32.911392405063289</v>
      </c>
      <c r="AC34" s="92"/>
      <c r="AD34" s="41"/>
    </row>
    <row r="35" spans="1:30" s="42" customFormat="1" ht="15.75" customHeight="1" x14ac:dyDescent="0.25">
      <c r="A35" s="61" t="s">
        <v>62</v>
      </c>
      <c r="B35" s="39">
        <v>861</v>
      </c>
      <c r="C35" s="39">
        <v>785</v>
      </c>
      <c r="D35" s="40">
        <f t="shared" si="0"/>
        <v>91.173054587688739</v>
      </c>
      <c r="E35" s="39">
        <v>465</v>
      </c>
      <c r="F35" s="39">
        <v>404</v>
      </c>
      <c r="G35" s="40">
        <f t="shared" si="1"/>
        <v>86.881720430107521</v>
      </c>
      <c r="H35" s="39">
        <v>250</v>
      </c>
      <c r="I35" s="39">
        <v>151</v>
      </c>
      <c r="J35" s="36">
        <f t="shared" si="2"/>
        <v>60.4</v>
      </c>
      <c r="K35" s="39">
        <v>41</v>
      </c>
      <c r="L35" s="39">
        <v>36</v>
      </c>
      <c r="M35" s="40">
        <f t="shared" si="3"/>
        <v>87.804878048780495</v>
      </c>
      <c r="N35" s="39">
        <v>5</v>
      </c>
      <c r="O35" s="39">
        <v>0</v>
      </c>
      <c r="P35" s="40">
        <f t="shared" si="8"/>
        <v>0</v>
      </c>
      <c r="Q35" s="39">
        <v>385</v>
      </c>
      <c r="R35" s="60">
        <v>289</v>
      </c>
      <c r="S35" s="40">
        <f t="shared" si="4"/>
        <v>75.064935064935071</v>
      </c>
      <c r="T35" s="39">
        <v>452</v>
      </c>
      <c r="U35" s="60">
        <v>61</v>
      </c>
      <c r="V35" s="40">
        <f t="shared" si="5"/>
        <v>13.495575221238939</v>
      </c>
      <c r="W35" s="39">
        <v>150</v>
      </c>
      <c r="X35" s="60">
        <v>58</v>
      </c>
      <c r="Y35" s="40">
        <f t="shared" si="6"/>
        <v>38.666666666666664</v>
      </c>
      <c r="Z35" s="39">
        <v>132</v>
      </c>
      <c r="AA35" s="60">
        <v>42</v>
      </c>
      <c r="AB35" s="40">
        <f t="shared" si="7"/>
        <v>31.818181818181817</v>
      </c>
      <c r="AC35" s="92"/>
      <c r="AD35" s="41"/>
    </row>
    <row r="36" spans="1:30" s="94" customFormat="1" ht="49.65" customHeight="1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46"/>
      <c r="L36" s="46"/>
      <c r="M36" s="46"/>
      <c r="N36" s="216" t="s">
        <v>103</v>
      </c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30" s="94" customFormat="1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ht="13.9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ht="13.9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ht="13.9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ht="13.9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view="pageBreakPreview" topLeftCell="A7" zoomScale="75" zoomScaleNormal="75" zoomScaleSheetLayoutView="75" workbookViewId="0">
      <selection activeCell="K19" sqref="K19"/>
    </sheetView>
  </sheetViews>
  <sheetFormatPr defaultColWidth="8" defaultRowHeight="13.2" x14ac:dyDescent="0.25"/>
  <cols>
    <col min="1" max="1" width="69.6640625" style="3" customWidth="1"/>
    <col min="2" max="4" width="23.33203125" style="18" customWidth="1"/>
    <col min="5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 x14ac:dyDescent="0.25">
      <c r="A1" s="176" t="s">
        <v>66</v>
      </c>
      <c r="B1" s="176"/>
      <c r="C1" s="176"/>
      <c r="D1" s="176"/>
      <c r="E1" s="117"/>
      <c r="F1" s="117"/>
      <c r="G1" s="117"/>
      <c r="H1" s="117"/>
    </row>
    <row r="2" spans="1:11" s="4" customFormat="1" ht="25.5" customHeight="1" x14ac:dyDescent="0.3">
      <c r="A2" s="176" t="s">
        <v>78</v>
      </c>
      <c r="B2" s="176"/>
      <c r="C2" s="176"/>
      <c r="D2" s="176"/>
      <c r="E2" s="117"/>
      <c r="F2" s="117"/>
      <c r="G2" s="117"/>
      <c r="H2" s="117"/>
    </row>
    <row r="3" spans="1:11" s="4" customFormat="1" ht="23.25" customHeight="1" x14ac:dyDescent="0.25">
      <c r="A3" s="231" t="s">
        <v>113</v>
      </c>
      <c r="B3" s="231"/>
      <c r="C3" s="231"/>
      <c r="D3" s="231"/>
      <c r="E3" s="3"/>
      <c r="F3" s="3"/>
      <c r="G3" s="3"/>
      <c r="H3" s="3"/>
    </row>
    <row r="4" spans="1:11" s="4" customFormat="1" ht="23.25" customHeight="1" x14ac:dyDescent="0.3">
      <c r="A4" s="118"/>
      <c r="B4" s="119"/>
      <c r="C4" s="119"/>
      <c r="D4" s="120" t="s">
        <v>90</v>
      </c>
    </row>
    <row r="5" spans="1:11" s="121" customFormat="1" ht="21.3" customHeight="1" x14ac:dyDescent="0.3">
      <c r="A5" s="226" t="s">
        <v>0</v>
      </c>
      <c r="B5" s="227" t="s">
        <v>79</v>
      </c>
      <c r="C5" s="229" t="s">
        <v>80</v>
      </c>
      <c r="D5" s="230"/>
      <c r="E5" s="4"/>
      <c r="F5" s="4"/>
      <c r="G5" s="4"/>
      <c r="H5" s="4"/>
    </row>
    <row r="6" spans="1:11" s="121" customFormat="1" ht="27.75" customHeight="1" x14ac:dyDescent="0.3">
      <c r="A6" s="226"/>
      <c r="B6" s="228"/>
      <c r="C6" s="122" t="s">
        <v>81</v>
      </c>
      <c r="D6" s="123" t="s">
        <v>82</v>
      </c>
      <c r="E6" s="4"/>
      <c r="F6" s="4"/>
      <c r="G6" s="4"/>
      <c r="H6" s="4"/>
    </row>
    <row r="7" spans="1:11" s="4" customFormat="1" ht="14.25" customHeight="1" x14ac:dyDescent="0.3">
      <c r="A7" s="7" t="s">
        <v>3</v>
      </c>
      <c r="B7" s="8">
        <v>1</v>
      </c>
      <c r="C7" s="8">
        <v>2</v>
      </c>
      <c r="D7" s="8">
        <v>3</v>
      </c>
      <c r="E7" s="121"/>
      <c r="F7" s="121"/>
      <c r="G7" s="121"/>
      <c r="H7" s="121"/>
      <c r="I7" s="124"/>
      <c r="K7" s="124"/>
    </row>
    <row r="8" spans="1:11" s="4" customFormat="1" ht="30.3" customHeight="1" x14ac:dyDescent="0.3">
      <c r="A8" s="144" t="s">
        <v>91</v>
      </c>
      <c r="B8" s="143">
        <f>SUM(C8:D8)</f>
        <v>148397</v>
      </c>
      <c r="C8" s="143">
        <f>'!!12-жінки'!B7</f>
        <v>78686</v>
      </c>
      <c r="D8" s="143">
        <f>'!!13-чоловіки'!B7</f>
        <v>69711</v>
      </c>
      <c r="E8" s="121"/>
      <c r="F8" s="121"/>
      <c r="G8" s="121"/>
      <c r="H8" s="121"/>
      <c r="I8" s="124"/>
      <c r="K8" s="124"/>
    </row>
    <row r="9" spans="1:11" s="47" customFormat="1" ht="30.3" customHeight="1" x14ac:dyDescent="0.3">
      <c r="A9" s="144" t="s">
        <v>92</v>
      </c>
      <c r="B9" s="143">
        <f>SUM(C9:D9)</f>
        <v>70360</v>
      </c>
      <c r="C9" s="143">
        <f>'!!12-жінки'!C7</f>
        <v>42409</v>
      </c>
      <c r="D9" s="143">
        <f>'!!13-чоловіки'!C7</f>
        <v>27951</v>
      </c>
      <c r="E9" s="4"/>
      <c r="F9" s="4"/>
      <c r="G9" s="4"/>
      <c r="H9" s="4"/>
    </row>
    <row r="10" spans="1:11" s="4" customFormat="1" ht="30.3" customHeight="1" x14ac:dyDescent="0.3">
      <c r="A10" s="145" t="s">
        <v>93</v>
      </c>
      <c r="B10" s="143">
        <f t="shared" ref="B10:B13" si="0">SUM(C10:D10)</f>
        <v>28808</v>
      </c>
      <c r="C10" s="143">
        <f>'!!12-жінки'!D7</f>
        <v>15629</v>
      </c>
      <c r="D10" s="143">
        <f>'!!13-чоловіки'!D7</f>
        <v>13179</v>
      </c>
    </row>
    <row r="11" spans="1:11" s="4" customFormat="1" ht="30.3" customHeight="1" x14ac:dyDescent="0.3">
      <c r="A11" s="146" t="s">
        <v>94</v>
      </c>
      <c r="B11" s="143">
        <f t="shared" si="0"/>
        <v>4997</v>
      </c>
      <c r="C11" s="143">
        <f>'!!12-жінки'!F7</f>
        <v>2920</v>
      </c>
      <c r="D11" s="143">
        <f>'!!13-чоловіки'!F7</f>
        <v>2077</v>
      </c>
      <c r="G11" s="125"/>
    </row>
    <row r="12" spans="1:11" s="4" customFormat="1" ht="56.25" customHeight="1" x14ac:dyDescent="0.3">
      <c r="A12" s="146" t="s">
        <v>95</v>
      </c>
      <c r="B12" s="143">
        <f t="shared" si="0"/>
        <v>718</v>
      </c>
      <c r="C12" s="143">
        <f>'!!12-жінки'!G7</f>
        <v>352</v>
      </c>
      <c r="D12" s="143">
        <f>'!!13-чоловіки'!G7</f>
        <v>366</v>
      </c>
    </row>
    <row r="13" spans="1:11" s="4" customFormat="1" ht="54.75" customHeight="1" x14ac:dyDescent="0.3">
      <c r="A13" s="146" t="s">
        <v>8</v>
      </c>
      <c r="B13" s="143">
        <f t="shared" si="0"/>
        <v>55415</v>
      </c>
      <c r="C13" s="143">
        <f>'!!12-жінки'!H7</f>
        <v>33314</v>
      </c>
      <c r="D13" s="143">
        <f>'!!13-чоловіки'!H7</f>
        <v>22101</v>
      </c>
      <c r="E13" s="125"/>
    </row>
    <row r="14" spans="1:11" s="4" customFormat="1" ht="22.95" customHeight="1" x14ac:dyDescent="0.3">
      <c r="A14" s="222" t="s">
        <v>97</v>
      </c>
      <c r="B14" s="223"/>
      <c r="C14" s="223"/>
      <c r="D14" s="223"/>
      <c r="E14" s="125"/>
    </row>
    <row r="15" spans="1:11" ht="25.5" customHeight="1" x14ac:dyDescent="0.25">
      <c r="A15" s="224"/>
      <c r="B15" s="225"/>
      <c r="C15" s="225"/>
      <c r="D15" s="225"/>
      <c r="E15" s="125"/>
      <c r="F15" s="4"/>
      <c r="G15" s="4"/>
      <c r="H15" s="4"/>
    </row>
    <row r="16" spans="1:11" ht="21.3" customHeight="1" x14ac:dyDescent="0.25">
      <c r="A16" s="226" t="s">
        <v>0</v>
      </c>
      <c r="B16" s="227" t="s">
        <v>79</v>
      </c>
      <c r="C16" s="229" t="s">
        <v>80</v>
      </c>
      <c r="D16" s="230"/>
      <c r="E16" s="4"/>
      <c r="F16" s="4"/>
      <c r="G16" s="4"/>
      <c r="H16" s="4"/>
    </row>
    <row r="17" spans="1:4" ht="27" customHeight="1" x14ac:dyDescent="0.25">
      <c r="A17" s="226"/>
      <c r="B17" s="228"/>
      <c r="C17" s="122" t="s">
        <v>81</v>
      </c>
      <c r="D17" s="123" t="s">
        <v>82</v>
      </c>
    </row>
    <row r="18" spans="1:4" ht="30.3" customHeight="1" x14ac:dyDescent="0.25">
      <c r="A18" s="144" t="s">
        <v>91</v>
      </c>
      <c r="B18" s="143">
        <f>C18+D18</f>
        <v>13946</v>
      </c>
      <c r="C18" s="147">
        <f>'!!12-жінки'!I7</f>
        <v>8474</v>
      </c>
      <c r="D18" s="148">
        <f>'!!13-чоловіки'!I7</f>
        <v>5472</v>
      </c>
    </row>
    <row r="19" spans="1:4" ht="30.3" customHeight="1" x14ac:dyDescent="0.25">
      <c r="A19" s="126" t="s">
        <v>92</v>
      </c>
      <c r="B19" s="143">
        <f t="shared" ref="B19:B20" si="1">C19+D19</f>
        <v>12779</v>
      </c>
      <c r="C19" s="149">
        <f>'!!12-жінки'!J7</f>
        <v>7939</v>
      </c>
      <c r="D19" s="149">
        <f>'!!13-чоловіки'!J7</f>
        <v>4840</v>
      </c>
    </row>
    <row r="20" spans="1:4" ht="30.3" customHeight="1" x14ac:dyDescent="0.25">
      <c r="A20" s="126" t="s">
        <v>96</v>
      </c>
      <c r="B20" s="143">
        <f t="shared" si="1"/>
        <v>11242</v>
      </c>
      <c r="C20" s="149">
        <f>'!!12-жінки'!K7</f>
        <v>6926</v>
      </c>
      <c r="D20" s="149">
        <f>'!!13-чоловіки'!K7</f>
        <v>4316</v>
      </c>
    </row>
    <row r="21" spans="1:4" ht="13.05" x14ac:dyDescent="0.3">
      <c r="B21" s="19"/>
      <c r="C21" s="19"/>
      <c r="D21" s="19"/>
    </row>
    <row r="22" spans="1:4" ht="13.05" x14ac:dyDescent="0.3">
      <c r="D22" s="19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topLeftCell="A4" zoomScale="70" zoomScaleNormal="85" zoomScaleSheetLayoutView="70" workbookViewId="0">
      <selection activeCell="B13" sqref="B13"/>
    </sheetView>
  </sheetViews>
  <sheetFormatPr defaultRowHeight="15.6" x14ac:dyDescent="0.3"/>
  <cols>
    <col min="1" max="1" width="28.109375" style="142" customWidth="1"/>
    <col min="2" max="2" width="17" style="142" customWidth="1"/>
    <col min="3" max="3" width="12.44140625" style="141" customWidth="1"/>
    <col min="4" max="4" width="13.6640625" style="141" customWidth="1"/>
    <col min="5" max="5" width="11.6640625" style="141" customWidth="1"/>
    <col min="6" max="6" width="10.109375" style="141" customWidth="1"/>
    <col min="7" max="7" width="16.44140625" style="141" customWidth="1"/>
    <col min="8" max="8" width="14.44140625" style="141" customWidth="1"/>
    <col min="9" max="9" width="13.6640625" style="141" customWidth="1"/>
    <col min="10" max="10" width="12.109375" style="141" customWidth="1"/>
    <col min="11" max="11" width="11.33203125" style="141" customWidth="1"/>
    <col min="12" max="256" width="9" style="138"/>
    <col min="257" max="257" width="18" style="138" customWidth="1"/>
    <col min="258" max="258" width="10.44140625" style="138" customWidth="1"/>
    <col min="259" max="259" width="11.44140625" style="138" customWidth="1"/>
    <col min="260" max="260" width="15.6640625" style="138" customWidth="1"/>
    <col min="261" max="261" width="11.6640625" style="138" customWidth="1"/>
    <col min="262" max="262" width="10.109375" style="138" customWidth="1"/>
    <col min="263" max="263" width="17.88671875" style="138" customWidth="1"/>
    <col min="264" max="264" width="14.44140625" style="138" customWidth="1"/>
    <col min="265" max="265" width="11.33203125" style="138" customWidth="1"/>
    <col min="266" max="266" width="11.44140625" style="138" customWidth="1"/>
    <col min="267" max="267" width="11.33203125" style="138" customWidth="1"/>
    <col min="268" max="512" width="9" style="138"/>
    <col min="513" max="513" width="18" style="138" customWidth="1"/>
    <col min="514" max="514" width="10.44140625" style="138" customWidth="1"/>
    <col min="515" max="515" width="11.44140625" style="138" customWidth="1"/>
    <col min="516" max="516" width="15.6640625" style="138" customWidth="1"/>
    <col min="517" max="517" width="11.6640625" style="138" customWidth="1"/>
    <col min="518" max="518" width="10.109375" style="138" customWidth="1"/>
    <col min="519" max="519" width="17.88671875" style="138" customWidth="1"/>
    <col min="520" max="520" width="14.44140625" style="138" customWidth="1"/>
    <col min="521" max="521" width="11.33203125" style="138" customWidth="1"/>
    <col min="522" max="522" width="11.44140625" style="138" customWidth="1"/>
    <col min="523" max="523" width="11.33203125" style="138" customWidth="1"/>
    <col min="524" max="768" width="9" style="138"/>
    <col min="769" max="769" width="18" style="138" customWidth="1"/>
    <col min="770" max="770" width="10.44140625" style="138" customWidth="1"/>
    <col min="771" max="771" width="11.44140625" style="138" customWidth="1"/>
    <col min="772" max="772" width="15.6640625" style="138" customWidth="1"/>
    <col min="773" max="773" width="11.6640625" style="138" customWidth="1"/>
    <col min="774" max="774" width="10.109375" style="138" customWidth="1"/>
    <col min="775" max="775" width="17.88671875" style="138" customWidth="1"/>
    <col min="776" max="776" width="14.44140625" style="138" customWidth="1"/>
    <col min="777" max="777" width="11.33203125" style="138" customWidth="1"/>
    <col min="778" max="778" width="11.44140625" style="138" customWidth="1"/>
    <col min="779" max="779" width="11.33203125" style="138" customWidth="1"/>
    <col min="780" max="1024" width="9" style="138"/>
    <col min="1025" max="1025" width="18" style="138" customWidth="1"/>
    <col min="1026" max="1026" width="10.44140625" style="138" customWidth="1"/>
    <col min="1027" max="1027" width="11.44140625" style="138" customWidth="1"/>
    <col min="1028" max="1028" width="15.6640625" style="138" customWidth="1"/>
    <col min="1029" max="1029" width="11.6640625" style="138" customWidth="1"/>
    <col min="1030" max="1030" width="10.109375" style="138" customWidth="1"/>
    <col min="1031" max="1031" width="17.88671875" style="138" customWidth="1"/>
    <col min="1032" max="1032" width="14.44140625" style="138" customWidth="1"/>
    <col min="1033" max="1033" width="11.33203125" style="138" customWidth="1"/>
    <col min="1034" max="1034" width="11.44140625" style="138" customWidth="1"/>
    <col min="1035" max="1035" width="11.33203125" style="138" customWidth="1"/>
    <col min="1036" max="1280" width="9" style="138"/>
    <col min="1281" max="1281" width="18" style="138" customWidth="1"/>
    <col min="1282" max="1282" width="10.44140625" style="138" customWidth="1"/>
    <col min="1283" max="1283" width="11.44140625" style="138" customWidth="1"/>
    <col min="1284" max="1284" width="15.6640625" style="138" customWidth="1"/>
    <col min="1285" max="1285" width="11.6640625" style="138" customWidth="1"/>
    <col min="1286" max="1286" width="10.109375" style="138" customWidth="1"/>
    <col min="1287" max="1287" width="17.88671875" style="138" customWidth="1"/>
    <col min="1288" max="1288" width="14.44140625" style="138" customWidth="1"/>
    <col min="1289" max="1289" width="11.33203125" style="138" customWidth="1"/>
    <col min="1290" max="1290" width="11.44140625" style="138" customWidth="1"/>
    <col min="1291" max="1291" width="11.33203125" style="138" customWidth="1"/>
    <col min="1292" max="1536" width="9" style="138"/>
    <col min="1537" max="1537" width="18" style="138" customWidth="1"/>
    <col min="1538" max="1538" width="10.44140625" style="138" customWidth="1"/>
    <col min="1539" max="1539" width="11.44140625" style="138" customWidth="1"/>
    <col min="1540" max="1540" width="15.6640625" style="138" customWidth="1"/>
    <col min="1541" max="1541" width="11.6640625" style="138" customWidth="1"/>
    <col min="1542" max="1542" width="10.109375" style="138" customWidth="1"/>
    <col min="1543" max="1543" width="17.88671875" style="138" customWidth="1"/>
    <col min="1544" max="1544" width="14.44140625" style="138" customWidth="1"/>
    <col min="1545" max="1545" width="11.33203125" style="138" customWidth="1"/>
    <col min="1546" max="1546" width="11.44140625" style="138" customWidth="1"/>
    <col min="1547" max="1547" width="11.33203125" style="138" customWidth="1"/>
    <col min="1548" max="1792" width="9" style="138"/>
    <col min="1793" max="1793" width="18" style="138" customWidth="1"/>
    <col min="1794" max="1794" width="10.44140625" style="138" customWidth="1"/>
    <col min="1795" max="1795" width="11.44140625" style="138" customWidth="1"/>
    <col min="1796" max="1796" width="15.6640625" style="138" customWidth="1"/>
    <col min="1797" max="1797" width="11.6640625" style="138" customWidth="1"/>
    <col min="1798" max="1798" width="10.109375" style="138" customWidth="1"/>
    <col min="1799" max="1799" width="17.88671875" style="138" customWidth="1"/>
    <col min="1800" max="1800" width="14.44140625" style="138" customWidth="1"/>
    <col min="1801" max="1801" width="11.33203125" style="138" customWidth="1"/>
    <col min="1802" max="1802" width="11.44140625" style="138" customWidth="1"/>
    <col min="1803" max="1803" width="11.33203125" style="138" customWidth="1"/>
    <col min="1804" max="2048" width="9" style="138"/>
    <col min="2049" max="2049" width="18" style="138" customWidth="1"/>
    <col min="2050" max="2050" width="10.44140625" style="138" customWidth="1"/>
    <col min="2051" max="2051" width="11.44140625" style="138" customWidth="1"/>
    <col min="2052" max="2052" width="15.6640625" style="138" customWidth="1"/>
    <col min="2053" max="2053" width="11.6640625" style="138" customWidth="1"/>
    <col min="2054" max="2054" width="10.109375" style="138" customWidth="1"/>
    <col min="2055" max="2055" width="17.88671875" style="138" customWidth="1"/>
    <col min="2056" max="2056" width="14.44140625" style="138" customWidth="1"/>
    <col min="2057" max="2057" width="11.33203125" style="138" customWidth="1"/>
    <col min="2058" max="2058" width="11.44140625" style="138" customWidth="1"/>
    <col min="2059" max="2059" width="11.33203125" style="138" customWidth="1"/>
    <col min="2060" max="2304" width="9" style="138"/>
    <col min="2305" max="2305" width="18" style="138" customWidth="1"/>
    <col min="2306" max="2306" width="10.44140625" style="138" customWidth="1"/>
    <col min="2307" max="2307" width="11.44140625" style="138" customWidth="1"/>
    <col min="2308" max="2308" width="15.6640625" style="138" customWidth="1"/>
    <col min="2309" max="2309" width="11.6640625" style="138" customWidth="1"/>
    <col min="2310" max="2310" width="10.109375" style="138" customWidth="1"/>
    <col min="2311" max="2311" width="17.88671875" style="138" customWidth="1"/>
    <col min="2312" max="2312" width="14.44140625" style="138" customWidth="1"/>
    <col min="2313" max="2313" width="11.33203125" style="138" customWidth="1"/>
    <col min="2314" max="2314" width="11.44140625" style="138" customWidth="1"/>
    <col min="2315" max="2315" width="11.33203125" style="138" customWidth="1"/>
    <col min="2316" max="2560" width="9" style="138"/>
    <col min="2561" max="2561" width="18" style="138" customWidth="1"/>
    <col min="2562" max="2562" width="10.44140625" style="138" customWidth="1"/>
    <col min="2563" max="2563" width="11.44140625" style="138" customWidth="1"/>
    <col min="2564" max="2564" width="15.6640625" style="138" customWidth="1"/>
    <col min="2565" max="2565" width="11.6640625" style="138" customWidth="1"/>
    <col min="2566" max="2566" width="10.109375" style="138" customWidth="1"/>
    <col min="2567" max="2567" width="17.88671875" style="138" customWidth="1"/>
    <col min="2568" max="2568" width="14.44140625" style="138" customWidth="1"/>
    <col min="2569" max="2569" width="11.33203125" style="138" customWidth="1"/>
    <col min="2570" max="2570" width="11.44140625" style="138" customWidth="1"/>
    <col min="2571" max="2571" width="11.33203125" style="138" customWidth="1"/>
    <col min="2572" max="2816" width="9" style="138"/>
    <col min="2817" max="2817" width="18" style="138" customWidth="1"/>
    <col min="2818" max="2818" width="10.44140625" style="138" customWidth="1"/>
    <col min="2819" max="2819" width="11.44140625" style="138" customWidth="1"/>
    <col min="2820" max="2820" width="15.6640625" style="138" customWidth="1"/>
    <col min="2821" max="2821" width="11.6640625" style="138" customWidth="1"/>
    <col min="2822" max="2822" width="10.109375" style="138" customWidth="1"/>
    <col min="2823" max="2823" width="17.88671875" style="138" customWidth="1"/>
    <col min="2824" max="2824" width="14.44140625" style="138" customWidth="1"/>
    <col min="2825" max="2825" width="11.33203125" style="138" customWidth="1"/>
    <col min="2826" max="2826" width="11.44140625" style="138" customWidth="1"/>
    <col min="2827" max="2827" width="11.33203125" style="138" customWidth="1"/>
    <col min="2828" max="3072" width="9" style="138"/>
    <col min="3073" max="3073" width="18" style="138" customWidth="1"/>
    <col min="3074" max="3074" width="10.44140625" style="138" customWidth="1"/>
    <col min="3075" max="3075" width="11.44140625" style="138" customWidth="1"/>
    <col min="3076" max="3076" width="15.6640625" style="138" customWidth="1"/>
    <col min="3077" max="3077" width="11.6640625" style="138" customWidth="1"/>
    <col min="3078" max="3078" width="10.109375" style="138" customWidth="1"/>
    <col min="3079" max="3079" width="17.88671875" style="138" customWidth="1"/>
    <col min="3080" max="3080" width="14.44140625" style="138" customWidth="1"/>
    <col min="3081" max="3081" width="11.33203125" style="138" customWidth="1"/>
    <col min="3082" max="3082" width="11.44140625" style="138" customWidth="1"/>
    <col min="3083" max="3083" width="11.33203125" style="138" customWidth="1"/>
    <col min="3084" max="3328" width="9" style="138"/>
    <col min="3329" max="3329" width="18" style="138" customWidth="1"/>
    <col min="3330" max="3330" width="10.44140625" style="138" customWidth="1"/>
    <col min="3331" max="3331" width="11.44140625" style="138" customWidth="1"/>
    <col min="3332" max="3332" width="15.6640625" style="138" customWidth="1"/>
    <col min="3333" max="3333" width="11.6640625" style="138" customWidth="1"/>
    <col min="3334" max="3334" width="10.109375" style="138" customWidth="1"/>
    <col min="3335" max="3335" width="17.88671875" style="138" customWidth="1"/>
    <col min="3336" max="3336" width="14.44140625" style="138" customWidth="1"/>
    <col min="3337" max="3337" width="11.33203125" style="138" customWidth="1"/>
    <col min="3338" max="3338" width="11.44140625" style="138" customWidth="1"/>
    <col min="3339" max="3339" width="11.33203125" style="138" customWidth="1"/>
    <col min="3340" max="3584" width="9" style="138"/>
    <col min="3585" max="3585" width="18" style="138" customWidth="1"/>
    <col min="3586" max="3586" width="10.44140625" style="138" customWidth="1"/>
    <col min="3587" max="3587" width="11.44140625" style="138" customWidth="1"/>
    <col min="3588" max="3588" width="15.6640625" style="138" customWidth="1"/>
    <col min="3589" max="3589" width="11.6640625" style="138" customWidth="1"/>
    <col min="3590" max="3590" width="10.109375" style="138" customWidth="1"/>
    <col min="3591" max="3591" width="17.88671875" style="138" customWidth="1"/>
    <col min="3592" max="3592" width="14.44140625" style="138" customWidth="1"/>
    <col min="3593" max="3593" width="11.33203125" style="138" customWidth="1"/>
    <col min="3594" max="3594" width="11.44140625" style="138" customWidth="1"/>
    <col min="3595" max="3595" width="11.33203125" style="138" customWidth="1"/>
    <col min="3596" max="3840" width="9" style="138"/>
    <col min="3841" max="3841" width="18" style="138" customWidth="1"/>
    <col min="3842" max="3842" width="10.44140625" style="138" customWidth="1"/>
    <col min="3843" max="3843" width="11.44140625" style="138" customWidth="1"/>
    <col min="3844" max="3844" width="15.6640625" style="138" customWidth="1"/>
    <col min="3845" max="3845" width="11.6640625" style="138" customWidth="1"/>
    <col min="3846" max="3846" width="10.109375" style="138" customWidth="1"/>
    <col min="3847" max="3847" width="17.88671875" style="138" customWidth="1"/>
    <col min="3848" max="3848" width="14.44140625" style="138" customWidth="1"/>
    <col min="3849" max="3849" width="11.33203125" style="138" customWidth="1"/>
    <col min="3850" max="3850" width="11.44140625" style="138" customWidth="1"/>
    <col min="3851" max="3851" width="11.33203125" style="138" customWidth="1"/>
    <col min="3852" max="4096" width="9" style="138"/>
    <col min="4097" max="4097" width="18" style="138" customWidth="1"/>
    <col min="4098" max="4098" width="10.44140625" style="138" customWidth="1"/>
    <col min="4099" max="4099" width="11.44140625" style="138" customWidth="1"/>
    <col min="4100" max="4100" width="15.6640625" style="138" customWidth="1"/>
    <col min="4101" max="4101" width="11.6640625" style="138" customWidth="1"/>
    <col min="4102" max="4102" width="10.109375" style="138" customWidth="1"/>
    <col min="4103" max="4103" width="17.88671875" style="138" customWidth="1"/>
    <col min="4104" max="4104" width="14.44140625" style="138" customWidth="1"/>
    <col min="4105" max="4105" width="11.33203125" style="138" customWidth="1"/>
    <col min="4106" max="4106" width="11.44140625" style="138" customWidth="1"/>
    <col min="4107" max="4107" width="11.33203125" style="138" customWidth="1"/>
    <col min="4108" max="4352" width="9" style="138"/>
    <col min="4353" max="4353" width="18" style="138" customWidth="1"/>
    <col min="4354" max="4354" width="10.44140625" style="138" customWidth="1"/>
    <col min="4355" max="4355" width="11.44140625" style="138" customWidth="1"/>
    <col min="4356" max="4356" width="15.6640625" style="138" customWidth="1"/>
    <col min="4357" max="4357" width="11.6640625" style="138" customWidth="1"/>
    <col min="4358" max="4358" width="10.109375" style="138" customWidth="1"/>
    <col min="4359" max="4359" width="17.88671875" style="138" customWidth="1"/>
    <col min="4360" max="4360" width="14.44140625" style="138" customWidth="1"/>
    <col min="4361" max="4361" width="11.33203125" style="138" customWidth="1"/>
    <col min="4362" max="4362" width="11.44140625" style="138" customWidth="1"/>
    <col min="4363" max="4363" width="11.33203125" style="138" customWidth="1"/>
    <col min="4364" max="4608" width="9" style="138"/>
    <col min="4609" max="4609" width="18" style="138" customWidth="1"/>
    <col min="4610" max="4610" width="10.44140625" style="138" customWidth="1"/>
    <col min="4611" max="4611" width="11.44140625" style="138" customWidth="1"/>
    <col min="4612" max="4612" width="15.6640625" style="138" customWidth="1"/>
    <col min="4613" max="4613" width="11.6640625" style="138" customWidth="1"/>
    <col min="4614" max="4614" width="10.109375" style="138" customWidth="1"/>
    <col min="4615" max="4615" width="17.88671875" style="138" customWidth="1"/>
    <col min="4616" max="4616" width="14.44140625" style="138" customWidth="1"/>
    <col min="4617" max="4617" width="11.33203125" style="138" customWidth="1"/>
    <col min="4618" max="4618" width="11.44140625" style="138" customWidth="1"/>
    <col min="4619" max="4619" width="11.33203125" style="138" customWidth="1"/>
    <col min="4620" max="4864" width="9" style="138"/>
    <col min="4865" max="4865" width="18" style="138" customWidth="1"/>
    <col min="4866" max="4866" width="10.44140625" style="138" customWidth="1"/>
    <col min="4867" max="4867" width="11.44140625" style="138" customWidth="1"/>
    <col min="4868" max="4868" width="15.6640625" style="138" customWidth="1"/>
    <col min="4869" max="4869" width="11.6640625" style="138" customWidth="1"/>
    <col min="4870" max="4870" width="10.109375" style="138" customWidth="1"/>
    <col min="4871" max="4871" width="17.88671875" style="138" customWidth="1"/>
    <col min="4872" max="4872" width="14.44140625" style="138" customWidth="1"/>
    <col min="4873" max="4873" width="11.33203125" style="138" customWidth="1"/>
    <col min="4874" max="4874" width="11.44140625" style="138" customWidth="1"/>
    <col min="4875" max="4875" width="11.33203125" style="138" customWidth="1"/>
    <col min="4876" max="5120" width="9" style="138"/>
    <col min="5121" max="5121" width="18" style="138" customWidth="1"/>
    <col min="5122" max="5122" width="10.44140625" style="138" customWidth="1"/>
    <col min="5123" max="5123" width="11.44140625" style="138" customWidth="1"/>
    <col min="5124" max="5124" width="15.6640625" style="138" customWidth="1"/>
    <col min="5125" max="5125" width="11.6640625" style="138" customWidth="1"/>
    <col min="5126" max="5126" width="10.109375" style="138" customWidth="1"/>
    <col min="5127" max="5127" width="17.88671875" style="138" customWidth="1"/>
    <col min="5128" max="5128" width="14.44140625" style="138" customWidth="1"/>
    <col min="5129" max="5129" width="11.33203125" style="138" customWidth="1"/>
    <col min="5130" max="5130" width="11.44140625" style="138" customWidth="1"/>
    <col min="5131" max="5131" width="11.33203125" style="138" customWidth="1"/>
    <col min="5132" max="5376" width="9" style="138"/>
    <col min="5377" max="5377" width="18" style="138" customWidth="1"/>
    <col min="5378" max="5378" width="10.44140625" style="138" customWidth="1"/>
    <col min="5379" max="5379" width="11.44140625" style="138" customWidth="1"/>
    <col min="5380" max="5380" width="15.6640625" style="138" customWidth="1"/>
    <col min="5381" max="5381" width="11.6640625" style="138" customWidth="1"/>
    <col min="5382" max="5382" width="10.109375" style="138" customWidth="1"/>
    <col min="5383" max="5383" width="17.88671875" style="138" customWidth="1"/>
    <col min="5384" max="5384" width="14.44140625" style="138" customWidth="1"/>
    <col min="5385" max="5385" width="11.33203125" style="138" customWidth="1"/>
    <col min="5386" max="5386" width="11.44140625" style="138" customWidth="1"/>
    <col min="5387" max="5387" width="11.33203125" style="138" customWidth="1"/>
    <col min="5388" max="5632" width="9" style="138"/>
    <col min="5633" max="5633" width="18" style="138" customWidth="1"/>
    <col min="5634" max="5634" width="10.44140625" style="138" customWidth="1"/>
    <col min="5635" max="5635" width="11.44140625" style="138" customWidth="1"/>
    <col min="5636" max="5636" width="15.6640625" style="138" customWidth="1"/>
    <col min="5637" max="5637" width="11.6640625" style="138" customWidth="1"/>
    <col min="5638" max="5638" width="10.109375" style="138" customWidth="1"/>
    <col min="5639" max="5639" width="17.88671875" style="138" customWidth="1"/>
    <col min="5640" max="5640" width="14.44140625" style="138" customWidth="1"/>
    <col min="5641" max="5641" width="11.33203125" style="138" customWidth="1"/>
    <col min="5642" max="5642" width="11.44140625" style="138" customWidth="1"/>
    <col min="5643" max="5643" width="11.33203125" style="138" customWidth="1"/>
    <col min="5644" max="5888" width="9" style="138"/>
    <col min="5889" max="5889" width="18" style="138" customWidth="1"/>
    <col min="5890" max="5890" width="10.44140625" style="138" customWidth="1"/>
    <col min="5891" max="5891" width="11.44140625" style="138" customWidth="1"/>
    <col min="5892" max="5892" width="15.6640625" style="138" customWidth="1"/>
    <col min="5893" max="5893" width="11.6640625" style="138" customWidth="1"/>
    <col min="5894" max="5894" width="10.109375" style="138" customWidth="1"/>
    <col min="5895" max="5895" width="17.88671875" style="138" customWidth="1"/>
    <col min="5896" max="5896" width="14.44140625" style="138" customWidth="1"/>
    <col min="5897" max="5897" width="11.33203125" style="138" customWidth="1"/>
    <col min="5898" max="5898" width="11.44140625" style="138" customWidth="1"/>
    <col min="5899" max="5899" width="11.33203125" style="138" customWidth="1"/>
    <col min="5900" max="6144" width="9" style="138"/>
    <col min="6145" max="6145" width="18" style="138" customWidth="1"/>
    <col min="6146" max="6146" width="10.44140625" style="138" customWidth="1"/>
    <col min="6147" max="6147" width="11.44140625" style="138" customWidth="1"/>
    <col min="6148" max="6148" width="15.6640625" style="138" customWidth="1"/>
    <col min="6149" max="6149" width="11.6640625" style="138" customWidth="1"/>
    <col min="6150" max="6150" width="10.109375" style="138" customWidth="1"/>
    <col min="6151" max="6151" width="17.88671875" style="138" customWidth="1"/>
    <col min="6152" max="6152" width="14.44140625" style="138" customWidth="1"/>
    <col min="6153" max="6153" width="11.33203125" style="138" customWidth="1"/>
    <col min="6154" max="6154" width="11.44140625" style="138" customWidth="1"/>
    <col min="6155" max="6155" width="11.33203125" style="138" customWidth="1"/>
    <col min="6156" max="6400" width="9" style="138"/>
    <col min="6401" max="6401" width="18" style="138" customWidth="1"/>
    <col min="6402" max="6402" width="10.44140625" style="138" customWidth="1"/>
    <col min="6403" max="6403" width="11.44140625" style="138" customWidth="1"/>
    <col min="6404" max="6404" width="15.6640625" style="138" customWidth="1"/>
    <col min="6405" max="6405" width="11.6640625" style="138" customWidth="1"/>
    <col min="6406" max="6406" width="10.109375" style="138" customWidth="1"/>
    <col min="6407" max="6407" width="17.88671875" style="138" customWidth="1"/>
    <col min="6408" max="6408" width="14.44140625" style="138" customWidth="1"/>
    <col min="6409" max="6409" width="11.33203125" style="138" customWidth="1"/>
    <col min="6410" max="6410" width="11.44140625" style="138" customWidth="1"/>
    <col min="6411" max="6411" width="11.33203125" style="138" customWidth="1"/>
    <col min="6412" max="6656" width="9" style="138"/>
    <col min="6657" max="6657" width="18" style="138" customWidth="1"/>
    <col min="6658" max="6658" width="10.44140625" style="138" customWidth="1"/>
    <col min="6659" max="6659" width="11.44140625" style="138" customWidth="1"/>
    <col min="6660" max="6660" width="15.6640625" style="138" customWidth="1"/>
    <col min="6661" max="6661" width="11.6640625" style="138" customWidth="1"/>
    <col min="6662" max="6662" width="10.109375" style="138" customWidth="1"/>
    <col min="6663" max="6663" width="17.88671875" style="138" customWidth="1"/>
    <col min="6664" max="6664" width="14.44140625" style="138" customWidth="1"/>
    <col min="6665" max="6665" width="11.33203125" style="138" customWidth="1"/>
    <col min="6666" max="6666" width="11.44140625" style="138" customWidth="1"/>
    <col min="6667" max="6667" width="11.33203125" style="138" customWidth="1"/>
    <col min="6668" max="6912" width="9" style="138"/>
    <col min="6913" max="6913" width="18" style="138" customWidth="1"/>
    <col min="6914" max="6914" width="10.44140625" style="138" customWidth="1"/>
    <col min="6915" max="6915" width="11.44140625" style="138" customWidth="1"/>
    <col min="6916" max="6916" width="15.6640625" style="138" customWidth="1"/>
    <col min="6917" max="6917" width="11.6640625" style="138" customWidth="1"/>
    <col min="6918" max="6918" width="10.109375" style="138" customWidth="1"/>
    <col min="6919" max="6919" width="17.88671875" style="138" customWidth="1"/>
    <col min="6920" max="6920" width="14.44140625" style="138" customWidth="1"/>
    <col min="6921" max="6921" width="11.33203125" style="138" customWidth="1"/>
    <col min="6922" max="6922" width="11.44140625" style="138" customWidth="1"/>
    <col min="6923" max="6923" width="11.33203125" style="138" customWidth="1"/>
    <col min="6924" max="7168" width="9" style="138"/>
    <col min="7169" max="7169" width="18" style="138" customWidth="1"/>
    <col min="7170" max="7170" width="10.44140625" style="138" customWidth="1"/>
    <col min="7171" max="7171" width="11.44140625" style="138" customWidth="1"/>
    <col min="7172" max="7172" width="15.6640625" style="138" customWidth="1"/>
    <col min="7173" max="7173" width="11.6640625" style="138" customWidth="1"/>
    <col min="7174" max="7174" width="10.109375" style="138" customWidth="1"/>
    <col min="7175" max="7175" width="17.88671875" style="138" customWidth="1"/>
    <col min="7176" max="7176" width="14.44140625" style="138" customWidth="1"/>
    <col min="7177" max="7177" width="11.33203125" style="138" customWidth="1"/>
    <col min="7178" max="7178" width="11.44140625" style="138" customWidth="1"/>
    <col min="7179" max="7179" width="11.33203125" style="138" customWidth="1"/>
    <col min="7180" max="7424" width="9" style="138"/>
    <col min="7425" max="7425" width="18" style="138" customWidth="1"/>
    <col min="7426" max="7426" width="10.44140625" style="138" customWidth="1"/>
    <col min="7427" max="7427" width="11.44140625" style="138" customWidth="1"/>
    <col min="7428" max="7428" width="15.6640625" style="138" customWidth="1"/>
    <col min="7429" max="7429" width="11.6640625" style="138" customWidth="1"/>
    <col min="7430" max="7430" width="10.109375" style="138" customWidth="1"/>
    <col min="7431" max="7431" width="17.88671875" style="138" customWidth="1"/>
    <col min="7432" max="7432" width="14.44140625" style="138" customWidth="1"/>
    <col min="7433" max="7433" width="11.33203125" style="138" customWidth="1"/>
    <col min="7434" max="7434" width="11.44140625" style="138" customWidth="1"/>
    <col min="7435" max="7435" width="11.33203125" style="138" customWidth="1"/>
    <col min="7436" max="7680" width="9" style="138"/>
    <col min="7681" max="7681" width="18" style="138" customWidth="1"/>
    <col min="7682" max="7682" width="10.44140625" style="138" customWidth="1"/>
    <col min="7683" max="7683" width="11.44140625" style="138" customWidth="1"/>
    <col min="7684" max="7684" width="15.6640625" style="138" customWidth="1"/>
    <col min="7685" max="7685" width="11.6640625" style="138" customWidth="1"/>
    <col min="7686" max="7686" width="10.109375" style="138" customWidth="1"/>
    <col min="7687" max="7687" width="17.88671875" style="138" customWidth="1"/>
    <col min="7688" max="7688" width="14.44140625" style="138" customWidth="1"/>
    <col min="7689" max="7689" width="11.33203125" style="138" customWidth="1"/>
    <col min="7690" max="7690" width="11.44140625" style="138" customWidth="1"/>
    <col min="7691" max="7691" width="11.33203125" style="138" customWidth="1"/>
    <col min="7692" max="7936" width="9" style="138"/>
    <col min="7937" max="7937" width="18" style="138" customWidth="1"/>
    <col min="7938" max="7938" width="10.44140625" style="138" customWidth="1"/>
    <col min="7939" max="7939" width="11.44140625" style="138" customWidth="1"/>
    <col min="7940" max="7940" width="15.6640625" style="138" customWidth="1"/>
    <col min="7941" max="7941" width="11.6640625" style="138" customWidth="1"/>
    <col min="7942" max="7942" width="10.109375" style="138" customWidth="1"/>
    <col min="7943" max="7943" width="17.88671875" style="138" customWidth="1"/>
    <col min="7944" max="7944" width="14.44140625" style="138" customWidth="1"/>
    <col min="7945" max="7945" width="11.33203125" style="138" customWidth="1"/>
    <col min="7946" max="7946" width="11.44140625" style="138" customWidth="1"/>
    <col min="7947" max="7947" width="11.33203125" style="138" customWidth="1"/>
    <col min="7948" max="8192" width="9" style="138"/>
    <col min="8193" max="8193" width="18" style="138" customWidth="1"/>
    <col min="8194" max="8194" width="10.44140625" style="138" customWidth="1"/>
    <col min="8195" max="8195" width="11.44140625" style="138" customWidth="1"/>
    <col min="8196" max="8196" width="15.6640625" style="138" customWidth="1"/>
    <col min="8197" max="8197" width="11.6640625" style="138" customWidth="1"/>
    <col min="8198" max="8198" width="10.109375" style="138" customWidth="1"/>
    <col min="8199" max="8199" width="17.88671875" style="138" customWidth="1"/>
    <col min="8200" max="8200" width="14.44140625" style="138" customWidth="1"/>
    <col min="8201" max="8201" width="11.33203125" style="138" customWidth="1"/>
    <col min="8202" max="8202" width="11.44140625" style="138" customWidth="1"/>
    <col min="8203" max="8203" width="11.33203125" style="138" customWidth="1"/>
    <col min="8204" max="8448" width="9" style="138"/>
    <col min="8449" max="8449" width="18" style="138" customWidth="1"/>
    <col min="8450" max="8450" width="10.44140625" style="138" customWidth="1"/>
    <col min="8451" max="8451" width="11.44140625" style="138" customWidth="1"/>
    <col min="8452" max="8452" width="15.6640625" style="138" customWidth="1"/>
    <col min="8453" max="8453" width="11.6640625" style="138" customWidth="1"/>
    <col min="8454" max="8454" width="10.109375" style="138" customWidth="1"/>
    <col min="8455" max="8455" width="17.88671875" style="138" customWidth="1"/>
    <col min="8456" max="8456" width="14.44140625" style="138" customWidth="1"/>
    <col min="8457" max="8457" width="11.33203125" style="138" customWidth="1"/>
    <col min="8458" max="8458" width="11.44140625" style="138" customWidth="1"/>
    <col min="8459" max="8459" width="11.33203125" style="138" customWidth="1"/>
    <col min="8460" max="8704" width="9" style="138"/>
    <col min="8705" max="8705" width="18" style="138" customWidth="1"/>
    <col min="8706" max="8706" width="10.44140625" style="138" customWidth="1"/>
    <col min="8707" max="8707" width="11.44140625" style="138" customWidth="1"/>
    <col min="8708" max="8708" width="15.6640625" style="138" customWidth="1"/>
    <col min="8709" max="8709" width="11.6640625" style="138" customWidth="1"/>
    <col min="8710" max="8710" width="10.109375" style="138" customWidth="1"/>
    <col min="8711" max="8711" width="17.88671875" style="138" customWidth="1"/>
    <col min="8712" max="8712" width="14.44140625" style="138" customWidth="1"/>
    <col min="8713" max="8713" width="11.33203125" style="138" customWidth="1"/>
    <col min="8714" max="8714" width="11.44140625" style="138" customWidth="1"/>
    <col min="8715" max="8715" width="11.33203125" style="138" customWidth="1"/>
    <col min="8716" max="8960" width="9" style="138"/>
    <col min="8961" max="8961" width="18" style="138" customWidth="1"/>
    <col min="8962" max="8962" width="10.44140625" style="138" customWidth="1"/>
    <col min="8963" max="8963" width="11.44140625" style="138" customWidth="1"/>
    <col min="8964" max="8964" width="15.6640625" style="138" customWidth="1"/>
    <col min="8965" max="8965" width="11.6640625" style="138" customWidth="1"/>
    <col min="8966" max="8966" width="10.109375" style="138" customWidth="1"/>
    <col min="8967" max="8967" width="17.88671875" style="138" customWidth="1"/>
    <col min="8968" max="8968" width="14.44140625" style="138" customWidth="1"/>
    <col min="8969" max="8969" width="11.33203125" style="138" customWidth="1"/>
    <col min="8970" max="8970" width="11.44140625" style="138" customWidth="1"/>
    <col min="8971" max="8971" width="11.33203125" style="138" customWidth="1"/>
    <col min="8972" max="9216" width="9" style="138"/>
    <col min="9217" max="9217" width="18" style="138" customWidth="1"/>
    <col min="9218" max="9218" width="10.44140625" style="138" customWidth="1"/>
    <col min="9219" max="9219" width="11.44140625" style="138" customWidth="1"/>
    <col min="9220" max="9220" width="15.6640625" style="138" customWidth="1"/>
    <col min="9221" max="9221" width="11.6640625" style="138" customWidth="1"/>
    <col min="9222" max="9222" width="10.109375" style="138" customWidth="1"/>
    <col min="9223" max="9223" width="17.88671875" style="138" customWidth="1"/>
    <col min="9224" max="9224" width="14.44140625" style="138" customWidth="1"/>
    <col min="9225" max="9225" width="11.33203125" style="138" customWidth="1"/>
    <col min="9226" max="9226" width="11.44140625" style="138" customWidth="1"/>
    <col min="9227" max="9227" width="11.33203125" style="138" customWidth="1"/>
    <col min="9228" max="9472" width="9" style="138"/>
    <col min="9473" max="9473" width="18" style="138" customWidth="1"/>
    <col min="9474" max="9474" width="10.44140625" style="138" customWidth="1"/>
    <col min="9475" max="9475" width="11.44140625" style="138" customWidth="1"/>
    <col min="9476" max="9476" width="15.6640625" style="138" customWidth="1"/>
    <col min="9477" max="9477" width="11.6640625" style="138" customWidth="1"/>
    <col min="9478" max="9478" width="10.109375" style="138" customWidth="1"/>
    <col min="9479" max="9479" width="17.88671875" style="138" customWidth="1"/>
    <col min="9480" max="9480" width="14.44140625" style="138" customWidth="1"/>
    <col min="9481" max="9481" width="11.33203125" style="138" customWidth="1"/>
    <col min="9482" max="9482" width="11.44140625" style="138" customWidth="1"/>
    <col min="9483" max="9483" width="11.33203125" style="138" customWidth="1"/>
    <col min="9484" max="9728" width="9" style="138"/>
    <col min="9729" max="9729" width="18" style="138" customWidth="1"/>
    <col min="9730" max="9730" width="10.44140625" style="138" customWidth="1"/>
    <col min="9731" max="9731" width="11.44140625" style="138" customWidth="1"/>
    <col min="9732" max="9732" width="15.6640625" style="138" customWidth="1"/>
    <col min="9733" max="9733" width="11.6640625" style="138" customWidth="1"/>
    <col min="9734" max="9734" width="10.109375" style="138" customWidth="1"/>
    <col min="9735" max="9735" width="17.88671875" style="138" customWidth="1"/>
    <col min="9736" max="9736" width="14.44140625" style="138" customWidth="1"/>
    <col min="9737" max="9737" width="11.33203125" style="138" customWidth="1"/>
    <col min="9738" max="9738" width="11.44140625" style="138" customWidth="1"/>
    <col min="9739" max="9739" width="11.33203125" style="138" customWidth="1"/>
    <col min="9740" max="9984" width="9" style="138"/>
    <col min="9985" max="9985" width="18" style="138" customWidth="1"/>
    <col min="9986" max="9986" width="10.44140625" style="138" customWidth="1"/>
    <col min="9987" max="9987" width="11.44140625" style="138" customWidth="1"/>
    <col min="9988" max="9988" width="15.6640625" style="138" customWidth="1"/>
    <col min="9989" max="9989" width="11.6640625" style="138" customWidth="1"/>
    <col min="9990" max="9990" width="10.109375" style="138" customWidth="1"/>
    <col min="9991" max="9991" width="17.88671875" style="138" customWidth="1"/>
    <col min="9992" max="9992" width="14.44140625" style="138" customWidth="1"/>
    <col min="9993" max="9993" width="11.33203125" style="138" customWidth="1"/>
    <col min="9994" max="9994" width="11.44140625" style="138" customWidth="1"/>
    <col min="9995" max="9995" width="11.33203125" style="138" customWidth="1"/>
    <col min="9996" max="10240" width="9" style="138"/>
    <col min="10241" max="10241" width="18" style="138" customWidth="1"/>
    <col min="10242" max="10242" width="10.44140625" style="138" customWidth="1"/>
    <col min="10243" max="10243" width="11.44140625" style="138" customWidth="1"/>
    <col min="10244" max="10244" width="15.6640625" style="138" customWidth="1"/>
    <col min="10245" max="10245" width="11.6640625" style="138" customWidth="1"/>
    <col min="10246" max="10246" width="10.109375" style="138" customWidth="1"/>
    <col min="10247" max="10247" width="17.88671875" style="138" customWidth="1"/>
    <col min="10248" max="10248" width="14.44140625" style="138" customWidth="1"/>
    <col min="10249" max="10249" width="11.33203125" style="138" customWidth="1"/>
    <col min="10250" max="10250" width="11.44140625" style="138" customWidth="1"/>
    <col min="10251" max="10251" width="11.33203125" style="138" customWidth="1"/>
    <col min="10252" max="10496" width="9" style="138"/>
    <col min="10497" max="10497" width="18" style="138" customWidth="1"/>
    <col min="10498" max="10498" width="10.44140625" style="138" customWidth="1"/>
    <col min="10499" max="10499" width="11.44140625" style="138" customWidth="1"/>
    <col min="10500" max="10500" width="15.6640625" style="138" customWidth="1"/>
    <col min="10501" max="10501" width="11.6640625" style="138" customWidth="1"/>
    <col min="10502" max="10502" width="10.109375" style="138" customWidth="1"/>
    <col min="10503" max="10503" width="17.88671875" style="138" customWidth="1"/>
    <col min="10504" max="10504" width="14.44140625" style="138" customWidth="1"/>
    <col min="10505" max="10505" width="11.33203125" style="138" customWidth="1"/>
    <col min="10506" max="10506" width="11.44140625" style="138" customWidth="1"/>
    <col min="10507" max="10507" width="11.33203125" style="138" customWidth="1"/>
    <col min="10508" max="10752" width="9" style="138"/>
    <col min="10753" max="10753" width="18" style="138" customWidth="1"/>
    <col min="10754" max="10754" width="10.44140625" style="138" customWidth="1"/>
    <col min="10755" max="10755" width="11.44140625" style="138" customWidth="1"/>
    <col min="10756" max="10756" width="15.6640625" style="138" customWidth="1"/>
    <col min="10757" max="10757" width="11.6640625" style="138" customWidth="1"/>
    <col min="10758" max="10758" width="10.109375" style="138" customWidth="1"/>
    <col min="10759" max="10759" width="17.88671875" style="138" customWidth="1"/>
    <col min="10760" max="10760" width="14.44140625" style="138" customWidth="1"/>
    <col min="10761" max="10761" width="11.33203125" style="138" customWidth="1"/>
    <col min="10762" max="10762" width="11.44140625" style="138" customWidth="1"/>
    <col min="10763" max="10763" width="11.33203125" style="138" customWidth="1"/>
    <col min="10764" max="11008" width="9" style="138"/>
    <col min="11009" max="11009" width="18" style="138" customWidth="1"/>
    <col min="11010" max="11010" width="10.44140625" style="138" customWidth="1"/>
    <col min="11011" max="11011" width="11.44140625" style="138" customWidth="1"/>
    <col min="11012" max="11012" width="15.6640625" style="138" customWidth="1"/>
    <col min="11013" max="11013" width="11.6640625" style="138" customWidth="1"/>
    <col min="11014" max="11014" width="10.109375" style="138" customWidth="1"/>
    <col min="11015" max="11015" width="17.88671875" style="138" customWidth="1"/>
    <col min="11016" max="11016" width="14.44140625" style="138" customWidth="1"/>
    <col min="11017" max="11017" width="11.33203125" style="138" customWidth="1"/>
    <col min="11018" max="11018" width="11.44140625" style="138" customWidth="1"/>
    <col min="11019" max="11019" width="11.33203125" style="138" customWidth="1"/>
    <col min="11020" max="11264" width="9" style="138"/>
    <col min="11265" max="11265" width="18" style="138" customWidth="1"/>
    <col min="11266" max="11266" width="10.44140625" style="138" customWidth="1"/>
    <col min="11267" max="11267" width="11.44140625" style="138" customWidth="1"/>
    <col min="11268" max="11268" width="15.6640625" style="138" customWidth="1"/>
    <col min="11269" max="11269" width="11.6640625" style="138" customWidth="1"/>
    <col min="11270" max="11270" width="10.109375" style="138" customWidth="1"/>
    <col min="11271" max="11271" width="17.88671875" style="138" customWidth="1"/>
    <col min="11272" max="11272" width="14.44140625" style="138" customWidth="1"/>
    <col min="11273" max="11273" width="11.33203125" style="138" customWidth="1"/>
    <col min="11274" max="11274" width="11.44140625" style="138" customWidth="1"/>
    <col min="11275" max="11275" width="11.33203125" style="138" customWidth="1"/>
    <col min="11276" max="11520" width="9" style="138"/>
    <col min="11521" max="11521" width="18" style="138" customWidth="1"/>
    <col min="11522" max="11522" width="10.44140625" style="138" customWidth="1"/>
    <col min="11523" max="11523" width="11.44140625" style="138" customWidth="1"/>
    <col min="11524" max="11524" width="15.6640625" style="138" customWidth="1"/>
    <col min="11525" max="11525" width="11.6640625" style="138" customWidth="1"/>
    <col min="11526" max="11526" width="10.109375" style="138" customWidth="1"/>
    <col min="11527" max="11527" width="17.88671875" style="138" customWidth="1"/>
    <col min="11528" max="11528" width="14.44140625" style="138" customWidth="1"/>
    <col min="11529" max="11529" width="11.33203125" style="138" customWidth="1"/>
    <col min="11530" max="11530" width="11.44140625" style="138" customWidth="1"/>
    <col min="11531" max="11531" width="11.33203125" style="138" customWidth="1"/>
    <col min="11532" max="11776" width="9" style="138"/>
    <col min="11777" max="11777" width="18" style="138" customWidth="1"/>
    <col min="11778" max="11778" width="10.44140625" style="138" customWidth="1"/>
    <col min="11779" max="11779" width="11.44140625" style="138" customWidth="1"/>
    <col min="11780" max="11780" width="15.6640625" style="138" customWidth="1"/>
    <col min="11781" max="11781" width="11.6640625" style="138" customWidth="1"/>
    <col min="11782" max="11782" width="10.109375" style="138" customWidth="1"/>
    <col min="11783" max="11783" width="17.88671875" style="138" customWidth="1"/>
    <col min="11784" max="11784" width="14.44140625" style="138" customWidth="1"/>
    <col min="11785" max="11785" width="11.33203125" style="138" customWidth="1"/>
    <col min="11786" max="11786" width="11.44140625" style="138" customWidth="1"/>
    <col min="11787" max="11787" width="11.33203125" style="138" customWidth="1"/>
    <col min="11788" max="12032" width="9" style="138"/>
    <col min="12033" max="12033" width="18" style="138" customWidth="1"/>
    <col min="12034" max="12034" width="10.44140625" style="138" customWidth="1"/>
    <col min="12035" max="12035" width="11.44140625" style="138" customWidth="1"/>
    <col min="12036" max="12036" width="15.6640625" style="138" customWidth="1"/>
    <col min="12037" max="12037" width="11.6640625" style="138" customWidth="1"/>
    <col min="12038" max="12038" width="10.109375" style="138" customWidth="1"/>
    <col min="12039" max="12039" width="17.88671875" style="138" customWidth="1"/>
    <col min="12040" max="12040" width="14.44140625" style="138" customWidth="1"/>
    <col min="12041" max="12041" width="11.33203125" style="138" customWidth="1"/>
    <col min="12042" max="12042" width="11.44140625" style="138" customWidth="1"/>
    <col min="12043" max="12043" width="11.33203125" style="138" customWidth="1"/>
    <col min="12044" max="12288" width="9" style="138"/>
    <col min="12289" max="12289" width="18" style="138" customWidth="1"/>
    <col min="12290" max="12290" width="10.44140625" style="138" customWidth="1"/>
    <col min="12291" max="12291" width="11.44140625" style="138" customWidth="1"/>
    <col min="12292" max="12292" width="15.6640625" style="138" customWidth="1"/>
    <col min="12293" max="12293" width="11.6640625" style="138" customWidth="1"/>
    <col min="12294" max="12294" width="10.109375" style="138" customWidth="1"/>
    <col min="12295" max="12295" width="17.88671875" style="138" customWidth="1"/>
    <col min="12296" max="12296" width="14.44140625" style="138" customWidth="1"/>
    <col min="12297" max="12297" width="11.33203125" style="138" customWidth="1"/>
    <col min="12298" max="12298" width="11.44140625" style="138" customWidth="1"/>
    <col min="12299" max="12299" width="11.33203125" style="138" customWidth="1"/>
    <col min="12300" max="12544" width="9" style="138"/>
    <col min="12545" max="12545" width="18" style="138" customWidth="1"/>
    <col min="12546" max="12546" width="10.44140625" style="138" customWidth="1"/>
    <col min="12547" max="12547" width="11.44140625" style="138" customWidth="1"/>
    <col min="12548" max="12548" width="15.6640625" style="138" customWidth="1"/>
    <col min="12549" max="12549" width="11.6640625" style="138" customWidth="1"/>
    <col min="12550" max="12550" width="10.109375" style="138" customWidth="1"/>
    <col min="12551" max="12551" width="17.88671875" style="138" customWidth="1"/>
    <col min="12552" max="12552" width="14.44140625" style="138" customWidth="1"/>
    <col min="12553" max="12553" width="11.33203125" style="138" customWidth="1"/>
    <col min="12554" max="12554" width="11.44140625" style="138" customWidth="1"/>
    <col min="12555" max="12555" width="11.33203125" style="138" customWidth="1"/>
    <col min="12556" max="12800" width="9" style="138"/>
    <col min="12801" max="12801" width="18" style="138" customWidth="1"/>
    <col min="12802" max="12802" width="10.44140625" style="138" customWidth="1"/>
    <col min="12803" max="12803" width="11.44140625" style="138" customWidth="1"/>
    <col min="12804" max="12804" width="15.6640625" style="138" customWidth="1"/>
    <col min="12805" max="12805" width="11.6640625" style="138" customWidth="1"/>
    <col min="12806" max="12806" width="10.109375" style="138" customWidth="1"/>
    <col min="12807" max="12807" width="17.88671875" style="138" customWidth="1"/>
    <col min="12808" max="12808" width="14.44140625" style="138" customWidth="1"/>
    <col min="12809" max="12809" width="11.33203125" style="138" customWidth="1"/>
    <col min="12810" max="12810" width="11.44140625" style="138" customWidth="1"/>
    <col min="12811" max="12811" width="11.33203125" style="138" customWidth="1"/>
    <col min="12812" max="13056" width="9" style="138"/>
    <col min="13057" max="13057" width="18" style="138" customWidth="1"/>
    <col min="13058" max="13058" width="10.44140625" style="138" customWidth="1"/>
    <col min="13059" max="13059" width="11.44140625" style="138" customWidth="1"/>
    <col min="13060" max="13060" width="15.6640625" style="138" customWidth="1"/>
    <col min="13061" max="13061" width="11.6640625" style="138" customWidth="1"/>
    <col min="13062" max="13062" width="10.109375" style="138" customWidth="1"/>
    <col min="13063" max="13063" width="17.88671875" style="138" customWidth="1"/>
    <col min="13064" max="13064" width="14.44140625" style="138" customWidth="1"/>
    <col min="13065" max="13065" width="11.33203125" style="138" customWidth="1"/>
    <col min="13066" max="13066" width="11.44140625" style="138" customWidth="1"/>
    <col min="13067" max="13067" width="11.33203125" style="138" customWidth="1"/>
    <col min="13068" max="13312" width="9" style="138"/>
    <col min="13313" max="13313" width="18" style="138" customWidth="1"/>
    <col min="13314" max="13314" width="10.44140625" style="138" customWidth="1"/>
    <col min="13315" max="13315" width="11.44140625" style="138" customWidth="1"/>
    <col min="13316" max="13316" width="15.6640625" style="138" customWidth="1"/>
    <col min="13317" max="13317" width="11.6640625" style="138" customWidth="1"/>
    <col min="13318" max="13318" width="10.109375" style="138" customWidth="1"/>
    <col min="13319" max="13319" width="17.88671875" style="138" customWidth="1"/>
    <col min="13320" max="13320" width="14.44140625" style="138" customWidth="1"/>
    <col min="13321" max="13321" width="11.33203125" style="138" customWidth="1"/>
    <col min="13322" max="13322" width="11.44140625" style="138" customWidth="1"/>
    <col min="13323" max="13323" width="11.33203125" style="138" customWidth="1"/>
    <col min="13324" max="13568" width="9" style="138"/>
    <col min="13569" max="13569" width="18" style="138" customWidth="1"/>
    <col min="13570" max="13570" width="10.44140625" style="138" customWidth="1"/>
    <col min="13571" max="13571" width="11.44140625" style="138" customWidth="1"/>
    <col min="13572" max="13572" width="15.6640625" style="138" customWidth="1"/>
    <col min="13573" max="13573" width="11.6640625" style="138" customWidth="1"/>
    <col min="13574" max="13574" width="10.109375" style="138" customWidth="1"/>
    <col min="13575" max="13575" width="17.88671875" style="138" customWidth="1"/>
    <col min="13576" max="13576" width="14.44140625" style="138" customWidth="1"/>
    <col min="13577" max="13577" width="11.33203125" style="138" customWidth="1"/>
    <col min="13578" max="13578" width="11.44140625" style="138" customWidth="1"/>
    <col min="13579" max="13579" width="11.33203125" style="138" customWidth="1"/>
    <col min="13580" max="13824" width="9" style="138"/>
    <col min="13825" max="13825" width="18" style="138" customWidth="1"/>
    <col min="13826" max="13826" width="10.44140625" style="138" customWidth="1"/>
    <col min="13827" max="13827" width="11.44140625" style="138" customWidth="1"/>
    <col min="13828" max="13828" width="15.6640625" style="138" customWidth="1"/>
    <col min="13829" max="13829" width="11.6640625" style="138" customWidth="1"/>
    <col min="13830" max="13830" width="10.109375" style="138" customWidth="1"/>
    <col min="13831" max="13831" width="17.88671875" style="138" customWidth="1"/>
    <col min="13832" max="13832" width="14.44140625" style="138" customWidth="1"/>
    <col min="13833" max="13833" width="11.33203125" style="138" customWidth="1"/>
    <col min="13834" max="13834" width="11.44140625" style="138" customWidth="1"/>
    <col min="13835" max="13835" width="11.33203125" style="138" customWidth="1"/>
    <col min="13836" max="14080" width="9" style="138"/>
    <col min="14081" max="14081" width="18" style="138" customWidth="1"/>
    <col min="14082" max="14082" width="10.44140625" style="138" customWidth="1"/>
    <col min="14083" max="14083" width="11.44140625" style="138" customWidth="1"/>
    <col min="14084" max="14084" width="15.6640625" style="138" customWidth="1"/>
    <col min="14085" max="14085" width="11.6640625" style="138" customWidth="1"/>
    <col min="14086" max="14086" width="10.109375" style="138" customWidth="1"/>
    <col min="14087" max="14087" width="17.88671875" style="138" customWidth="1"/>
    <col min="14088" max="14088" width="14.44140625" style="138" customWidth="1"/>
    <col min="14089" max="14089" width="11.33203125" style="138" customWidth="1"/>
    <col min="14090" max="14090" width="11.44140625" style="138" customWidth="1"/>
    <col min="14091" max="14091" width="11.33203125" style="138" customWidth="1"/>
    <col min="14092" max="14336" width="9" style="138"/>
    <col min="14337" max="14337" width="18" style="138" customWidth="1"/>
    <col min="14338" max="14338" width="10.44140625" style="138" customWidth="1"/>
    <col min="14339" max="14339" width="11.44140625" style="138" customWidth="1"/>
    <col min="14340" max="14340" width="15.6640625" style="138" customWidth="1"/>
    <col min="14341" max="14341" width="11.6640625" style="138" customWidth="1"/>
    <col min="14342" max="14342" width="10.109375" style="138" customWidth="1"/>
    <col min="14343" max="14343" width="17.88671875" style="138" customWidth="1"/>
    <col min="14344" max="14344" width="14.44140625" style="138" customWidth="1"/>
    <col min="14345" max="14345" width="11.33203125" style="138" customWidth="1"/>
    <col min="14346" max="14346" width="11.44140625" style="138" customWidth="1"/>
    <col min="14347" max="14347" width="11.33203125" style="138" customWidth="1"/>
    <col min="14348" max="14592" width="9" style="138"/>
    <col min="14593" max="14593" width="18" style="138" customWidth="1"/>
    <col min="14594" max="14594" width="10.44140625" style="138" customWidth="1"/>
    <col min="14595" max="14595" width="11.44140625" style="138" customWidth="1"/>
    <col min="14596" max="14596" width="15.6640625" style="138" customWidth="1"/>
    <col min="14597" max="14597" width="11.6640625" style="138" customWidth="1"/>
    <col min="14598" max="14598" width="10.109375" style="138" customWidth="1"/>
    <col min="14599" max="14599" width="17.88671875" style="138" customWidth="1"/>
    <col min="14600" max="14600" width="14.44140625" style="138" customWidth="1"/>
    <col min="14601" max="14601" width="11.33203125" style="138" customWidth="1"/>
    <col min="14602" max="14602" width="11.44140625" style="138" customWidth="1"/>
    <col min="14603" max="14603" width="11.33203125" style="138" customWidth="1"/>
    <col min="14604" max="14848" width="9" style="138"/>
    <col min="14849" max="14849" width="18" style="138" customWidth="1"/>
    <col min="14850" max="14850" width="10.44140625" style="138" customWidth="1"/>
    <col min="14851" max="14851" width="11.44140625" style="138" customWidth="1"/>
    <col min="14852" max="14852" width="15.6640625" style="138" customWidth="1"/>
    <col min="14853" max="14853" width="11.6640625" style="138" customWidth="1"/>
    <col min="14854" max="14854" width="10.109375" style="138" customWidth="1"/>
    <col min="14855" max="14855" width="17.88671875" style="138" customWidth="1"/>
    <col min="14856" max="14856" width="14.44140625" style="138" customWidth="1"/>
    <col min="14857" max="14857" width="11.33203125" style="138" customWidth="1"/>
    <col min="14858" max="14858" width="11.44140625" style="138" customWidth="1"/>
    <col min="14859" max="14859" width="11.33203125" style="138" customWidth="1"/>
    <col min="14860" max="15104" width="9" style="138"/>
    <col min="15105" max="15105" width="18" style="138" customWidth="1"/>
    <col min="15106" max="15106" width="10.44140625" style="138" customWidth="1"/>
    <col min="15107" max="15107" width="11.44140625" style="138" customWidth="1"/>
    <col min="15108" max="15108" width="15.6640625" style="138" customWidth="1"/>
    <col min="15109" max="15109" width="11.6640625" style="138" customWidth="1"/>
    <col min="15110" max="15110" width="10.109375" style="138" customWidth="1"/>
    <col min="15111" max="15111" width="17.88671875" style="138" customWidth="1"/>
    <col min="15112" max="15112" width="14.44140625" style="138" customWidth="1"/>
    <col min="15113" max="15113" width="11.33203125" style="138" customWidth="1"/>
    <col min="15114" max="15114" width="11.44140625" style="138" customWidth="1"/>
    <col min="15115" max="15115" width="11.33203125" style="138" customWidth="1"/>
    <col min="15116" max="15360" width="9" style="138"/>
    <col min="15361" max="15361" width="18" style="138" customWidth="1"/>
    <col min="15362" max="15362" width="10.44140625" style="138" customWidth="1"/>
    <col min="15363" max="15363" width="11.44140625" style="138" customWidth="1"/>
    <col min="15364" max="15364" width="15.6640625" style="138" customWidth="1"/>
    <col min="15365" max="15365" width="11.6640625" style="138" customWidth="1"/>
    <col min="15366" max="15366" width="10.109375" style="138" customWidth="1"/>
    <col min="15367" max="15367" width="17.88671875" style="138" customWidth="1"/>
    <col min="15368" max="15368" width="14.44140625" style="138" customWidth="1"/>
    <col min="15369" max="15369" width="11.33203125" style="138" customWidth="1"/>
    <col min="15370" max="15370" width="11.44140625" style="138" customWidth="1"/>
    <col min="15371" max="15371" width="11.33203125" style="138" customWidth="1"/>
    <col min="15372" max="15616" width="9" style="138"/>
    <col min="15617" max="15617" width="18" style="138" customWidth="1"/>
    <col min="15618" max="15618" width="10.44140625" style="138" customWidth="1"/>
    <col min="15619" max="15619" width="11.44140625" style="138" customWidth="1"/>
    <col min="15620" max="15620" width="15.6640625" style="138" customWidth="1"/>
    <col min="15621" max="15621" width="11.6640625" style="138" customWidth="1"/>
    <col min="15622" max="15622" width="10.109375" style="138" customWidth="1"/>
    <col min="15623" max="15623" width="17.88671875" style="138" customWidth="1"/>
    <col min="15624" max="15624" width="14.44140625" style="138" customWidth="1"/>
    <col min="15625" max="15625" width="11.33203125" style="138" customWidth="1"/>
    <col min="15626" max="15626" width="11.44140625" style="138" customWidth="1"/>
    <col min="15627" max="15627" width="11.33203125" style="138" customWidth="1"/>
    <col min="15628" max="15872" width="9" style="138"/>
    <col min="15873" max="15873" width="18" style="138" customWidth="1"/>
    <col min="15874" max="15874" width="10.44140625" style="138" customWidth="1"/>
    <col min="15875" max="15875" width="11.44140625" style="138" customWidth="1"/>
    <col min="15876" max="15876" width="15.6640625" style="138" customWidth="1"/>
    <col min="15877" max="15877" width="11.6640625" style="138" customWidth="1"/>
    <col min="15878" max="15878" width="10.109375" style="138" customWidth="1"/>
    <col min="15879" max="15879" width="17.88671875" style="138" customWidth="1"/>
    <col min="15880" max="15880" width="14.44140625" style="138" customWidth="1"/>
    <col min="15881" max="15881" width="11.33203125" style="138" customWidth="1"/>
    <col min="15882" max="15882" width="11.44140625" style="138" customWidth="1"/>
    <col min="15883" max="15883" width="11.33203125" style="138" customWidth="1"/>
    <col min="15884" max="16128" width="9" style="138"/>
    <col min="16129" max="16129" width="18" style="138" customWidth="1"/>
    <col min="16130" max="16130" width="10.44140625" style="138" customWidth="1"/>
    <col min="16131" max="16131" width="11.44140625" style="138" customWidth="1"/>
    <col min="16132" max="16132" width="15.6640625" style="138" customWidth="1"/>
    <col min="16133" max="16133" width="11.6640625" style="138" customWidth="1"/>
    <col min="16134" max="16134" width="10.109375" style="138" customWidth="1"/>
    <col min="16135" max="16135" width="17.88671875" style="138" customWidth="1"/>
    <col min="16136" max="16136" width="14.44140625" style="138" customWidth="1"/>
    <col min="16137" max="16137" width="11.33203125" style="138" customWidth="1"/>
    <col min="16138" max="16138" width="11.44140625" style="138" customWidth="1"/>
    <col min="16139" max="16139" width="11.33203125" style="138" customWidth="1"/>
    <col min="16140" max="16384" width="9" style="138"/>
  </cols>
  <sheetData>
    <row r="1" spans="1:11" s="127" customFormat="1" ht="46.2" customHeight="1" x14ac:dyDescent="0.25">
      <c r="A1" s="238" t="s">
        <v>114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s="127" customFormat="1" ht="11.4" customHeight="1" x14ac:dyDescent="0.3">
      <c r="C2" s="128"/>
      <c r="D2" s="128"/>
      <c r="E2" s="128"/>
      <c r="G2" s="128"/>
      <c r="H2" s="128"/>
      <c r="I2" s="128"/>
      <c r="J2" s="129"/>
      <c r="K2" s="130" t="s">
        <v>83</v>
      </c>
    </row>
    <row r="3" spans="1:11" s="131" customFormat="1" ht="21.75" customHeight="1" x14ac:dyDescent="0.25">
      <c r="A3" s="239"/>
      <c r="B3" s="232" t="s">
        <v>21</v>
      </c>
      <c r="C3" s="241" t="s">
        <v>84</v>
      </c>
      <c r="D3" s="241" t="s">
        <v>85</v>
      </c>
      <c r="E3" s="241" t="s">
        <v>86</v>
      </c>
      <c r="F3" s="241" t="s">
        <v>87</v>
      </c>
      <c r="G3" s="241" t="s">
        <v>88</v>
      </c>
      <c r="H3" s="241" t="s">
        <v>8</v>
      </c>
      <c r="I3" s="235" t="s">
        <v>16</v>
      </c>
      <c r="J3" s="242" t="s">
        <v>89</v>
      </c>
      <c r="K3" s="241" t="s">
        <v>12</v>
      </c>
    </row>
    <row r="4" spans="1:11" s="132" customFormat="1" ht="9" customHeight="1" x14ac:dyDescent="0.25">
      <c r="A4" s="240"/>
      <c r="B4" s="233"/>
      <c r="C4" s="241"/>
      <c r="D4" s="241"/>
      <c r="E4" s="241"/>
      <c r="F4" s="241"/>
      <c r="G4" s="241"/>
      <c r="H4" s="241"/>
      <c r="I4" s="236"/>
      <c r="J4" s="242"/>
      <c r="K4" s="241"/>
    </row>
    <row r="5" spans="1:11" s="132" customFormat="1" ht="54.75" customHeight="1" x14ac:dyDescent="0.25">
      <c r="A5" s="240"/>
      <c r="B5" s="234"/>
      <c r="C5" s="241"/>
      <c r="D5" s="241"/>
      <c r="E5" s="241"/>
      <c r="F5" s="241"/>
      <c r="G5" s="241"/>
      <c r="H5" s="241"/>
      <c r="I5" s="237"/>
      <c r="J5" s="242"/>
      <c r="K5" s="241"/>
    </row>
    <row r="6" spans="1:11" s="134" customFormat="1" ht="12.75" customHeight="1" x14ac:dyDescent="0.2">
      <c r="A6" s="133" t="s">
        <v>3</v>
      </c>
      <c r="B6" s="133">
        <v>1</v>
      </c>
      <c r="C6" s="133">
        <v>2</v>
      </c>
      <c r="D6" s="133">
        <v>3</v>
      </c>
      <c r="E6" s="133">
        <v>4</v>
      </c>
      <c r="F6" s="133">
        <v>5</v>
      </c>
      <c r="G6" s="133">
        <v>6</v>
      </c>
      <c r="H6" s="133">
        <v>7</v>
      </c>
      <c r="I6" s="133">
        <v>8</v>
      </c>
      <c r="J6" s="133">
        <v>9</v>
      </c>
      <c r="K6" s="133">
        <v>10</v>
      </c>
    </row>
    <row r="7" spans="1:11" s="136" customFormat="1" ht="17.850000000000001" customHeight="1" x14ac:dyDescent="0.3">
      <c r="A7" s="135" t="s">
        <v>79</v>
      </c>
      <c r="B7" s="135">
        <f>SUM(B8:B35)</f>
        <v>78686</v>
      </c>
      <c r="C7" s="135">
        <f t="shared" ref="C7:K7" si="0">SUM(C8:C35)</f>
        <v>42409</v>
      </c>
      <c r="D7" s="135">
        <f t="shared" si="0"/>
        <v>15629</v>
      </c>
      <c r="E7" s="135">
        <f t="shared" si="0"/>
        <v>11952</v>
      </c>
      <c r="F7" s="135">
        <f t="shared" si="0"/>
        <v>2920</v>
      </c>
      <c r="G7" s="135">
        <f t="shared" si="0"/>
        <v>352</v>
      </c>
      <c r="H7" s="135">
        <f t="shared" si="0"/>
        <v>33314</v>
      </c>
      <c r="I7" s="135">
        <f t="shared" si="0"/>
        <v>8474</v>
      </c>
      <c r="J7" s="135">
        <f t="shared" si="0"/>
        <v>7939</v>
      </c>
      <c r="K7" s="135">
        <f t="shared" si="0"/>
        <v>6926</v>
      </c>
    </row>
    <row r="8" spans="1:11" ht="15" customHeight="1" x14ac:dyDescent="0.3">
      <c r="A8" s="137" t="s">
        <v>35</v>
      </c>
      <c r="B8" s="39">
        <v>19689</v>
      </c>
      <c r="C8" s="39">
        <v>11621</v>
      </c>
      <c r="D8" s="39">
        <v>2568</v>
      </c>
      <c r="E8" s="39">
        <v>2559</v>
      </c>
      <c r="F8" s="39">
        <v>781</v>
      </c>
      <c r="G8" s="39">
        <v>172</v>
      </c>
      <c r="H8" s="39">
        <v>7285</v>
      </c>
      <c r="I8" s="39">
        <v>2493</v>
      </c>
      <c r="J8" s="39">
        <v>2384</v>
      </c>
      <c r="K8" s="39">
        <v>2059</v>
      </c>
    </row>
    <row r="9" spans="1:11" ht="15" customHeight="1" x14ac:dyDescent="0.3">
      <c r="A9" s="137" t="s">
        <v>36</v>
      </c>
      <c r="B9" s="39">
        <v>2918</v>
      </c>
      <c r="C9" s="39">
        <v>1617</v>
      </c>
      <c r="D9" s="39">
        <v>591</v>
      </c>
      <c r="E9" s="39">
        <v>520</v>
      </c>
      <c r="F9" s="39">
        <v>94</v>
      </c>
      <c r="G9" s="39">
        <v>5</v>
      </c>
      <c r="H9" s="39">
        <v>1340</v>
      </c>
      <c r="I9" s="39">
        <v>281</v>
      </c>
      <c r="J9" s="39">
        <v>257</v>
      </c>
      <c r="K9" s="39">
        <v>179</v>
      </c>
    </row>
    <row r="10" spans="1:11" ht="15" customHeight="1" x14ac:dyDescent="0.3">
      <c r="A10" s="137" t="s">
        <v>37</v>
      </c>
      <c r="B10" s="39">
        <v>360</v>
      </c>
      <c r="C10" s="39">
        <v>254</v>
      </c>
      <c r="D10" s="39">
        <v>67</v>
      </c>
      <c r="E10" s="39">
        <v>61</v>
      </c>
      <c r="F10" s="39">
        <v>16</v>
      </c>
      <c r="G10" s="39">
        <v>15</v>
      </c>
      <c r="H10" s="39">
        <v>215</v>
      </c>
      <c r="I10" s="39">
        <v>33</v>
      </c>
      <c r="J10" s="39">
        <v>32</v>
      </c>
      <c r="K10" s="39">
        <v>27</v>
      </c>
    </row>
    <row r="11" spans="1:11" ht="15" customHeight="1" x14ac:dyDescent="0.3">
      <c r="A11" s="137" t="s">
        <v>38</v>
      </c>
      <c r="B11" s="39">
        <v>1481</v>
      </c>
      <c r="C11" s="39">
        <v>789</v>
      </c>
      <c r="D11" s="39">
        <v>284</v>
      </c>
      <c r="E11" s="39">
        <v>237</v>
      </c>
      <c r="F11" s="39">
        <v>39</v>
      </c>
      <c r="G11" s="39">
        <v>3</v>
      </c>
      <c r="H11" s="39">
        <v>725</v>
      </c>
      <c r="I11" s="39">
        <v>205</v>
      </c>
      <c r="J11" s="39">
        <v>191</v>
      </c>
      <c r="K11" s="39">
        <v>153</v>
      </c>
    </row>
    <row r="12" spans="1:11" ht="15" customHeight="1" x14ac:dyDescent="0.3">
      <c r="A12" s="137" t="s">
        <v>39</v>
      </c>
      <c r="B12" s="39">
        <v>2949</v>
      </c>
      <c r="C12" s="39">
        <v>1295</v>
      </c>
      <c r="D12" s="39">
        <v>573</v>
      </c>
      <c r="E12" s="39">
        <v>428</v>
      </c>
      <c r="F12" s="39">
        <v>178</v>
      </c>
      <c r="G12" s="39">
        <v>11</v>
      </c>
      <c r="H12" s="39">
        <v>1154</v>
      </c>
      <c r="I12" s="39">
        <v>235</v>
      </c>
      <c r="J12" s="39">
        <v>201</v>
      </c>
      <c r="K12" s="39">
        <v>163</v>
      </c>
    </row>
    <row r="13" spans="1:11" ht="15" customHeight="1" x14ac:dyDescent="0.3">
      <c r="A13" s="137" t="s">
        <v>40</v>
      </c>
      <c r="B13" s="39">
        <v>1185</v>
      </c>
      <c r="C13" s="39">
        <v>638</v>
      </c>
      <c r="D13" s="39">
        <v>275</v>
      </c>
      <c r="E13" s="39">
        <v>216</v>
      </c>
      <c r="F13" s="39">
        <v>38</v>
      </c>
      <c r="G13" s="39">
        <v>2</v>
      </c>
      <c r="H13" s="39">
        <v>569</v>
      </c>
      <c r="I13" s="39">
        <v>91</v>
      </c>
      <c r="J13" s="39">
        <v>89</v>
      </c>
      <c r="K13" s="39">
        <v>74</v>
      </c>
    </row>
    <row r="14" spans="1:11" ht="15" customHeight="1" x14ac:dyDescent="0.3">
      <c r="A14" s="137" t="s">
        <v>41</v>
      </c>
      <c r="B14" s="39">
        <v>854</v>
      </c>
      <c r="C14" s="39">
        <v>527</v>
      </c>
      <c r="D14" s="39">
        <v>202</v>
      </c>
      <c r="E14" s="39">
        <v>132</v>
      </c>
      <c r="F14" s="39">
        <v>17</v>
      </c>
      <c r="G14" s="39">
        <v>1</v>
      </c>
      <c r="H14" s="39">
        <v>474</v>
      </c>
      <c r="I14" s="39">
        <v>61</v>
      </c>
      <c r="J14" s="39">
        <v>56</v>
      </c>
      <c r="K14" s="39">
        <v>39</v>
      </c>
    </row>
    <row r="15" spans="1:11" ht="15" customHeight="1" x14ac:dyDescent="0.3">
      <c r="A15" s="137" t="s">
        <v>42</v>
      </c>
      <c r="B15" s="39">
        <v>4875</v>
      </c>
      <c r="C15" s="39">
        <v>1670</v>
      </c>
      <c r="D15" s="39">
        <v>776</v>
      </c>
      <c r="E15" s="39">
        <v>517</v>
      </c>
      <c r="F15" s="39">
        <v>148</v>
      </c>
      <c r="G15" s="39">
        <v>1</v>
      </c>
      <c r="H15" s="39">
        <v>1292</v>
      </c>
      <c r="I15" s="39">
        <v>266</v>
      </c>
      <c r="J15" s="39">
        <v>241</v>
      </c>
      <c r="K15" s="39">
        <v>203</v>
      </c>
    </row>
    <row r="16" spans="1:11" ht="15" customHeight="1" x14ac:dyDescent="0.3">
      <c r="A16" s="137" t="s">
        <v>43</v>
      </c>
      <c r="B16" s="39">
        <v>3359</v>
      </c>
      <c r="C16" s="39">
        <v>2085</v>
      </c>
      <c r="D16" s="39">
        <v>1060</v>
      </c>
      <c r="E16" s="39">
        <v>786</v>
      </c>
      <c r="F16" s="39">
        <v>177</v>
      </c>
      <c r="G16" s="39">
        <v>60</v>
      </c>
      <c r="H16" s="39">
        <v>1853</v>
      </c>
      <c r="I16" s="39">
        <v>243</v>
      </c>
      <c r="J16" s="39">
        <v>216</v>
      </c>
      <c r="K16" s="39">
        <v>190</v>
      </c>
    </row>
    <row r="17" spans="1:11" ht="15" customHeight="1" x14ac:dyDescent="0.3">
      <c r="A17" s="137" t="s">
        <v>44</v>
      </c>
      <c r="B17" s="39">
        <v>5311</v>
      </c>
      <c r="C17" s="39">
        <v>2133</v>
      </c>
      <c r="D17" s="39">
        <v>730</v>
      </c>
      <c r="E17" s="39">
        <v>521</v>
      </c>
      <c r="F17" s="39">
        <v>103</v>
      </c>
      <c r="G17" s="39">
        <v>5</v>
      </c>
      <c r="H17" s="39">
        <v>1424</v>
      </c>
      <c r="I17" s="39">
        <v>536</v>
      </c>
      <c r="J17" s="39">
        <v>509</v>
      </c>
      <c r="K17" s="39">
        <v>466</v>
      </c>
    </row>
    <row r="18" spans="1:11" ht="15" customHeight="1" x14ac:dyDescent="0.3">
      <c r="A18" s="137" t="s">
        <v>45</v>
      </c>
      <c r="B18" s="39">
        <v>2363</v>
      </c>
      <c r="C18" s="39">
        <v>1673</v>
      </c>
      <c r="D18" s="39">
        <v>758</v>
      </c>
      <c r="E18" s="39">
        <v>539</v>
      </c>
      <c r="F18" s="39">
        <v>97</v>
      </c>
      <c r="G18" s="39">
        <v>10</v>
      </c>
      <c r="H18" s="39">
        <v>1291</v>
      </c>
      <c r="I18" s="39">
        <v>313</v>
      </c>
      <c r="J18" s="39">
        <v>285</v>
      </c>
      <c r="K18" s="39">
        <v>269</v>
      </c>
    </row>
    <row r="19" spans="1:11" ht="15" customHeight="1" x14ac:dyDescent="0.3">
      <c r="A19" s="137" t="s">
        <v>46</v>
      </c>
      <c r="B19" s="39">
        <v>2881</v>
      </c>
      <c r="C19" s="39">
        <v>1291</v>
      </c>
      <c r="D19" s="39">
        <v>781</v>
      </c>
      <c r="E19" s="39">
        <v>551</v>
      </c>
      <c r="F19" s="39">
        <v>144</v>
      </c>
      <c r="G19" s="39">
        <v>16</v>
      </c>
      <c r="H19" s="39">
        <v>1134</v>
      </c>
      <c r="I19" s="39">
        <v>239</v>
      </c>
      <c r="J19" s="39">
        <v>213</v>
      </c>
      <c r="K19" s="39">
        <v>186</v>
      </c>
    </row>
    <row r="20" spans="1:11" ht="15" customHeight="1" x14ac:dyDescent="0.3">
      <c r="A20" s="137" t="s">
        <v>47</v>
      </c>
      <c r="B20" s="39">
        <v>1506</v>
      </c>
      <c r="C20" s="39">
        <v>678</v>
      </c>
      <c r="D20" s="39">
        <v>271</v>
      </c>
      <c r="E20" s="39">
        <v>204</v>
      </c>
      <c r="F20" s="39">
        <v>25</v>
      </c>
      <c r="G20" s="39">
        <v>2</v>
      </c>
      <c r="H20" s="39">
        <v>514</v>
      </c>
      <c r="I20" s="39">
        <v>154</v>
      </c>
      <c r="J20" s="39">
        <v>142</v>
      </c>
      <c r="K20" s="39">
        <v>132</v>
      </c>
    </row>
    <row r="21" spans="1:11" ht="15" customHeight="1" x14ac:dyDescent="0.3">
      <c r="A21" s="137" t="s">
        <v>48</v>
      </c>
      <c r="B21" s="39">
        <v>1329</v>
      </c>
      <c r="C21" s="39">
        <v>822</v>
      </c>
      <c r="D21" s="39">
        <v>353</v>
      </c>
      <c r="E21" s="39">
        <v>241</v>
      </c>
      <c r="F21" s="39">
        <v>31</v>
      </c>
      <c r="G21" s="39">
        <v>0</v>
      </c>
      <c r="H21" s="39">
        <v>739</v>
      </c>
      <c r="I21" s="39">
        <v>139</v>
      </c>
      <c r="J21" s="39">
        <v>135</v>
      </c>
      <c r="K21" s="39">
        <v>122</v>
      </c>
    </row>
    <row r="22" spans="1:11" ht="15" customHeight="1" x14ac:dyDescent="0.3">
      <c r="A22" s="137" t="s">
        <v>49</v>
      </c>
      <c r="B22" s="39">
        <v>2921</v>
      </c>
      <c r="C22" s="39">
        <v>1483</v>
      </c>
      <c r="D22" s="39">
        <v>715</v>
      </c>
      <c r="E22" s="39">
        <v>421</v>
      </c>
      <c r="F22" s="39">
        <v>87</v>
      </c>
      <c r="G22" s="39">
        <v>2</v>
      </c>
      <c r="H22" s="39">
        <v>1307</v>
      </c>
      <c r="I22" s="39">
        <v>334</v>
      </c>
      <c r="J22" s="39">
        <v>316</v>
      </c>
      <c r="K22" s="39">
        <v>266</v>
      </c>
    </row>
    <row r="23" spans="1:11" ht="15" customHeight="1" x14ac:dyDescent="0.3">
      <c r="A23" s="137" t="s">
        <v>50</v>
      </c>
      <c r="B23" s="39">
        <v>2144</v>
      </c>
      <c r="C23" s="39">
        <v>1820</v>
      </c>
      <c r="D23" s="39">
        <v>538</v>
      </c>
      <c r="E23" s="39">
        <v>527</v>
      </c>
      <c r="F23" s="39">
        <v>84</v>
      </c>
      <c r="G23" s="39">
        <v>0</v>
      </c>
      <c r="H23" s="39">
        <v>1591</v>
      </c>
      <c r="I23" s="39">
        <v>365</v>
      </c>
      <c r="J23" s="39">
        <v>359</v>
      </c>
      <c r="K23" s="39">
        <v>307</v>
      </c>
    </row>
    <row r="24" spans="1:11" ht="15" customHeight="1" x14ac:dyDescent="0.3">
      <c r="A24" s="137" t="s">
        <v>51</v>
      </c>
      <c r="B24" s="39">
        <v>1978</v>
      </c>
      <c r="C24" s="39">
        <v>1430</v>
      </c>
      <c r="D24" s="39">
        <v>519</v>
      </c>
      <c r="E24" s="39">
        <v>325</v>
      </c>
      <c r="F24" s="39">
        <v>92</v>
      </c>
      <c r="G24" s="39">
        <v>2</v>
      </c>
      <c r="H24" s="39">
        <v>1307</v>
      </c>
      <c r="I24" s="39">
        <v>301</v>
      </c>
      <c r="J24" s="39">
        <v>262</v>
      </c>
      <c r="K24" s="39">
        <v>249</v>
      </c>
    </row>
    <row r="25" spans="1:11" ht="15" customHeight="1" x14ac:dyDescent="0.3">
      <c r="A25" s="137" t="s">
        <v>52</v>
      </c>
      <c r="B25" s="39">
        <v>2661</v>
      </c>
      <c r="C25" s="39">
        <v>747</v>
      </c>
      <c r="D25" s="39">
        <v>452</v>
      </c>
      <c r="E25" s="39">
        <v>301</v>
      </c>
      <c r="F25" s="39">
        <v>64</v>
      </c>
      <c r="G25" s="39">
        <v>1</v>
      </c>
      <c r="H25" s="39">
        <v>629</v>
      </c>
      <c r="I25" s="39">
        <v>101</v>
      </c>
      <c r="J25" s="39">
        <v>99</v>
      </c>
      <c r="K25" s="39">
        <v>87</v>
      </c>
    </row>
    <row r="26" spans="1:11" ht="15" customHeight="1" x14ac:dyDescent="0.3">
      <c r="A26" s="137" t="s">
        <v>53</v>
      </c>
      <c r="B26" s="39">
        <v>1695</v>
      </c>
      <c r="C26" s="39">
        <v>1031</v>
      </c>
      <c r="D26" s="39">
        <v>332</v>
      </c>
      <c r="E26" s="39">
        <v>266</v>
      </c>
      <c r="F26" s="39">
        <v>79</v>
      </c>
      <c r="G26" s="39">
        <v>0</v>
      </c>
      <c r="H26" s="39">
        <v>876</v>
      </c>
      <c r="I26" s="39">
        <v>321</v>
      </c>
      <c r="J26" s="39">
        <v>309</v>
      </c>
      <c r="K26" s="39">
        <v>255</v>
      </c>
    </row>
    <row r="27" spans="1:11" ht="15" customHeight="1" x14ac:dyDescent="0.3">
      <c r="A27" s="137" t="s">
        <v>54</v>
      </c>
      <c r="B27" s="39">
        <v>1619</v>
      </c>
      <c r="C27" s="39">
        <v>870</v>
      </c>
      <c r="D27" s="39">
        <v>390</v>
      </c>
      <c r="E27" s="39">
        <v>256</v>
      </c>
      <c r="F27" s="39">
        <v>127</v>
      </c>
      <c r="G27" s="39">
        <v>3</v>
      </c>
      <c r="H27" s="39">
        <v>703</v>
      </c>
      <c r="I27" s="39">
        <v>135</v>
      </c>
      <c r="J27" s="39">
        <v>130</v>
      </c>
      <c r="K27" s="39">
        <v>122</v>
      </c>
    </row>
    <row r="28" spans="1:11" ht="15" customHeight="1" x14ac:dyDescent="0.3">
      <c r="A28" s="137" t="s">
        <v>55</v>
      </c>
      <c r="B28" s="39">
        <v>1260</v>
      </c>
      <c r="C28" s="39">
        <v>652</v>
      </c>
      <c r="D28" s="39">
        <v>363</v>
      </c>
      <c r="E28" s="39">
        <v>218</v>
      </c>
      <c r="F28" s="39">
        <v>37</v>
      </c>
      <c r="G28" s="39">
        <v>6</v>
      </c>
      <c r="H28" s="39">
        <v>613</v>
      </c>
      <c r="I28" s="39">
        <v>177</v>
      </c>
      <c r="J28" s="39">
        <v>157</v>
      </c>
      <c r="K28" s="39">
        <v>152</v>
      </c>
    </row>
    <row r="29" spans="1:11" ht="15" customHeight="1" x14ac:dyDescent="0.3">
      <c r="A29" s="137" t="s">
        <v>56</v>
      </c>
      <c r="B29" s="39">
        <v>1835</v>
      </c>
      <c r="C29" s="39">
        <v>1296</v>
      </c>
      <c r="D29" s="39">
        <v>384</v>
      </c>
      <c r="E29" s="39">
        <v>329</v>
      </c>
      <c r="F29" s="39">
        <v>128</v>
      </c>
      <c r="G29" s="39">
        <v>1</v>
      </c>
      <c r="H29" s="39">
        <v>1071</v>
      </c>
      <c r="I29" s="39">
        <v>197</v>
      </c>
      <c r="J29" s="39">
        <v>190</v>
      </c>
      <c r="K29" s="39">
        <v>171</v>
      </c>
    </row>
    <row r="30" spans="1:11" ht="15" customHeight="1" x14ac:dyDescent="0.3">
      <c r="A30" s="139" t="s">
        <v>57</v>
      </c>
      <c r="B30" s="39">
        <v>1715</v>
      </c>
      <c r="C30" s="39">
        <v>595</v>
      </c>
      <c r="D30" s="39">
        <v>257</v>
      </c>
      <c r="E30" s="39">
        <v>179</v>
      </c>
      <c r="F30" s="39">
        <v>34</v>
      </c>
      <c r="G30" s="39">
        <v>0</v>
      </c>
      <c r="H30" s="39">
        <v>554</v>
      </c>
      <c r="I30" s="39">
        <v>158</v>
      </c>
      <c r="J30" s="39">
        <v>146</v>
      </c>
      <c r="K30" s="39">
        <v>133</v>
      </c>
    </row>
    <row r="31" spans="1:11" ht="15" customHeight="1" x14ac:dyDescent="0.3">
      <c r="A31" s="140" t="s">
        <v>58</v>
      </c>
      <c r="B31" s="39">
        <v>2039</v>
      </c>
      <c r="C31" s="39">
        <v>802</v>
      </c>
      <c r="D31" s="39">
        <v>508</v>
      </c>
      <c r="E31" s="39">
        <v>297</v>
      </c>
      <c r="F31" s="39">
        <v>51</v>
      </c>
      <c r="G31" s="39">
        <v>8</v>
      </c>
      <c r="H31" s="39">
        <v>742</v>
      </c>
      <c r="I31" s="39">
        <v>208</v>
      </c>
      <c r="J31" s="39">
        <v>159</v>
      </c>
      <c r="K31" s="39">
        <v>137</v>
      </c>
    </row>
    <row r="32" spans="1:11" ht="15" customHeight="1" x14ac:dyDescent="0.3">
      <c r="A32" s="140" t="s">
        <v>59</v>
      </c>
      <c r="B32" s="39">
        <v>2284</v>
      </c>
      <c r="C32" s="39">
        <v>897</v>
      </c>
      <c r="D32" s="39">
        <v>471</v>
      </c>
      <c r="E32" s="39">
        <v>373</v>
      </c>
      <c r="F32" s="39">
        <v>102</v>
      </c>
      <c r="G32" s="39">
        <v>20</v>
      </c>
      <c r="H32" s="39">
        <v>747</v>
      </c>
      <c r="I32" s="39">
        <v>115</v>
      </c>
      <c r="J32" s="39">
        <v>102</v>
      </c>
      <c r="K32" s="39">
        <v>95</v>
      </c>
    </row>
    <row r="33" spans="1:11" ht="15" customHeight="1" x14ac:dyDescent="0.3">
      <c r="A33" s="140" t="s">
        <v>60</v>
      </c>
      <c r="B33" s="39">
        <v>2377</v>
      </c>
      <c r="C33" s="39">
        <v>1629</v>
      </c>
      <c r="D33" s="39">
        <v>584</v>
      </c>
      <c r="E33" s="39">
        <v>401</v>
      </c>
      <c r="F33" s="39">
        <v>61</v>
      </c>
      <c r="G33" s="39">
        <v>1</v>
      </c>
      <c r="H33" s="39">
        <v>1499</v>
      </c>
      <c r="I33" s="39">
        <v>368</v>
      </c>
      <c r="J33" s="39">
        <v>364</v>
      </c>
      <c r="K33" s="39">
        <v>334</v>
      </c>
    </row>
    <row r="34" spans="1:11" ht="15" customHeight="1" x14ac:dyDescent="0.3">
      <c r="A34" s="140" t="s">
        <v>61</v>
      </c>
      <c r="B34" s="39">
        <v>1770</v>
      </c>
      <c r="C34" s="39">
        <v>1218</v>
      </c>
      <c r="D34" s="39">
        <v>555</v>
      </c>
      <c r="E34" s="39">
        <v>355</v>
      </c>
      <c r="F34" s="39">
        <v>18</v>
      </c>
      <c r="G34" s="39">
        <v>3</v>
      </c>
      <c r="H34" s="39">
        <v>1056</v>
      </c>
      <c r="I34" s="39">
        <v>263</v>
      </c>
      <c r="J34" s="39">
        <v>255</v>
      </c>
      <c r="K34" s="39">
        <v>245</v>
      </c>
    </row>
    <row r="35" spans="1:11" ht="15" customHeight="1" x14ac:dyDescent="0.3">
      <c r="A35" s="140" t="s">
        <v>62</v>
      </c>
      <c r="B35" s="39">
        <v>1328</v>
      </c>
      <c r="C35" s="39">
        <v>846</v>
      </c>
      <c r="D35" s="39">
        <v>272</v>
      </c>
      <c r="E35" s="39">
        <v>192</v>
      </c>
      <c r="F35" s="39">
        <v>68</v>
      </c>
      <c r="G35" s="39">
        <v>2</v>
      </c>
      <c r="H35" s="39">
        <v>610</v>
      </c>
      <c r="I35" s="39">
        <v>142</v>
      </c>
      <c r="J35" s="39">
        <v>140</v>
      </c>
      <c r="K35" s="39">
        <v>111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0" zoomScaleNormal="85" zoomScaleSheetLayoutView="70" workbookViewId="0">
      <selection activeCell="B12" sqref="B12"/>
    </sheetView>
  </sheetViews>
  <sheetFormatPr defaultRowHeight="15.6" x14ac:dyDescent="0.3"/>
  <cols>
    <col min="1" max="1" width="28.109375" style="142" customWidth="1"/>
    <col min="2" max="2" width="17.44140625" style="142" customWidth="1"/>
    <col min="3" max="3" width="14.109375" style="141" customWidth="1"/>
    <col min="4" max="4" width="13.6640625" style="141" customWidth="1"/>
    <col min="5" max="5" width="13" style="141" customWidth="1"/>
    <col min="6" max="6" width="12.44140625" style="141" customWidth="1"/>
    <col min="7" max="7" width="19.88671875" style="141" customWidth="1"/>
    <col min="8" max="8" width="17.44140625" style="141" customWidth="1"/>
    <col min="9" max="9" width="12.44140625" style="141" customWidth="1"/>
    <col min="10" max="10" width="12.109375" style="141" customWidth="1"/>
    <col min="11" max="11" width="14" style="141" customWidth="1"/>
    <col min="12" max="256" width="9" style="138"/>
    <col min="257" max="257" width="18" style="138" customWidth="1"/>
    <col min="258" max="258" width="10.44140625" style="138" customWidth="1"/>
    <col min="259" max="259" width="11.44140625" style="138" customWidth="1"/>
    <col min="260" max="260" width="15.6640625" style="138" customWidth="1"/>
    <col min="261" max="261" width="11.6640625" style="138" customWidth="1"/>
    <col min="262" max="262" width="10.109375" style="138" customWidth="1"/>
    <col min="263" max="263" width="17.88671875" style="138" customWidth="1"/>
    <col min="264" max="264" width="14.44140625" style="138" customWidth="1"/>
    <col min="265" max="265" width="11.33203125" style="138" customWidth="1"/>
    <col min="266" max="266" width="11.44140625" style="138" customWidth="1"/>
    <col min="267" max="267" width="11.33203125" style="138" customWidth="1"/>
    <col min="268" max="512" width="9" style="138"/>
    <col min="513" max="513" width="18" style="138" customWidth="1"/>
    <col min="514" max="514" width="10.44140625" style="138" customWidth="1"/>
    <col min="515" max="515" width="11.44140625" style="138" customWidth="1"/>
    <col min="516" max="516" width="15.6640625" style="138" customWidth="1"/>
    <col min="517" max="517" width="11.6640625" style="138" customWidth="1"/>
    <col min="518" max="518" width="10.109375" style="138" customWidth="1"/>
    <col min="519" max="519" width="17.88671875" style="138" customWidth="1"/>
    <col min="520" max="520" width="14.44140625" style="138" customWidth="1"/>
    <col min="521" max="521" width="11.33203125" style="138" customWidth="1"/>
    <col min="522" max="522" width="11.44140625" style="138" customWidth="1"/>
    <col min="523" max="523" width="11.33203125" style="138" customWidth="1"/>
    <col min="524" max="768" width="9" style="138"/>
    <col min="769" max="769" width="18" style="138" customWidth="1"/>
    <col min="770" max="770" width="10.44140625" style="138" customWidth="1"/>
    <col min="771" max="771" width="11.44140625" style="138" customWidth="1"/>
    <col min="772" max="772" width="15.6640625" style="138" customWidth="1"/>
    <col min="773" max="773" width="11.6640625" style="138" customWidth="1"/>
    <col min="774" max="774" width="10.109375" style="138" customWidth="1"/>
    <col min="775" max="775" width="17.88671875" style="138" customWidth="1"/>
    <col min="776" max="776" width="14.44140625" style="138" customWidth="1"/>
    <col min="777" max="777" width="11.33203125" style="138" customWidth="1"/>
    <col min="778" max="778" width="11.44140625" style="138" customWidth="1"/>
    <col min="779" max="779" width="11.33203125" style="138" customWidth="1"/>
    <col min="780" max="1024" width="9" style="138"/>
    <col min="1025" max="1025" width="18" style="138" customWidth="1"/>
    <col min="1026" max="1026" width="10.44140625" style="138" customWidth="1"/>
    <col min="1027" max="1027" width="11.44140625" style="138" customWidth="1"/>
    <col min="1028" max="1028" width="15.6640625" style="138" customWidth="1"/>
    <col min="1029" max="1029" width="11.6640625" style="138" customWidth="1"/>
    <col min="1030" max="1030" width="10.109375" style="138" customWidth="1"/>
    <col min="1031" max="1031" width="17.88671875" style="138" customWidth="1"/>
    <col min="1032" max="1032" width="14.44140625" style="138" customWidth="1"/>
    <col min="1033" max="1033" width="11.33203125" style="138" customWidth="1"/>
    <col min="1034" max="1034" width="11.44140625" style="138" customWidth="1"/>
    <col min="1035" max="1035" width="11.33203125" style="138" customWidth="1"/>
    <col min="1036" max="1280" width="9" style="138"/>
    <col min="1281" max="1281" width="18" style="138" customWidth="1"/>
    <col min="1282" max="1282" width="10.44140625" style="138" customWidth="1"/>
    <col min="1283" max="1283" width="11.44140625" style="138" customWidth="1"/>
    <col min="1284" max="1284" width="15.6640625" style="138" customWidth="1"/>
    <col min="1285" max="1285" width="11.6640625" style="138" customWidth="1"/>
    <col min="1286" max="1286" width="10.109375" style="138" customWidth="1"/>
    <col min="1287" max="1287" width="17.88671875" style="138" customWidth="1"/>
    <col min="1288" max="1288" width="14.44140625" style="138" customWidth="1"/>
    <col min="1289" max="1289" width="11.33203125" style="138" customWidth="1"/>
    <col min="1290" max="1290" width="11.44140625" style="138" customWidth="1"/>
    <col min="1291" max="1291" width="11.33203125" style="138" customWidth="1"/>
    <col min="1292" max="1536" width="9" style="138"/>
    <col min="1537" max="1537" width="18" style="138" customWidth="1"/>
    <col min="1538" max="1538" width="10.44140625" style="138" customWidth="1"/>
    <col min="1539" max="1539" width="11.44140625" style="138" customWidth="1"/>
    <col min="1540" max="1540" width="15.6640625" style="138" customWidth="1"/>
    <col min="1541" max="1541" width="11.6640625" style="138" customWidth="1"/>
    <col min="1542" max="1542" width="10.109375" style="138" customWidth="1"/>
    <col min="1543" max="1543" width="17.88671875" style="138" customWidth="1"/>
    <col min="1544" max="1544" width="14.44140625" style="138" customWidth="1"/>
    <col min="1545" max="1545" width="11.33203125" style="138" customWidth="1"/>
    <col min="1546" max="1546" width="11.44140625" style="138" customWidth="1"/>
    <col min="1547" max="1547" width="11.33203125" style="138" customWidth="1"/>
    <col min="1548" max="1792" width="9" style="138"/>
    <col min="1793" max="1793" width="18" style="138" customWidth="1"/>
    <col min="1794" max="1794" width="10.44140625" style="138" customWidth="1"/>
    <col min="1795" max="1795" width="11.44140625" style="138" customWidth="1"/>
    <col min="1796" max="1796" width="15.6640625" style="138" customWidth="1"/>
    <col min="1797" max="1797" width="11.6640625" style="138" customWidth="1"/>
    <col min="1798" max="1798" width="10.109375" style="138" customWidth="1"/>
    <col min="1799" max="1799" width="17.88671875" style="138" customWidth="1"/>
    <col min="1800" max="1800" width="14.44140625" style="138" customWidth="1"/>
    <col min="1801" max="1801" width="11.33203125" style="138" customWidth="1"/>
    <col min="1802" max="1802" width="11.44140625" style="138" customWidth="1"/>
    <col min="1803" max="1803" width="11.33203125" style="138" customWidth="1"/>
    <col min="1804" max="2048" width="9" style="138"/>
    <col min="2049" max="2049" width="18" style="138" customWidth="1"/>
    <col min="2050" max="2050" width="10.44140625" style="138" customWidth="1"/>
    <col min="2051" max="2051" width="11.44140625" style="138" customWidth="1"/>
    <col min="2052" max="2052" width="15.6640625" style="138" customWidth="1"/>
    <col min="2053" max="2053" width="11.6640625" style="138" customWidth="1"/>
    <col min="2054" max="2054" width="10.109375" style="138" customWidth="1"/>
    <col min="2055" max="2055" width="17.88671875" style="138" customWidth="1"/>
    <col min="2056" max="2056" width="14.44140625" style="138" customWidth="1"/>
    <col min="2057" max="2057" width="11.33203125" style="138" customWidth="1"/>
    <col min="2058" max="2058" width="11.44140625" style="138" customWidth="1"/>
    <col min="2059" max="2059" width="11.33203125" style="138" customWidth="1"/>
    <col min="2060" max="2304" width="9" style="138"/>
    <col min="2305" max="2305" width="18" style="138" customWidth="1"/>
    <col min="2306" max="2306" width="10.44140625" style="138" customWidth="1"/>
    <col min="2307" max="2307" width="11.44140625" style="138" customWidth="1"/>
    <col min="2308" max="2308" width="15.6640625" style="138" customWidth="1"/>
    <col min="2309" max="2309" width="11.6640625" style="138" customWidth="1"/>
    <col min="2310" max="2310" width="10.109375" style="138" customWidth="1"/>
    <col min="2311" max="2311" width="17.88671875" style="138" customWidth="1"/>
    <col min="2312" max="2312" width="14.44140625" style="138" customWidth="1"/>
    <col min="2313" max="2313" width="11.33203125" style="138" customWidth="1"/>
    <col min="2314" max="2314" width="11.44140625" style="138" customWidth="1"/>
    <col min="2315" max="2315" width="11.33203125" style="138" customWidth="1"/>
    <col min="2316" max="2560" width="9" style="138"/>
    <col min="2561" max="2561" width="18" style="138" customWidth="1"/>
    <col min="2562" max="2562" width="10.44140625" style="138" customWidth="1"/>
    <col min="2563" max="2563" width="11.44140625" style="138" customWidth="1"/>
    <col min="2564" max="2564" width="15.6640625" style="138" customWidth="1"/>
    <col min="2565" max="2565" width="11.6640625" style="138" customWidth="1"/>
    <col min="2566" max="2566" width="10.109375" style="138" customWidth="1"/>
    <col min="2567" max="2567" width="17.88671875" style="138" customWidth="1"/>
    <col min="2568" max="2568" width="14.44140625" style="138" customWidth="1"/>
    <col min="2569" max="2569" width="11.33203125" style="138" customWidth="1"/>
    <col min="2570" max="2570" width="11.44140625" style="138" customWidth="1"/>
    <col min="2571" max="2571" width="11.33203125" style="138" customWidth="1"/>
    <col min="2572" max="2816" width="9" style="138"/>
    <col min="2817" max="2817" width="18" style="138" customWidth="1"/>
    <col min="2818" max="2818" width="10.44140625" style="138" customWidth="1"/>
    <col min="2819" max="2819" width="11.44140625" style="138" customWidth="1"/>
    <col min="2820" max="2820" width="15.6640625" style="138" customWidth="1"/>
    <col min="2821" max="2821" width="11.6640625" style="138" customWidth="1"/>
    <col min="2822" max="2822" width="10.109375" style="138" customWidth="1"/>
    <col min="2823" max="2823" width="17.88671875" style="138" customWidth="1"/>
    <col min="2824" max="2824" width="14.44140625" style="138" customWidth="1"/>
    <col min="2825" max="2825" width="11.33203125" style="138" customWidth="1"/>
    <col min="2826" max="2826" width="11.44140625" style="138" customWidth="1"/>
    <col min="2827" max="2827" width="11.33203125" style="138" customWidth="1"/>
    <col min="2828" max="3072" width="9" style="138"/>
    <col min="3073" max="3073" width="18" style="138" customWidth="1"/>
    <col min="3074" max="3074" width="10.44140625" style="138" customWidth="1"/>
    <col min="3075" max="3075" width="11.44140625" style="138" customWidth="1"/>
    <col min="3076" max="3076" width="15.6640625" style="138" customWidth="1"/>
    <col min="3077" max="3077" width="11.6640625" style="138" customWidth="1"/>
    <col min="3078" max="3078" width="10.109375" style="138" customWidth="1"/>
    <col min="3079" max="3079" width="17.88671875" style="138" customWidth="1"/>
    <col min="3080" max="3080" width="14.44140625" style="138" customWidth="1"/>
    <col min="3081" max="3081" width="11.33203125" style="138" customWidth="1"/>
    <col min="3082" max="3082" width="11.44140625" style="138" customWidth="1"/>
    <col min="3083" max="3083" width="11.33203125" style="138" customWidth="1"/>
    <col min="3084" max="3328" width="9" style="138"/>
    <col min="3329" max="3329" width="18" style="138" customWidth="1"/>
    <col min="3330" max="3330" width="10.44140625" style="138" customWidth="1"/>
    <col min="3331" max="3331" width="11.44140625" style="138" customWidth="1"/>
    <col min="3332" max="3332" width="15.6640625" style="138" customWidth="1"/>
    <col min="3333" max="3333" width="11.6640625" style="138" customWidth="1"/>
    <col min="3334" max="3334" width="10.109375" style="138" customWidth="1"/>
    <col min="3335" max="3335" width="17.88671875" style="138" customWidth="1"/>
    <col min="3336" max="3336" width="14.44140625" style="138" customWidth="1"/>
    <col min="3337" max="3337" width="11.33203125" style="138" customWidth="1"/>
    <col min="3338" max="3338" width="11.44140625" style="138" customWidth="1"/>
    <col min="3339" max="3339" width="11.33203125" style="138" customWidth="1"/>
    <col min="3340" max="3584" width="9" style="138"/>
    <col min="3585" max="3585" width="18" style="138" customWidth="1"/>
    <col min="3586" max="3586" width="10.44140625" style="138" customWidth="1"/>
    <col min="3587" max="3587" width="11.44140625" style="138" customWidth="1"/>
    <col min="3588" max="3588" width="15.6640625" style="138" customWidth="1"/>
    <col min="3589" max="3589" width="11.6640625" style="138" customWidth="1"/>
    <col min="3590" max="3590" width="10.109375" style="138" customWidth="1"/>
    <col min="3591" max="3591" width="17.88671875" style="138" customWidth="1"/>
    <col min="3592" max="3592" width="14.44140625" style="138" customWidth="1"/>
    <col min="3593" max="3593" width="11.33203125" style="138" customWidth="1"/>
    <col min="3594" max="3594" width="11.44140625" style="138" customWidth="1"/>
    <col min="3595" max="3595" width="11.33203125" style="138" customWidth="1"/>
    <col min="3596" max="3840" width="9" style="138"/>
    <col min="3841" max="3841" width="18" style="138" customWidth="1"/>
    <col min="3842" max="3842" width="10.44140625" style="138" customWidth="1"/>
    <col min="3843" max="3843" width="11.44140625" style="138" customWidth="1"/>
    <col min="3844" max="3844" width="15.6640625" style="138" customWidth="1"/>
    <col min="3845" max="3845" width="11.6640625" style="138" customWidth="1"/>
    <col min="3846" max="3846" width="10.109375" style="138" customWidth="1"/>
    <col min="3847" max="3847" width="17.88671875" style="138" customWidth="1"/>
    <col min="3848" max="3848" width="14.44140625" style="138" customWidth="1"/>
    <col min="3849" max="3849" width="11.33203125" style="138" customWidth="1"/>
    <col min="3850" max="3850" width="11.44140625" style="138" customWidth="1"/>
    <col min="3851" max="3851" width="11.33203125" style="138" customWidth="1"/>
    <col min="3852" max="4096" width="9" style="138"/>
    <col min="4097" max="4097" width="18" style="138" customWidth="1"/>
    <col min="4098" max="4098" width="10.44140625" style="138" customWidth="1"/>
    <col min="4099" max="4099" width="11.44140625" style="138" customWidth="1"/>
    <col min="4100" max="4100" width="15.6640625" style="138" customWidth="1"/>
    <col min="4101" max="4101" width="11.6640625" style="138" customWidth="1"/>
    <col min="4102" max="4102" width="10.109375" style="138" customWidth="1"/>
    <col min="4103" max="4103" width="17.88671875" style="138" customWidth="1"/>
    <col min="4104" max="4104" width="14.44140625" style="138" customWidth="1"/>
    <col min="4105" max="4105" width="11.33203125" style="138" customWidth="1"/>
    <col min="4106" max="4106" width="11.44140625" style="138" customWidth="1"/>
    <col min="4107" max="4107" width="11.33203125" style="138" customWidth="1"/>
    <col min="4108" max="4352" width="9" style="138"/>
    <col min="4353" max="4353" width="18" style="138" customWidth="1"/>
    <col min="4354" max="4354" width="10.44140625" style="138" customWidth="1"/>
    <col min="4355" max="4355" width="11.44140625" style="138" customWidth="1"/>
    <col min="4356" max="4356" width="15.6640625" style="138" customWidth="1"/>
    <col min="4357" max="4357" width="11.6640625" style="138" customWidth="1"/>
    <col min="4358" max="4358" width="10.109375" style="138" customWidth="1"/>
    <col min="4359" max="4359" width="17.88671875" style="138" customWidth="1"/>
    <col min="4360" max="4360" width="14.44140625" style="138" customWidth="1"/>
    <col min="4361" max="4361" width="11.33203125" style="138" customWidth="1"/>
    <col min="4362" max="4362" width="11.44140625" style="138" customWidth="1"/>
    <col min="4363" max="4363" width="11.33203125" style="138" customWidth="1"/>
    <col min="4364" max="4608" width="9" style="138"/>
    <col min="4609" max="4609" width="18" style="138" customWidth="1"/>
    <col min="4610" max="4610" width="10.44140625" style="138" customWidth="1"/>
    <col min="4611" max="4611" width="11.44140625" style="138" customWidth="1"/>
    <col min="4612" max="4612" width="15.6640625" style="138" customWidth="1"/>
    <col min="4613" max="4613" width="11.6640625" style="138" customWidth="1"/>
    <col min="4614" max="4614" width="10.109375" style="138" customWidth="1"/>
    <col min="4615" max="4615" width="17.88671875" style="138" customWidth="1"/>
    <col min="4616" max="4616" width="14.44140625" style="138" customWidth="1"/>
    <col min="4617" max="4617" width="11.33203125" style="138" customWidth="1"/>
    <col min="4618" max="4618" width="11.44140625" style="138" customWidth="1"/>
    <col min="4619" max="4619" width="11.33203125" style="138" customWidth="1"/>
    <col min="4620" max="4864" width="9" style="138"/>
    <col min="4865" max="4865" width="18" style="138" customWidth="1"/>
    <col min="4866" max="4866" width="10.44140625" style="138" customWidth="1"/>
    <col min="4867" max="4867" width="11.44140625" style="138" customWidth="1"/>
    <col min="4868" max="4868" width="15.6640625" style="138" customWidth="1"/>
    <col min="4869" max="4869" width="11.6640625" style="138" customWidth="1"/>
    <col min="4870" max="4870" width="10.109375" style="138" customWidth="1"/>
    <col min="4871" max="4871" width="17.88671875" style="138" customWidth="1"/>
    <col min="4872" max="4872" width="14.44140625" style="138" customWidth="1"/>
    <col min="4873" max="4873" width="11.33203125" style="138" customWidth="1"/>
    <col min="4874" max="4874" width="11.44140625" style="138" customWidth="1"/>
    <col min="4875" max="4875" width="11.33203125" style="138" customWidth="1"/>
    <col min="4876" max="5120" width="9" style="138"/>
    <col min="5121" max="5121" width="18" style="138" customWidth="1"/>
    <col min="5122" max="5122" width="10.44140625" style="138" customWidth="1"/>
    <col min="5123" max="5123" width="11.44140625" style="138" customWidth="1"/>
    <col min="5124" max="5124" width="15.6640625" style="138" customWidth="1"/>
    <col min="5125" max="5125" width="11.6640625" style="138" customWidth="1"/>
    <col min="5126" max="5126" width="10.109375" style="138" customWidth="1"/>
    <col min="5127" max="5127" width="17.88671875" style="138" customWidth="1"/>
    <col min="5128" max="5128" width="14.44140625" style="138" customWidth="1"/>
    <col min="5129" max="5129" width="11.33203125" style="138" customWidth="1"/>
    <col min="5130" max="5130" width="11.44140625" style="138" customWidth="1"/>
    <col min="5131" max="5131" width="11.33203125" style="138" customWidth="1"/>
    <col min="5132" max="5376" width="9" style="138"/>
    <col min="5377" max="5377" width="18" style="138" customWidth="1"/>
    <col min="5378" max="5378" width="10.44140625" style="138" customWidth="1"/>
    <col min="5379" max="5379" width="11.44140625" style="138" customWidth="1"/>
    <col min="5380" max="5380" width="15.6640625" style="138" customWidth="1"/>
    <col min="5381" max="5381" width="11.6640625" style="138" customWidth="1"/>
    <col min="5382" max="5382" width="10.109375" style="138" customWidth="1"/>
    <col min="5383" max="5383" width="17.88671875" style="138" customWidth="1"/>
    <col min="5384" max="5384" width="14.44140625" style="138" customWidth="1"/>
    <col min="5385" max="5385" width="11.33203125" style="138" customWidth="1"/>
    <col min="5386" max="5386" width="11.44140625" style="138" customWidth="1"/>
    <col min="5387" max="5387" width="11.33203125" style="138" customWidth="1"/>
    <col min="5388" max="5632" width="9" style="138"/>
    <col min="5633" max="5633" width="18" style="138" customWidth="1"/>
    <col min="5634" max="5634" width="10.44140625" style="138" customWidth="1"/>
    <col min="5635" max="5635" width="11.44140625" style="138" customWidth="1"/>
    <col min="5636" max="5636" width="15.6640625" style="138" customWidth="1"/>
    <col min="5637" max="5637" width="11.6640625" style="138" customWidth="1"/>
    <col min="5638" max="5638" width="10.109375" style="138" customWidth="1"/>
    <col min="5639" max="5639" width="17.88671875" style="138" customWidth="1"/>
    <col min="5640" max="5640" width="14.44140625" style="138" customWidth="1"/>
    <col min="5641" max="5641" width="11.33203125" style="138" customWidth="1"/>
    <col min="5642" max="5642" width="11.44140625" style="138" customWidth="1"/>
    <col min="5643" max="5643" width="11.33203125" style="138" customWidth="1"/>
    <col min="5644" max="5888" width="9" style="138"/>
    <col min="5889" max="5889" width="18" style="138" customWidth="1"/>
    <col min="5890" max="5890" width="10.44140625" style="138" customWidth="1"/>
    <col min="5891" max="5891" width="11.44140625" style="138" customWidth="1"/>
    <col min="5892" max="5892" width="15.6640625" style="138" customWidth="1"/>
    <col min="5893" max="5893" width="11.6640625" style="138" customWidth="1"/>
    <col min="5894" max="5894" width="10.109375" style="138" customWidth="1"/>
    <col min="5895" max="5895" width="17.88671875" style="138" customWidth="1"/>
    <col min="5896" max="5896" width="14.44140625" style="138" customWidth="1"/>
    <col min="5897" max="5897" width="11.33203125" style="138" customWidth="1"/>
    <col min="5898" max="5898" width="11.44140625" style="138" customWidth="1"/>
    <col min="5899" max="5899" width="11.33203125" style="138" customWidth="1"/>
    <col min="5900" max="6144" width="9" style="138"/>
    <col min="6145" max="6145" width="18" style="138" customWidth="1"/>
    <col min="6146" max="6146" width="10.44140625" style="138" customWidth="1"/>
    <col min="6147" max="6147" width="11.44140625" style="138" customWidth="1"/>
    <col min="6148" max="6148" width="15.6640625" style="138" customWidth="1"/>
    <col min="6149" max="6149" width="11.6640625" style="138" customWidth="1"/>
    <col min="6150" max="6150" width="10.109375" style="138" customWidth="1"/>
    <col min="6151" max="6151" width="17.88671875" style="138" customWidth="1"/>
    <col min="6152" max="6152" width="14.44140625" style="138" customWidth="1"/>
    <col min="6153" max="6153" width="11.33203125" style="138" customWidth="1"/>
    <col min="6154" max="6154" width="11.44140625" style="138" customWidth="1"/>
    <col min="6155" max="6155" width="11.33203125" style="138" customWidth="1"/>
    <col min="6156" max="6400" width="9" style="138"/>
    <col min="6401" max="6401" width="18" style="138" customWidth="1"/>
    <col min="6402" max="6402" width="10.44140625" style="138" customWidth="1"/>
    <col min="6403" max="6403" width="11.44140625" style="138" customWidth="1"/>
    <col min="6404" max="6404" width="15.6640625" style="138" customWidth="1"/>
    <col min="6405" max="6405" width="11.6640625" style="138" customWidth="1"/>
    <col min="6406" max="6406" width="10.109375" style="138" customWidth="1"/>
    <col min="6407" max="6407" width="17.88671875" style="138" customWidth="1"/>
    <col min="6408" max="6408" width="14.44140625" style="138" customWidth="1"/>
    <col min="6409" max="6409" width="11.33203125" style="138" customWidth="1"/>
    <col min="6410" max="6410" width="11.44140625" style="138" customWidth="1"/>
    <col min="6411" max="6411" width="11.33203125" style="138" customWidth="1"/>
    <col min="6412" max="6656" width="9" style="138"/>
    <col min="6657" max="6657" width="18" style="138" customWidth="1"/>
    <col min="6658" max="6658" width="10.44140625" style="138" customWidth="1"/>
    <col min="6659" max="6659" width="11.44140625" style="138" customWidth="1"/>
    <col min="6660" max="6660" width="15.6640625" style="138" customWidth="1"/>
    <col min="6661" max="6661" width="11.6640625" style="138" customWidth="1"/>
    <col min="6662" max="6662" width="10.109375" style="138" customWidth="1"/>
    <col min="6663" max="6663" width="17.88671875" style="138" customWidth="1"/>
    <col min="6664" max="6664" width="14.44140625" style="138" customWidth="1"/>
    <col min="6665" max="6665" width="11.33203125" style="138" customWidth="1"/>
    <col min="6666" max="6666" width="11.44140625" style="138" customWidth="1"/>
    <col min="6667" max="6667" width="11.33203125" style="138" customWidth="1"/>
    <col min="6668" max="6912" width="9" style="138"/>
    <col min="6913" max="6913" width="18" style="138" customWidth="1"/>
    <col min="6914" max="6914" width="10.44140625" style="138" customWidth="1"/>
    <col min="6915" max="6915" width="11.44140625" style="138" customWidth="1"/>
    <col min="6916" max="6916" width="15.6640625" style="138" customWidth="1"/>
    <col min="6917" max="6917" width="11.6640625" style="138" customWidth="1"/>
    <col min="6918" max="6918" width="10.109375" style="138" customWidth="1"/>
    <col min="6919" max="6919" width="17.88671875" style="138" customWidth="1"/>
    <col min="6920" max="6920" width="14.44140625" style="138" customWidth="1"/>
    <col min="6921" max="6921" width="11.33203125" style="138" customWidth="1"/>
    <col min="6922" max="6922" width="11.44140625" style="138" customWidth="1"/>
    <col min="6923" max="6923" width="11.33203125" style="138" customWidth="1"/>
    <col min="6924" max="7168" width="9" style="138"/>
    <col min="7169" max="7169" width="18" style="138" customWidth="1"/>
    <col min="7170" max="7170" width="10.44140625" style="138" customWidth="1"/>
    <col min="7171" max="7171" width="11.44140625" style="138" customWidth="1"/>
    <col min="7172" max="7172" width="15.6640625" style="138" customWidth="1"/>
    <col min="7173" max="7173" width="11.6640625" style="138" customWidth="1"/>
    <col min="7174" max="7174" width="10.109375" style="138" customWidth="1"/>
    <col min="7175" max="7175" width="17.88671875" style="138" customWidth="1"/>
    <col min="7176" max="7176" width="14.44140625" style="138" customWidth="1"/>
    <col min="7177" max="7177" width="11.33203125" style="138" customWidth="1"/>
    <col min="7178" max="7178" width="11.44140625" style="138" customWidth="1"/>
    <col min="7179" max="7179" width="11.33203125" style="138" customWidth="1"/>
    <col min="7180" max="7424" width="9" style="138"/>
    <col min="7425" max="7425" width="18" style="138" customWidth="1"/>
    <col min="7426" max="7426" width="10.44140625" style="138" customWidth="1"/>
    <col min="7427" max="7427" width="11.44140625" style="138" customWidth="1"/>
    <col min="7428" max="7428" width="15.6640625" style="138" customWidth="1"/>
    <col min="7429" max="7429" width="11.6640625" style="138" customWidth="1"/>
    <col min="7430" max="7430" width="10.109375" style="138" customWidth="1"/>
    <col min="7431" max="7431" width="17.88671875" style="138" customWidth="1"/>
    <col min="7432" max="7432" width="14.44140625" style="138" customWidth="1"/>
    <col min="7433" max="7433" width="11.33203125" style="138" customWidth="1"/>
    <col min="7434" max="7434" width="11.44140625" style="138" customWidth="1"/>
    <col min="7435" max="7435" width="11.33203125" style="138" customWidth="1"/>
    <col min="7436" max="7680" width="9" style="138"/>
    <col min="7681" max="7681" width="18" style="138" customWidth="1"/>
    <col min="7682" max="7682" width="10.44140625" style="138" customWidth="1"/>
    <col min="7683" max="7683" width="11.44140625" style="138" customWidth="1"/>
    <col min="7684" max="7684" width="15.6640625" style="138" customWidth="1"/>
    <col min="7685" max="7685" width="11.6640625" style="138" customWidth="1"/>
    <col min="7686" max="7686" width="10.109375" style="138" customWidth="1"/>
    <col min="7687" max="7687" width="17.88671875" style="138" customWidth="1"/>
    <col min="7688" max="7688" width="14.44140625" style="138" customWidth="1"/>
    <col min="7689" max="7689" width="11.33203125" style="138" customWidth="1"/>
    <col min="7690" max="7690" width="11.44140625" style="138" customWidth="1"/>
    <col min="7691" max="7691" width="11.33203125" style="138" customWidth="1"/>
    <col min="7692" max="7936" width="9" style="138"/>
    <col min="7937" max="7937" width="18" style="138" customWidth="1"/>
    <col min="7938" max="7938" width="10.44140625" style="138" customWidth="1"/>
    <col min="7939" max="7939" width="11.44140625" style="138" customWidth="1"/>
    <col min="7940" max="7940" width="15.6640625" style="138" customWidth="1"/>
    <col min="7941" max="7941" width="11.6640625" style="138" customWidth="1"/>
    <col min="7942" max="7942" width="10.109375" style="138" customWidth="1"/>
    <col min="7943" max="7943" width="17.88671875" style="138" customWidth="1"/>
    <col min="7944" max="7944" width="14.44140625" style="138" customWidth="1"/>
    <col min="7945" max="7945" width="11.33203125" style="138" customWidth="1"/>
    <col min="7946" max="7946" width="11.44140625" style="138" customWidth="1"/>
    <col min="7947" max="7947" width="11.33203125" style="138" customWidth="1"/>
    <col min="7948" max="8192" width="9" style="138"/>
    <col min="8193" max="8193" width="18" style="138" customWidth="1"/>
    <col min="8194" max="8194" width="10.44140625" style="138" customWidth="1"/>
    <col min="8195" max="8195" width="11.44140625" style="138" customWidth="1"/>
    <col min="8196" max="8196" width="15.6640625" style="138" customWidth="1"/>
    <col min="8197" max="8197" width="11.6640625" style="138" customWidth="1"/>
    <col min="8198" max="8198" width="10.109375" style="138" customWidth="1"/>
    <col min="8199" max="8199" width="17.88671875" style="138" customWidth="1"/>
    <col min="8200" max="8200" width="14.44140625" style="138" customWidth="1"/>
    <col min="8201" max="8201" width="11.33203125" style="138" customWidth="1"/>
    <col min="8202" max="8202" width="11.44140625" style="138" customWidth="1"/>
    <col min="8203" max="8203" width="11.33203125" style="138" customWidth="1"/>
    <col min="8204" max="8448" width="9" style="138"/>
    <col min="8449" max="8449" width="18" style="138" customWidth="1"/>
    <col min="8450" max="8450" width="10.44140625" style="138" customWidth="1"/>
    <col min="8451" max="8451" width="11.44140625" style="138" customWidth="1"/>
    <col min="8452" max="8452" width="15.6640625" style="138" customWidth="1"/>
    <col min="8453" max="8453" width="11.6640625" style="138" customWidth="1"/>
    <col min="8454" max="8454" width="10.109375" style="138" customWidth="1"/>
    <col min="8455" max="8455" width="17.88671875" style="138" customWidth="1"/>
    <col min="8456" max="8456" width="14.44140625" style="138" customWidth="1"/>
    <col min="8457" max="8457" width="11.33203125" style="138" customWidth="1"/>
    <col min="8458" max="8458" width="11.44140625" style="138" customWidth="1"/>
    <col min="8459" max="8459" width="11.33203125" style="138" customWidth="1"/>
    <col min="8460" max="8704" width="9" style="138"/>
    <col min="8705" max="8705" width="18" style="138" customWidth="1"/>
    <col min="8706" max="8706" width="10.44140625" style="138" customWidth="1"/>
    <col min="8707" max="8707" width="11.44140625" style="138" customWidth="1"/>
    <col min="8708" max="8708" width="15.6640625" style="138" customWidth="1"/>
    <col min="8709" max="8709" width="11.6640625" style="138" customWidth="1"/>
    <col min="8710" max="8710" width="10.109375" style="138" customWidth="1"/>
    <col min="8711" max="8711" width="17.88671875" style="138" customWidth="1"/>
    <col min="8712" max="8712" width="14.44140625" style="138" customWidth="1"/>
    <col min="8713" max="8713" width="11.33203125" style="138" customWidth="1"/>
    <col min="8714" max="8714" width="11.44140625" style="138" customWidth="1"/>
    <col min="8715" max="8715" width="11.33203125" style="138" customWidth="1"/>
    <col min="8716" max="8960" width="9" style="138"/>
    <col min="8961" max="8961" width="18" style="138" customWidth="1"/>
    <col min="8962" max="8962" width="10.44140625" style="138" customWidth="1"/>
    <col min="8963" max="8963" width="11.44140625" style="138" customWidth="1"/>
    <col min="8964" max="8964" width="15.6640625" style="138" customWidth="1"/>
    <col min="8965" max="8965" width="11.6640625" style="138" customWidth="1"/>
    <col min="8966" max="8966" width="10.109375" style="138" customWidth="1"/>
    <col min="8967" max="8967" width="17.88671875" style="138" customWidth="1"/>
    <col min="8968" max="8968" width="14.44140625" style="138" customWidth="1"/>
    <col min="8969" max="8969" width="11.33203125" style="138" customWidth="1"/>
    <col min="8970" max="8970" width="11.44140625" style="138" customWidth="1"/>
    <col min="8971" max="8971" width="11.33203125" style="138" customWidth="1"/>
    <col min="8972" max="9216" width="9" style="138"/>
    <col min="9217" max="9217" width="18" style="138" customWidth="1"/>
    <col min="9218" max="9218" width="10.44140625" style="138" customWidth="1"/>
    <col min="9219" max="9219" width="11.44140625" style="138" customWidth="1"/>
    <col min="9220" max="9220" width="15.6640625" style="138" customWidth="1"/>
    <col min="9221" max="9221" width="11.6640625" style="138" customWidth="1"/>
    <col min="9222" max="9222" width="10.109375" style="138" customWidth="1"/>
    <col min="9223" max="9223" width="17.88671875" style="138" customWidth="1"/>
    <col min="9224" max="9224" width="14.44140625" style="138" customWidth="1"/>
    <col min="9225" max="9225" width="11.33203125" style="138" customWidth="1"/>
    <col min="9226" max="9226" width="11.44140625" style="138" customWidth="1"/>
    <col min="9227" max="9227" width="11.33203125" style="138" customWidth="1"/>
    <col min="9228" max="9472" width="9" style="138"/>
    <col min="9473" max="9473" width="18" style="138" customWidth="1"/>
    <col min="9474" max="9474" width="10.44140625" style="138" customWidth="1"/>
    <col min="9475" max="9475" width="11.44140625" style="138" customWidth="1"/>
    <col min="9476" max="9476" width="15.6640625" style="138" customWidth="1"/>
    <col min="9477" max="9477" width="11.6640625" style="138" customWidth="1"/>
    <col min="9478" max="9478" width="10.109375" style="138" customWidth="1"/>
    <col min="9479" max="9479" width="17.88671875" style="138" customWidth="1"/>
    <col min="9480" max="9480" width="14.44140625" style="138" customWidth="1"/>
    <col min="9481" max="9481" width="11.33203125" style="138" customWidth="1"/>
    <col min="9482" max="9482" width="11.44140625" style="138" customWidth="1"/>
    <col min="9483" max="9483" width="11.33203125" style="138" customWidth="1"/>
    <col min="9484" max="9728" width="9" style="138"/>
    <col min="9729" max="9729" width="18" style="138" customWidth="1"/>
    <col min="9730" max="9730" width="10.44140625" style="138" customWidth="1"/>
    <col min="9731" max="9731" width="11.44140625" style="138" customWidth="1"/>
    <col min="9732" max="9732" width="15.6640625" style="138" customWidth="1"/>
    <col min="9733" max="9733" width="11.6640625" style="138" customWidth="1"/>
    <col min="9734" max="9734" width="10.109375" style="138" customWidth="1"/>
    <col min="9735" max="9735" width="17.88671875" style="138" customWidth="1"/>
    <col min="9736" max="9736" width="14.44140625" style="138" customWidth="1"/>
    <col min="9737" max="9737" width="11.33203125" style="138" customWidth="1"/>
    <col min="9738" max="9738" width="11.44140625" style="138" customWidth="1"/>
    <col min="9739" max="9739" width="11.33203125" style="138" customWidth="1"/>
    <col min="9740" max="9984" width="9" style="138"/>
    <col min="9985" max="9985" width="18" style="138" customWidth="1"/>
    <col min="9986" max="9986" width="10.44140625" style="138" customWidth="1"/>
    <col min="9987" max="9987" width="11.44140625" style="138" customWidth="1"/>
    <col min="9988" max="9988" width="15.6640625" style="138" customWidth="1"/>
    <col min="9989" max="9989" width="11.6640625" style="138" customWidth="1"/>
    <col min="9990" max="9990" width="10.109375" style="138" customWidth="1"/>
    <col min="9991" max="9991" width="17.88671875" style="138" customWidth="1"/>
    <col min="9992" max="9992" width="14.44140625" style="138" customWidth="1"/>
    <col min="9993" max="9993" width="11.33203125" style="138" customWidth="1"/>
    <col min="9994" max="9994" width="11.44140625" style="138" customWidth="1"/>
    <col min="9995" max="9995" width="11.33203125" style="138" customWidth="1"/>
    <col min="9996" max="10240" width="9" style="138"/>
    <col min="10241" max="10241" width="18" style="138" customWidth="1"/>
    <col min="10242" max="10242" width="10.44140625" style="138" customWidth="1"/>
    <col min="10243" max="10243" width="11.44140625" style="138" customWidth="1"/>
    <col min="10244" max="10244" width="15.6640625" style="138" customWidth="1"/>
    <col min="10245" max="10245" width="11.6640625" style="138" customWidth="1"/>
    <col min="10246" max="10246" width="10.109375" style="138" customWidth="1"/>
    <col min="10247" max="10247" width="17.88671875" style="138" customWidth="1"/>
    <col min="10248" max="10248" width="14.44140625" style="138" customWidth="1"/>
    <col min="10249" max="10249" width="11.33203125" style="138" customWidth="1"/>
    <col min="10250" max="10250" width="11.44140625" style="138" customWidth="1"/>
    <col min="10251" max="10251" width="11.33203125" style="138" customWidth="1"/>
    <col min="10252" max="10496" width="9" style="138"/>
    <col min="10497" max="10497" width="18" style="138" customWidth="1"/>
    <col min="10498" max="10498" width="10.44140625" style="138" customWidth="1"/>
    <col min="10499" max="10499" width="11.44140625" style="138" customWidth="1"/>
    <col min="10500" max="10500" width="15.6640625" style="138" customWidth="1"/>
    <col min="10501" max="10501" width="11.6640625" style="138" customWidth="1"/>
    <col min="10502" max="10502" width="10.109375" style="138" customWidth="1"/>
    <col min="10503" max="10503" width="17.88671875" style="138" customWidth="1"/>
    <col min="10504" max="10504" width="14.44140625" style="138" customWidth="1"/>
    <col min="10505" max="10505" width="11.33203125" style="138" customWidth="1"/>
    <col min="10506" max="10506" width="11.44140625" style="138" customWidth="1"/>
    <col min="10507" max="10507" width="11.33203125" style="138" customWidth="1"/>
    <col min="10508" max="10752" width="9" style="138"/>
    <col min="10753" max="10753" width="18" style="138" customWidth="1"/>
    <col min="10754" max="10754" width="10.44140625" style="138" customWidth="1"/>
    <col min="10755" max="10755" width="11.44140625" style="138" customWidth="1"/>
    <col min="10756" max="10756" width="15.6640625" style="138" customWidth="1"/>
    <col min="10757" max="10757" width="11.6640625" style="138" customWidth="1"/>
    <col min="10758" max="10758" width="10.109375" style="138" customWidth="1"/>
    <col min="10759" max="10759" width="17.88671875" style="138" customWidth="1"/>
    <col min="10760" max="10760" width="14.44140625" style="138" customWidth="1"/>
    <col min="10761" max="10761" width="11.33203125" style="138" customWidth="1"/>
    <col min="10762" max="10762" width="11.44140625" style="138" customWidth="1"/>
    <col min="10763" max="10763" width="11.33203125" style="138" customWidth="1"/>
    <col min="10764" max="11008" width="9" style="138"/>
    <col min="11009" max="11009" width="18" style="138" customWidth="1"/>
    <col min="11010" max="11010" width="10.44140625" style="138" customWidth="1"/>
    <col min="11011" max="11011" width="11.44140625" style="138" customWidth="1"/>
    <col min="11012" max="11012" width="15.6640625" style="138" customWidth="1"/>
    <col min="11013" max="11013" width="11.6640625" style="138" customWidth="1"/>
    <col min="11014" max="11014" width="10.109375" style="138" customWidth="1"/>
    <col min="11015" max="11015" width="17.88671875" style="138" customWidth="1"/>
    <col min="11016" max="11016" width="14.44140625" style="138" customWidth="1"/>
    <col min="11017" max="11017" width="11.33203125" style="138" customWidth="1"/>
    <col min="11018" max="11018" width="11.44140625" style="138" customWidth="1"/>
    <col min="11019" max="11019" width="11.33203125" style="138" customWidth="1"/>
    <col min="11020" max="11264" width="9" style="138"/>
    <col min="11265" max="11265" width="18" style="138" customWidth="1"/>
    <col min="11266" max="11266" width="10.44140625" style="138" customWidth="1"/>
    <col min="11267" max="11267" width="11.44140625" style="138" customWidth="1"/>
    <col min="11268" max="11268" width="15.6640625" style="138" customWidth="1"/>
    <col min="11269" max="11269" width="11.6640625" style="138" customWidth="1"/>
    <col min="11270" max="11270" width="10.109375" style="138" customWidth="1"/>
    <col min="11271" max="11271" width="17.88671875" style="138" customWidth="1"/>
    <col min="11272" max="11272" width="14.44140625" style="138" customWidth="1"/>
    <col min="11273" max="11273" width="11.33203125" style="138" customWidth="1"/>
    <col min="11274" max="11274" width="11.44140625" style="138" customWidth="1"/>
    <col min="11275" max="11275" width="11.33203125" style="138" customWidth="1"/>
    <col min="11276" max="11520" width="9" style="138"/>
    <col min="11521" max="11521" width="18" style="138" customWidth="1"/>
    <col min="11522" max="11522" width="10.44140625" style="138" customWidth="1"/>
    <col min="11523" max="11523" width="11.44140625" style="138" customWidth="1"/>
    <col min="11524" max="11524" width="15.6640625" style="138" customWidth="1"/>
    <col min="11525" max="11525" width="11.6640625" style="138" customWidth="1"/>
    <col min="11526" max="11526" width="10.109375" style="138" customWidth="1"/>
    <col min="11527" max="11527" width="17.88671875" style="138" customWidth="1"/>
    <col min="11528" max="11528" width="14.44140625" style="138" customWidth="1"/>
    <col min="11529" max="11529" width="11.33203125" style="138" customWidth="1"/>
    <col min="11530" max="11530" width="11.44140625" style="138" customWidth="1"/>
    <col min="11531" max="11531" width="11.33203125" style="138" customWidth="1"/>
    <col min="11532" max="11776" width="9" style="138"/>
    <col min="11777" max="11777" width="18" style="138" customWidth="1"/>
    <col min="11778" max="11778" width="10.44140625" style="138" customWidth="1"/>
    <col min="11779" max="11779" width="11.44140625" style="138" customWidth="1"/>
    <col min="11780" max="11780" width="15.6640625" style="138" customWidth="1"/>
    <col min="11781" max="11781" width="11.6640625" style="138" customWidth="1"/>
    <col min="11782" max="11782" width="10.109375" style="138" customWidth="1"/>
    <col min="11783" max="11783" width="17.88671875" style="138" customWidth="1"/>
    <col min="11784" max="11784" width="14.44140625" style="138" customWidth="1"/>
    <col min="11785" max="11785" width="11.33203125" style="138" customWidth="1"/>
    <col min="11786" max="11786" width="11.44140625" style="138" customWidth="1"/>
    <col min="11787" max="11787" width="11.33203125" style="138" customWidth="1"/>
    <col min="11788" max="12032" width="9" style="138"/>
    <col min="12033" max="12033" width="18" style="138" customWidth="1"/>
    <col min="12034" max="12034" width="10.44140625" style="138" customWidth="1"/>
    <col min="12035" max="12035" width="11.44140625" style="138" customWidth="1"/>
    <col min="12036" max="12036" width="15.6640625" style="138" customWidth="1"/>
    <col min="12037" max="12037" width="11.6640625" style="138" customWidth="1"/>
    <col min="12038" max="12038" width="10.109375" style="138" customWidth="1"/>
    <col min="12039" max="12039" width="17.88671875" style="138" customWidth="1"/>
    <col min="12040" max="12040" width="14.44140625" style="138" customWidth="1"/>
    <col min="12041" max="12041" width="11.33203125" style="138" customWidth="1"/>
    <col min="12042" max="12042" width="11.44140625" style="138" customWidth="1"/>
    <col min="12043" max="12043" width="11.33203125" style="138" customWidth="1"/>
    <col min="12044" max="12288" width="9" style="138"/>
    <col min="12289" max="12289" width="18" style="138" customWidth="1"/>
    <col min="12290" max="12290" width="10.44140625" style="138" customWidth="1"/>
    <col min="12291" max="12291" width="11.44140625" style="138" customWidth="1"/>
    <col min="12292" max="12292" width="15.6640625" style="138" customWidth="1"/>
    <col min="12293" max="12293" width="11.6640625" style="138" customWidth="1"/>
    <col min="12294" max="12294" width="10.109375" style="138" customWidth="1"/>
    <col min="12295" max="12295" width="17.88671875" style="138" customWidth="1"/>
    <col min="12296" max="12296" width="14.44140625" style="138" customWidth="1"/>
    <col min="12297" max="12297" width="11.33203125" style="138" customWidth="1"/>
    <col min="12298" max="12298" width="11.44140625" style="138" customWidth="1"/>
    <col min="12299" max="12299" width="11.33203125" style="138" customWidth="1"/>
    <col min="12300" max="12544" width="9" style="138"/>
    <col min="12545" max="12545" width="18" style="138" customWidth="1"/>
    <col min="12546" max="12546" width="10.44140625" style="138" customWidth="1"/>
    <col min="12547" max="12547" width="11.44140625" style="138" customWidth="1"/>
    <col min="12548" max="12548" width="15.6640625" style="138" customWidth="1"/>
    <col min="12549" max="12549" width="11.6640625" style="138" customWidth="1"/>
    <col min="12550" max="12550" width="10.109375" style="138" customWidth="1"/>
    <col min="12551" max="12551" width="17.88671875" style="138" customWidth="1"/>
    <col min="12552" max="12552" width="14.44140625" style="138" customWidth="1"/>
    <col min="12553" max="12553" width="11.33203125" style="138" customWidth="1"/>
    <col min="12554" max="12554" width="11.44140625" style="138" customWidth="1"/>
    <col min="12555" max="12555" width="11.33203125" style="138" customWidth="1"/>
    <col min="12556" max="12800" width="9" style="138"/>
    <col min="12801" max="12801" width="18" style="138" customWidth="1"/>
    <col min="12802" max="12802" width="10.44140625" style="138" customWidth="1"/>
    <col min="12803" max="12803" width="11.44140625" style="138" customWidth="1"/>
    <col min="12804" max="12804" width="15.6640625" style="138" customWidth="1"/>
    <col min="12805" max="12805" width="11.6640625" style="138" customWidth="1"/>
    <col min="12806" max="12806" width="10.109375" style="138" customWidth="1"/>
    <col min="12807" max="12807" width="17.88671875" style="138" customWidth="1"/>
    <col min="12808" max="12808" width="14.44140625" style="138" customWidth="1"/>
    <col min="12809" max="12809" width="11.33203125" style="138" customWidth="1"/>
    <col min="12810" max="12810" width="11.44140625" style="138" customWidth="1"/>
    <col min="12811" max="12811" width="11.33203125" style="138" customWidth="1"/>
    <col min="12812" max="13056" width="9" style="138"/>
    <col min="13057" max="13057" width="18" style="138" customWidth="1"/>
    <col min="13058" max="13058" width="10.44140625" style="138" customWidth="1"/>
    <col min="13059" max="13059" width="11.44140625" style="138" customWidth="1"/>
    <col min="13060" max="13060" width="15.6640625" style="138" customWidth="1"/>
    <col min="13061" max="13061" width="11.6640625" style="138" customWidth="1"/>
    <col min="13062" max="13062" width="10.109375" style="138" customWidth="1"/>
    <col min="13063" max="13063" width="17.88671875" style="138" customWidth="1"/>
    <col min="13064" max="13064" width="14.44140625" style="138" customWidth="1"/>
    <col min="13065" max="13065" width="11.33203125" style="138" customWidth="1"/>
    <col min="13066" max="13066" width="11.44140625" style="138" customWidth="1"/>
    <col min="13067" max="13067" width="11.33203125" style="138" customWidth="1"/>
    <col min="13068" max="13312" width="9" style="138"/>
    <col min="13313" max="13313" width="18" style="138" customWidth="1"/>
    <col min="13314" max="13314" width="10.44140625" style="138" customWidth="1"/>
    <col min="13315" max="13315" width="11.44140625" style="138" customWidth="1"/>
    <col min="13316" max="13316" width="15.6640625" style="138" customWidth="1"/>
    <col min="13317" max="13317" width="11.6640625" style="138" customWidth="1"/>
    <col min="13318" max="13318" width="10.109375" style="138" customWidth="1"/>
    <col min="13319" max="13319" width="17.88671875" style="138" customWidth="1"/>
    <col min="13320" max="13320" width="14.44140625" style="138" customWidth="1"/>
    <col min="13321" max="13321" width="11.33203125" style="138" customWidth="1"/>
    <col min="13322" max="13322" width="11.44140625" style="138" customWidth="1"/>
    <col min="13323" max="13323" width="11.33203125" style="138" customWidth="1"/>
    <col min="13324" max="13568" width="9" style="138"/>
    <col min="13569" max="13569" width="18" style="138" customWidth="1"/>
    <col min="13570" max="13570" width="10.44140625" style="138" customWidth="1"/>
    <col min="13571" max="13571" width="11.44140625" style="138" customWidth="1"/>
    <col min="13572" max="13572" width="15.6640625" style="138" customWidth="1"/>
    <col min="13573" max="13573" width="11.6640625" style="138" customWidth="1"/>
    <col min="13574" max="13574" width="10.109375" style="138" customWidth="1"/>
    <col min="13575" max="13575" width="17.88671875" style="138" customWidth="1"/>
    <col min="13576" max="13576" width="14.44140625" style="138" customWidth="1"/>
    <col min="13577" max="13577" width="11.33203125" style="138" customWidth="1"/>
    <col min="13578" max="13578" width="11.44140625" style="138" customWidth="1"/>
    <col min="13579" max="13579" width="11.33203125" style="138" customWidth="1"/>
    <col min="13580" max="13824" width="9" style="138"/>
    <col min="13825" max="13825" width="18" style="138" customWidth="1"/>
    <col min="13826" max="13826" width="10.44140625" style="138" customWidth="1"/>
    <col min="13827" max="13827" width="11.44140625" style="138" customWidth="1"/>
    <col min="13828" max="13828" width="15.6640625" style="138" customWidth="1"/>
    <col min="13829" max="13829" width="11.6640625" style="138" customWidth="1"/>
    <col min="13830" max="13830" width="10.109375" style="138" customWidth="1"/>
    <col min="13831" max="13831" width="17.88671875" style="138" customWidth="1"/>
    <col min="13832" max="13832" width="14.44140625" style="138" customWidth="1"/>
    <col min="13833" max="13833" width="11.33203125" style="138" customWidth="1"/>
    <col min="13834" max="13834" width="11.44140625" style="138" customWidth="1"/>
    <col min="13835" max="13835" width="11.33203125" style="138" customWidth="1"/>
    <col min="13836" max="14080" width="9" style="138"/>
    <col min="14081" max="14081" width="18" style="138" customWidth="1"/>
    <col min="14082" max="14082" width="10.44140625" style="138" customWidth="1"/>
    <col min="14083" max="14083" width="11.44140625" style="138" customWidth="1"/>
    <col min="14084" max="14084" width="15.6640625" style="138" customWidth="1"/>
    <col min="14085" max="14085" width="11.6640625" style="138" customWidth="1"/>
    <col min="14086" max="14086" width="10.109375" style="138" customWidth="1"/>
    <col min="14087" max="14087" width="17.88671875" style="138" customWidth="1"/>
    <col min="14088" max="14088" width="14.44140625" style="138" customWidth="1"/>
    <col min="14089" max="14089" width="11.33203125" style="138" customWidth="1"/>
    <col min="14090" max="14090" width="11.44140625" style="138" customWidth="1"/>
    <col min="14091" max="14091" width="11.33203125" style="138" customWidth="1"/>
    <col min="14092" max="14336" width="9" style="138"/>
    <col min="14337" max="14337" width="18" style="138" customWidth="1"/>
    <col min="14338" max="14338" width="10.44140625" style="138" customWidth="1"/>
    <col min="14339" max="14339" width="11.44140625" style="138" customWidth="1"/>
    <col min="14340" max="14340" width="15.6640625" style="138" customWidth="1"/>
    <col min="14341" max="14341" width="11.6640625" style="138" customWidth="1"/>
    <col min="14342" max="14342" width="10.109375" style="138" customWidth="1"/>
    <col min="14343" max="14343" width="17.88671875" style="138" customWidth="1"/>
    <col min="14344" max="14344" width="14.44140625" style="138" customWidth="1"/>
    <col min="14345" max="14345" width="11.33203125" style="138" customWidth="1"/>
    <col min="14346" max="14346" width="11.44140625" style="138" customWidth="1"/>
    <col min="14347" max="14347" width="11.33203125" style="138" customWidth="1"/>
    <col min="14348" max="14592" width="9" style="138"/>
    <col min="14593" max="14593" width="18" style="138" customWidth="1"/>
    <col min="14594" max="14594" width="10.44140625" style="138" customWidth="1"/>
    <col min="14595" max="14595" width="11.44140625" style="138" customWidth="1"/>
    <col min="14596" max="14596" width="15.6640625" style="138" customWidth="1"/>
    <col min="14597" max="14597" width="11.6640625" style="138" customWidth="1"/>
    <col min="14598" max="14598" width="10.109375" style="138" customWidth="1"/>
    <col min="14599" max="14599" width="17.88671875" style="138" customWidth="1"/>
    <col min="14600" max="14600" width="14.44140625" style="138" customWidth="1"/>
    <col min="14601" max="14601" width="11.33203125" style="138" customWidth="1"/>
    <col min="14602" max="14602" width="11.44140625" style="138" customWidth="1"/>
    <col min="14603" max="14603" width="11.33203125" style="138" customWidth="1"/>
    <col min="14604" max="14848" width="9" style="138"/>
    <col min="14849" max="14849" width="18" style="138" customWidth="1"/>
    <col min="14850" max="14850" width="10.44140625" style="138" customWidth="1"/>
    <col min="14851" max="14851" width="11.44140625" style="138" customWidth="1"/>
    <col min="14852" max="14852" width="15.6640625" style="138" customWidth="1"/>
    <col min="14853" max="14853" width="11.6640625" style="138" customWidth="1"/>
    <col min="14854" max="14854" width="10.109375" style="138" customWidth="1"/>
    <col min="14855" max="14855" width="17.88671875" style="138" customWidth="1"/>
    <col min="14856" max="14856" width="14.44140625" style="138" customWidth="1"/>
    <col min="14857" max="14857" width="11.33203125" style="138" customWidth="1"/>
    <col min="14858" max="14858" width="11.44140625" style="138" customWidth="1"/>
    <col min="14859" max="14859" width="11.33203125" style="138" customWidth="1"/>
    <col min="14860" max="15104" width="9" style="138"/>
    <col min="15105" max="15105" width="18" style="138" customWidth="1"/>
    <col min="15106" max="15106" width="10.44140625" style="138" customWidth="1"/>
    <col min="15107" max="15107" width="11.44140625" style="138" customWidth="1"/>
    <col min="15108" max="15108" width="15.6640625" style="138" customWidth="1"/>
    <col min="15109" max="15109" width="11.6640625" style="138" customWidth="1"/>
    <col min="15110" max="15110" width="10.109375" style="138" customWidth="1"/>
    <col min="15111" max="15111" width="17.88671875" style="138" customWidth="1"/>
    <col min="15112" max="15112" width="14.44140625" style="138" customWidth="1"/>
    <col min="15113" max="15113" width="11.33203125" style="138" customWidth="1"/>
    <col min="15114" max="15114" width="11.44140625" style="138" customWidth="1"/>
    <col min="15115" max="15115" width="11.33203125" style="138" customWidth="1"/>
    <col min="15116" max="15360" width="9" style="138"/>
    <col min="15361" max="15361" width="18" style="138" customWidth="1"/>
    <col min="15362" max="15362" width="10.44140625" style="138" customWidth="1"/>
    <col min="15363" max="15363" width="11.44140625" style="138" customWidth="1"/>
    <col min="15364" max="15364" width="15.6640625" style="138" customWidth="1"/>
    <col min="15365" max="15365" width="11.6640625" style="138" customWidth="1"/>
    <col min="15366" max="15366" width="10.109375" style="138" customWidth="1"/>
    <col min="15367" max="15367" width="17.88671875" style="138" customWidth="1"/>
    <col min="15368" max="15368" width="14.44140625" style="138" customWidth="1"/>
    <col min="15369" max="15369" width="11.33203125" style="138" customWidth="1"/>
    <col min="15370" max="15370" width="11.44140625" style="138" customWidth="1"/>
    <col min="15371" max="15371" width="11.33203125" style="138" customWidth="1"/>
    <col min="15372" max="15616" width="9" style="138"/>
    <col min="15617" max="15617" width="18" style="138" customWidth="1"/>
    <col min="15618" max="15618" width="10.44140625" style="138" customWidth="1"/>
    <col min="15619" max="15619" width="11.44140625" style="138" customWidth="1"/>
    <col min="15620" max="15620" width="15.6640625" style="138" customWidth="1"/>
    <col min="15621" max="15621" width="11.6640625" style="138" customWidth="1"/>
    <col min="15622" max="15622" width="10.109375" style="138" customWidth="1"/>
    <col min="15623" max="15623" width="17.88671875" style="138" customWidth="1"/>
    <col min="15624" max="15624" width="14.44140625" style="138" customWidth="1"/>
    <col min="15625" max="15625" width="11.33203125" style="138" customWidth="1"/>
    <col min="15626" max="15626" width="11.44140625" style="138" customWidth="1"/>
    <col min="15627" max="15627" width="11.33203125" style="138" customWidth="1"/>
    <col min="15628" max="15872" width="9" style="138"/>
    <col min="15873" max="15873" width="18" style="138" customWidth="1"/>
    <col min="15874" max="15874" width="10.44140625" style="138" customWidth="1"/>
    <col min="15875" max="15875" width="11.44140625" style="138" customWidth="1"/>
    <col min="15876" max="15876" width="15.6640625" style="138" customWidth="1"/>
    <col min="15877" max="15877" width="11.6640625" style="138" customWidth="1"/>
    <col min="15878" max="15878" width="10.109375" style="138" customWidth="1"/>
    <col min="15879" max="15879" width="17.88671875" style="138" customWidth="1"/>
    <col min="15880" max="15880" width="14.44140625" style="138" customWidth="1"/>
    <col min="15881" max="15881" width="11.33203125" style="138" customWidth="1"/>
    <col min="15882" max="15882" width="11.44140625" style="138" customWidth="1"/>
    <col min="15883" max="15883" width="11.33203125" style="138" customWidth="1"/>
    <col min="15884" max="16128" width="9" style="138"/>
    <col min="16129" max="16129" width="18" style="138" customWidth="1"/>
    <col min="16130" max="16130" width="10.44140625" style="138" customWidth="1"/>
    <col min="16131" max="16131" width="11.44140625" style="138" customWidth="1"/>
    <col min="16132" max="16132" width="15.6640625" style="138" customWidth="1"/>
    <col min="16133" max="16133" width="11.6640625" style="138" customWidth="1"/>
    <col min="16134" max="16134" width="10.109375" style="138" customWidth="1"/>
    <col min="16135" max="16135" width="17.88671875" style="138" customWidth="1"/>
    <col min="16136" max="16136" width="14.44140625" style="138" customWidth="1"/>
    <col min="16137" max="16137" width="11.33203125" style="138" customWidth="1"/>
    <col min="16138" max="16138" width="11.44140625" style="138" customWidth="1"/>
    <col min="16139" max="16139" width="11.33203125" style="138" customWidth="1"/>
    <col min="16140" max="16384" width="9" style="138"/>
  </cols>
  <sheetData>
    <row r="1" spans="1:11" s="127" customFormat="1" ht="46.2" customHeight="1" x14ac:dyDescent="0.25">
      <c r="A1" s="238" t="s">
        <v>115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s="127" customFormat="1" ht="11.4" customHeight="1" x14ac:dyDescent="0.3">
      <c r="C2" s="128"/>
      <c r="D2" s="128"/>
      <c r="E2" s="128"/>
      <c r="G2" s="128"/>
      <c r="H2" s="128"/>
      <c r="I2" s="128"/>
      <c r="J2" s="129"/>
      <c r="K2" s="130" t="s">
        <v>83</v>
      </c>
    </row>
    <row r="3" spans="1:11" s="131" customFormat="1" ht="21.75" customHeight="1" x14ac:dyDescent="0.25">
      <c r="A3" s="239"/>
      <c r="B3" s="232" t="s">
        <v>21</v>
      </c>
      <c r="C3" s="244" t="s">
        <v>84</v>
      </c>
      <c r="D3" s="244" t="s">
        <v>85</v>
      </c>
      <c r="E3" s="244" t="s">
        <v>86</v>
      </c>
      <c r="F3" s="244" t="s">
        <v>87</v>
      </c>
      <c r="G3" s="244" t="s">
        <v>88</v>
      </c>
      <c r="H3" s="244" t="s">
        <v>8</v>
      </c>
      <c r="I3" s="245" t="s">
        <v>16</v>
      </c>
      <c r="J3" s="243" t="s">
        <v>89</v>
      </c>
      <c r="K3" s="244" t="s">
        <v>12</v>
      </c>
    </row>
    <row r="4" spans="1:11" s="132" customFormat="1" ht="9" customHeight="1" x14ac:dyDescent="0.25">
      <c r="A4" s="240"/>
      <c r="B4" s="233"/>
      <c r="C4" s="244"/>
      <c r="D4" s="244"/>
      <c r="E4" s="244"/>
      <c r="F4" s="244"/>
      <c r="G4" s="244"/>
      <c r="H4" s="244"/>
      <c r="I4" s="246"/>
      <c r="J4" s="243"/>
      <c r="K4" s="244"/>
    </row>
    <row r="5" spans="1:11" s="132" customFormat="1" ht="54.75" customHeight="1" x14ac:dyDescent="0.25">
      <c r="A5" s="240"/>
      <c r="B5" s="234"/>
      <c r="C5" s="244"/>
      <c r="D5" s="244"/>
      <c r="E5" s="244"/>
      <c r="F5" s="244"/>
      <c r="G5" s="244"/>
      <c r="H5" s="244"/>
      <c r="I5" s="247"/>
      <c r="J5" s="243"/>
      <c r="K5" s="244"/>
    </row>
    <row r="6" spans="1:11" s="134" customFormat="1" ht="12.75" customHeight="1" x14ac:dyDescent="0.2">
      <c r="A6" s="133" t="s">
        <v>3</v>
      </c>
      <c r="B6" s="133">
        <v>1</v>
      </c>
      <c r="C6" s="133">
        <v>2</v>
      </c>
      <c r="D6" s="133">
        <v>3</v>
      </c>
      <c r="E6" s="133">
        <v>4</v>
      </c>
      <c r="F6" s="133">
        <v>5</v>
      </c>
      <c r="G6" s="133">
        <v>6</v>
      </c>
      <c r="H6" s="133">
        <v>7</v>
      </c>
      <c r="I6" s="133">
        <v>8</v>
      </c>
      <c r="J6" s="133">
        <v>9</v>
      </c>
      <c r="K6" s="133">
        <v>10</v>
      </c>
    </row>
    <row r="7" spans="1:11" s="136" customFormat="1" ht="17.850000000000001" customHeight="1" x14ac:dyDescent="0.3">
      <c r="A7" s="135" t="s">
        <v>79</v>
      </c>
      <c r="B7" s="135">
        <f>SUM(B8:B35)</f>
        <v>69711</v>
      </c>
      <c r="C7" s="135">
        <f t="shared" ref="C7:K7" si="0">SUM(C8:C35)</f>
        <v>27951</v>
      </c>
      <c r="D7" s="135">
        <f t="shared" si="0"/>
        <v>13179</v>
      </c>
      <c r="E7" s="135">
        <f t="shared" si="0"/>
        <v>9016</v>
      </c>
      <c r="F7" s="135">
        <f t="shared" si="0"/>
        <v>2077</v>
      </c>
      <c r="G7" s="135">
        <f t="shared" si="0"/>
        <v>366</v>
      </c>
      <c r="H7" s="135">
        <f t="shared" si="0"/>
        <v>22101</v>
      </c>
      <c r="I7" s="135">
        <f t="shared" si="0"/>
        <v>5472</v>
      </c>
      <c r="J7" s="135">
        <f t="shared" si="0"/>
        <v>4840</v>
      </c>
      <c r="K7" s="135">
        <f t="shared" si="0"/>
        <v>4316</v>
      </c>
    </row>
    <row r="8" spans="1:11" ht="15" customHeight="1" x14ac:dyDescent="0.3">
      <c r="A8" s="137" t="s">
        <v>35</v>
      </c>
      <c r="B8" s="39">
        <f>УСЬОГО!C8-'!!12-жінки'!B8</f>
        <v>15347</v>
      </c>
      <c r="C8" s="39">
        <f>УСЬОГО!F8-'!!12-жінки'!C8</f>
        <v>7286</v>
      </c>
      <c r="D8" s="39">
        <f>УСЬОГО!I8-'!!12-жінки'!D8</f>
        <v>1613</v>
      </c>
      <c r="E8" s="39">
        <f>УСЬОГО!L8-'!!12-жінки'!E8</f>
        <v>1606</v>
      </c>
      <c r="F8" s="39">
        <f>УСЬОГО!O8-'!!12-жінки'!F8</f>
        <v>352</v>
      </c>
      <c r="G8" s="39">
        <f>УСЬОГО!R8-'!!12-жінки'!G8</f>
        <v>114</v>
      </c>
      <c r="H8" s="39">
        <f>УСЬОГО!U8-'!!12-жінки'!H8</f>
        <v>4657</v>
      </c>
      <c r="I8" s="39">
        <f>УСЬОГО!X8-'!!12-жінки'!I8</f>
        <v>1673</v>
      </c>
      <c r="J8" s="39">
        <f>УСЬОГО!AA8-'!!12-жінки'!J8</f>
        <v>1577</v>
      </c>
      <c r="K8" s="39">
        <f>УСЬОГО!AD8-'!!12-жінки'!K8</f>
        <v>1416</v>
      </c>
    </row>
    <row r="9" spans="1:11" ht="15" customHeight="1" x14ac:dyDescent="0.3">
      <c r="A9" s="137" t="s">
        <v>36</v>
      </c>
      <c r="B9" s="39">
        <f>УСЬОГО!C9-'!!12-жінки'!B9</f>
        <v>2691</v>
      </c>
      <c r="C9" s="39">
        <f>УСЬОГО!F9-'!!12-жінки'!C9</f>
        <v>1068</v>
      </c>
      <c r="D9" s="39">
        <f>УСЬОГО!I9-'!!12-жінки'!D9</f>
        <v>431</v>
      </c>
      <c r="E9" s="39">
        <f>УСЬОГО!L9-'!!12-жінки'!E9</f>
        <v>356</v>
      </c>
      <c r="F9" s="39">
        <f>УСЬОГО!O9-'!!12-жінки'!F9</f>
        <v>21</v>
      </c>
      <c r="G9" s="39">
        <f>УСЬОГО!R9-'!!12-жінки'!G9</f>
        <v>4</v>
      </c>
      <c r="H9" s="39">
        <f>УСЬОГО!U9-'!!12-жінки'!H9</f>
        <v>861</v>
      </c>
      <c r="I9" s="39">
        <f>УСЬОГО!X9-'!!12-жінки'!I9</f>
        <v>221</v>
      </c>
      <c r="J9" s="39">
        <f>УСЬОГО!AA9-'!!12-жінки'!J9</f>
        <v>181</v>
      </c>
      <c r="K9" s="39">
        <f>УСЬОГО!AD9-'!!12-жінки'!K9</f>
        <v>144</v>
      </c>
    </row>
    <row r="10" spans="1:11" ht="15" customHeight="1" x14ac:dyDescent="0.3">
      <c r="A10" s="137" t="s">
        <v>37</v>
      </c>
      <c r="B10" s="39">
        <f>УСЬОГО!C10-'!!12-жінки'!B10</f>
        <v>316</v>
      </c>
      <c r="C10" s="39">
        <f>УСЬОГО!F10-'!!12-жінки'!C10</f>
        <v>186</v>
      </c>
      <c r="D10" s="39">
        <f>УСЬОГО!I10-'!!12-жінки'!D10</f>
        <v>58</v>
      </c>
      <c r="E10" s="39">
        <f>УСЬОГО!L10-'!!12-жінки'!E10</f>
        <v>51</v>
      </c>
      <c r="F10" s="39">
        <f>УСЬОГО!O10-'!!12-жінки'!F10</f>
        <v>3</v>
      </c>
      <c r="G10" s="39">
        <f>УСЬОГО!R10-'!!12-жінки'!G10</f>
        <v>8</v>
      </c>
      <c r="H10" s="39">
        <f>УСЬОГО!U10-'!!12-жінки'!H10</f>
        <v>162</v>
      </c>
      <c r="I10" s="39">
        <f>УСЬОГО!X10-'!!12-жінки'!I10</f>
        <v>32</v>
      </c>
      <c r="J10" s="39">
        <f>УСЬОГО!AA10-'!!12-жінки'!J10</f>
        <v>30</v>
      </c>
      <c r="K10" s="39">
        <f>УСЬОГО!AD10-'!!12-жінки'!K10</f>
        <v>27</v>
      </c>
    </row>
    <row r="11" spans="1:11" ht="15" customHeight="1" x14ac:dyDescent="0.3">
      <c r="A11" s="137" t="s">
        <v>38</v>
      </c>
      <c r="B11" s="39">
        <f>УСЬОГО!C11-'!!12-жінки'!B11</f>
        <v>1255</v>
      </c>
      <c r="C11" s="39">
        <f>УСЬОГО!F11-'!!12-жінки'!C11</f>
        <v>577</v>
      </c>
      <c r="D11" s="39">
        <f>УСЬОГО!I11-'!!12-жінки'!D11</f>
        <v>172</v>
      </c>
      <c r="E11" s="39">
        <f>УСЬОГО!L11-'!!12-жінки'!E11</f>
        <v>135</v>
      </c>
      <c r="F11" s="39">
        <f>УСЬОГО!O11-'!!12-жінки'!F11</f>
        <v>4</v>
      </c>
      <c r="G11" s="39">
        <f>УСЬОГО!R11-'!!12-жінки'!G11</f>
        <v>0</v>
      </c>
      <c r="H11" s="39">
        <f>УСЬОГО!U11-'!!12-жінки'!H11</f>
        <v>487</v>
      </c>
      <c r="I11" s="39">
        <f>УСЬОГО!X11-'!!12-жінки'!I11</f>
        <v>120</v>
      </c>
      <c r="J11" s="39">
        <f>УСЬОГО!AA11-'!!12-жінки'!J11</f>
        <v>98</v>
      </c>
      <c r="K11" s="39">
        <f>УСЬОГО!AD11-'!!12-жінки'!K11</f>
        <v>77</v>
      </c>
    </row>
    <row r="12" spans="1:11" ht="15" customHeight="1" x14ac:dyDescent="0.3">
      <c r="A12" s="137" t="s">
        <v>39</v>
      </c>
      <c r="B12" s="39">
        <f>УСЬОГО!C12-'!!12-жінки'!B12</f>
        <v>2506</v>
      </c>
      <c r="C12" s="39">
        <f>УСЬОГО!F12-'!!12-жінки'!C12</f>
        <v>583</v>
      </c>
      <c r="D12" s="39">
        <f>УСЬОГО!I12-'!!12-жінки'!D12</f>
        <v>340</v>
      </c>
      <c r="E12" s="39">
        <f>УСЬОГО!L12-'!!12-жінки'!E12</f>
        <v>200</v>
      </c>
      <c r="F12" s="39">
        <f>УСЬОГО!O12-'!!12-жінки'!F12</f>
        <v>40</v>
      </c>
      <c r="G12" s="39">
        <f>УСЬОГО!R12-'!!12-жінки'!G12</f>
        <v>9</v>
      </c>
      <c r="H12" s="39">
        <f>УСЬОГО!U12-'!!12-жінки'!H12</f>
        <v>499</v>
      </c>
      <c r="I12" s="39">
        <f>УСЬОГО!X12-'!!12-жінки'!I12</f>
        <v>100</v>
      </c>
      <c r="J12" s="39">
        <f>УСЬОГО!AA12-'!!12-жінки'!J12</f>
        <v>76</v>
      </c>
      <c r="K12" s="39">
        <f>УСЬОГО!AD12-'!!12-жінки'!K12</f>
        <v>64</v>
      </c>
    </row>
    <row r="13" spans="1:11" ht="15" customHeight="1" x14ac:dyDescent="0.3">
      <c r="A13" s="137" t="s">
        <v>40</v>
      </c>
      <c r="B13" s="39">
        <f>УСЬОГО!C13-'!!12-жінки'!B13</f>
        <v>903</v>
      </c>
      <c r="C13" s="39">
        <f>УСЬОГО!F13-'!!12-жінки'!C13</f>
        <v>426</v>
      </c>
      <c r="D13" s="39">
        <f>УСЬОГО!I13-'!!12-жінки'!D13</f>
        <v>216</v>
      </c>
      <c r="E13" s="39">
        <f>УСЬОГО!L13-'!!12-жінки'!E13</f>
        <v>158</v>
      </c>
      <c r="F13" s="39">
        <f>УСЬОГО!O13-'!!12-жінки'!F13</f>
        <v>28</v>
      </c>
      <c r="G13" s="39">
        <f>УСЬОГО!R13-'!!12-жінки'!G13</f>
        <v>2</v>
      </c>
      <c r="H13" s="39">
        <f>УСЬОГО!U13-'!!12-жінки'!H13</f>
        <v>384</v>
      </c>
      <c r="I13" s="39">
        <f>УСЬОГО!X13-'!!12-жінки'!I13</f>
        <v>53</v>
      </c>
      <c r="J13" s="39">
        <f>УСЬОГО!AA13-'!!12-жінки'!J13</f>
        <v>50</v>
      </c>
      <c r="K13" s="39">
        <f>УСЬОГО!AD13-'!!12-жінки'!K13</f>
        <v>43</v>
      </c>
    </row>
    <row r="14" spans="1:11" ht="15" customHeight="1" x14ac:dyDescent="0.3">
      <c r="A14" s="137" t="s">
        <v>41</v>
      </c>
      <c r="B14" s="39">
        <f>УСЬОГО!C14-'!!12-жінки'!B14</f>
        <v>677</v>
      </c>
      <c r="C14" s="39">
        <f>УСЬОГО!F14-'!!12-жінки'!C14</f>
        <v>374</v>
      </c>
      <c r="D14" s="39">
        <f>УСЬОГО!I14-'!!12-жінки'!D14</f>
        <v>117</v>
      </c>
      <c r="E14" s="39">
        <f>УСЬОГО!L14-'!!12-жінки'!E14</f>
        <v>81</v>
      </c>
      <c r="F14" s="39">
        <f>УСЬОГО!O14-'!!12-жінки'!F14</f>
        <v>6</v>
      </c>
      <c r="G14" s="39">
        <f>УСЬОГО!R14-'!!12-жінки'!G14</f>
        <v>2</v>
      </c>
      <c r="H14" s="39">
        <f>УСЬОГО!U14-'!!12-жінки'!H14</f>
        <v>341</v>
      </c>
      <c r="I14" s="39">
        <f>УСЬОГО!X14-'!!12-жінки'!I14</f>
        <v>36</v>
      </c>
      <c r="J14" s="39">
        <f>УСЬОГО!AA14-'!!12-жінки'!J14</f>
        <v>35</v>
      </c>
      <c r="K14" s="39">
        <f>УСЬОГО!AD14-'!!12-жінки'!K14</f>
        <v>27</v>
      </c>
    </row>
    <row r="15" spans="1:11" ht="15" customHeight="1" x14ac:dyDescent="0.3">
      <c r="A15" s="137" t="s">
        <v>42</v>
      </c>
      <c r="B15" s="39">
        <f>УСЬОГО!C15-'!!12-жінки'!B15</f>
        <v>5236</v>
      </c>
      <c r="C15" s="39">
        <f>УСЬОГО!F15-'!!12-жінки'!C15</f>
        <v>828</v>
      </c>
      <c r="D15" s="39">
        <f>УСЬОГО!I15-'!!12-жінки'!D15</f>
        <v>654</v>
      </c>
      <c r="E15" s="39">
        <f>УСЬОГО!L15-'!!12-жінки'!E15</f>
        <v>252</v>
      </c>
      <c r="F15" s="39">
        <f>УСЬОГО!O15-'!!12-жінки'!F15</f>
        <v>23</v>
      </c>
      <c r="G15" s="39">
        <f>УСЬОГО!R15-'!!12-жінки'!G15</f>
        <v>6</v>
      </c>
      <c r="H15" s="39">
        <f>УСЬОГО!U15-'!!12-жінки'!H15</f>
        <v>637</v>
      </c>
      <c r="I15" s="39">
        <f>УСЬОГО!X15-'!!12-жінки'!I15</f>
        <v>190</v>
      </c>
      <c r="J15" s="39">
        <f>УСЬОГО!AA15-'!!12-жінки'!J15</f>
        <v>166</v>
      </c>
      <c r="K15" s="39">
        <f>УСЬОГО!AD15-'!!12-жінки'!K15</f>
        <v>150</v>
      </c>
    </row>
    <row r="16" spans="1:11" ht="15" customHeight="1" x14ac:dyDescent="0.3">
      <c r="A16" s="137" t="s">
        <v>43</v>
      </c>
      <c r="B16" s="39">
        <f>УСЬОГО!C16-'!!12-жінки'!B16</f>
        <v>2995</v>
      </c>
      <c r="C16" s="39">
        <f>УСЬОГО!F16-'!!12-жінки'!C16</f>
        <v>1427</v>
      </c>
      <c r="D16" s="39">
        <f>УСЬОГО!I16-'!!12-жінки'!D16</f>
        <v>986</v>
      </c>
      <c r="E16" s="39">
        <f>УСЬОГО!L16-'!!12-жінки'!E16</f>
        <v>633</v>
      </c>
      <c r="F16" s="39">
        <f>УСЬОГО!O16-'!!12-жінки'!F16</f>
        <v>110</v>
      </c>
      <c r="G16" s="39">
        <f>УСЬОГО!R16-'!!12-жінки'!G16</f>
        <v>61</v>
      </c>
      <c r="H16" s="39">
        <f>УСЬОГО!U16-'!!12-жінки'!H16</f>
        <v>1265</v>
      </c>
      <c r="I16" s="39">
        <f>УСЬОГО!X16-'!!12-жінки'!I16</f>
        <v>188</v>
      </c>
      <c r="J16" s="39">
        <f>УСЬОГО!AA16-'!!12-жінки'!J16</f>
        <v>153</v>
      </c>
      <c r="K16" s="39">
        <f>УСЬОГО!AD16-'!!12-жінки'!K16</f>
        <v>134</v>
      </c>
    </row>
    <row r="17" spans="1:11" ht="15" customHeight="1" x14ac:dyDescent="0.3">
      <c r="A17" s="137" t="s">
        <v>44</v>
      </c>
      <c r="B17" s="39">
        <f>УСЬОГО!C17-'!!12-жінки'!B17</f>
        <v>4734</v>
      </c>
      <c r="C17" s="39">
        <f>УСЬОГО!F17-'!!12-жінки'!C17</f>
        <v>1370</v>
      </c>
      <c r="D17" s="39">
        <f>УСЬОГО!I17-'!!12-жінки'!D17</f>
        <v>675</v>
      </c>
      <c r="E17" s="39">
        <f>УСЬОГО!L17-'!!12-жінки'!E17</f>
        <v>451</v>
      </c>
      <c r="F17" s="39">
        <f>УСЬОГО!O17-'!!12-жінки'!F17</f>
        <v>99</v>
      </c>
      <c r="G17" s="39">
        <f>УСЬОГО!R17-'!!12-жінки'!G17</f>
        <v>7</v>
      </c>
      <c r="H17" s="39">
        <f>УСЬОГО!U17-'!!12-жінки'!H17</f>
        <v>921</v>
      </c>
      <c r="I17" s="39">
        <f>УСЬОГО!X17-'!!12-жінки'!I17</f>
        <v>303</v>
      </c>
      <c r="J17" s="39">
        <f>УСЬОГО!AA17-'!!12-жінки'!J17</f>
        <v>273</v>
      </c>
      <c r="K17" s="39">
        <f>УСЬОГО!AD17-'!!12-жінки'!K17</f>
        <v>256</v>
      </c>
    </row>
    <row r="18" spans="1:11" ht="15" customHeight="1" x14ac:dyDescent="0.3">
      <c r="A18" s="137" t="s">
        <v>45</v>
      </c>
      <c r="B18" s="39">
        <f>УСЬОГО!C18-'!!12-жінки'!B18</f>
        <v>2014</v>
      </c>
      <c r="C18" s="39">
        <f>УСЬОГО!F18-'!!12-жінки'!C18</f>
        <v>1183</v>
      </c>
      <c r="D18" s="39">
        <f>УСЬОГО!I18-'!!12-жінки'!D18</f>
        <v>602</v>
      </c>
      <c r="E18" s="39">
        <f>УСЬОГО!L18-'!!12-жінки'!E18</f>
        <v>399</v>
      </c>
      <c r="F18" s="39">
        <f>УСЬОГО!O18-'!!12-жінки'!F18</f>
        <v>65</v>
      </c>
      <c r="G18" s="39">
        <f>УСЬОГО!R18-'!!12-жінки'!G18</f>
        <v>9</v>
      </c>
      <c r="H18" s="39">
        <f>УСЬОГО!U18-'!!12-жінки'!H18</f>
        <v>862</v>
      </c>
      <c r="I18" s="39">
        <f>УСЬОГО!X18-'!!12-жінки'!I18</f>
        <v>177</v>
      </c>
      <c r="J18" s="39">
        <f>УСЬОГО!AA18-'!!12-жінки'!J18</f>
        <v>153</v>
      </c>
      <c r="K18" s="39">
        <f>УСЬОГО!AD18-'!!12-жінки'!K18</f>
        <v>149</v>
      </c>
    </row>
    <row r="19" spans="1:11" ht="15" customHeight="1" x14ac:dyDescent="0.3">
      <c r="A19" s="137" t="s">
        <v>46</v>
      </c>
      <c r="B19" s="39">
        <f>УСЬОГО!C19-'!!12-жінки'!B19</f>
        <v>2869</v>
      </c>
      <c r="C19" s="39">
        <f>УСЬОГО!F19-'!!12-жінки'!C19</f>
        <v>1086</v>
      </c>
      <c r="D19" s="39">
        <f>УСЬОГО!I19-'!!12-жінки'!D19</f>
        <v>824</v>
      </c>
      <c r="E19" s="39">
        <f>УСЬОГО!L19-'!!12-жінки'!E19</f>
        <v>544</v>
      </c>
      <c r="F19" s="39">
        <f>УСЬОГО!O19-'!!12-жінки'!F19</f>
        <v>172</v>
      </c>
      <c r="G19" s="39">
        <f>УСЬОГО!R19-'!!12-жінки'!G19</f>
        <v>2</v>
      </c>
      <c r="H19" s="39">
        <f>УСЬОГО!U19-'!!12-жінки'!H19</f>
        <v>989</v>
      </c>
      <c r="I19" s="39">
        <f>УСЬОГО!X19-'!!12-жінки'!I19</f>
        <v>199</v>
      </c>
      <c r="J19" s="39">
        <f>УСЬОГО!AA19-'!!12-жінки'!J19</f>
        <v>175</v>
      </c>
      <c r="K19" s="39">
        <f>УСЬОГО!AD19-'!!12-жінки'!K19</f>
        <v>149</v>
      </c>
    </row>
    <row r="20" spans="1:11" ht="15" customHeight="1" x14ac:dyDescent="0.3">
      <c r="A20" s="137" t="s">
        <v>47</v>
      </c>
      <c r="B20" s="39">
        <f>УСЬОГО!C20-'!!12-жінки'!B20</f>
        <v>1696</v>
      </c>
      <c r="C20" s="39">
        <f>УСЬОГО!F20-'!!12-жінки'!C20</f>
        <v>551</v>
      </c>
      <c r="D20" s="39">
        <f>УСЬОГО!I20-'!!12-жінки'!D20</f>
        <v>390</v>
      </c>
      <c r="E20" s="39">
        <f>УСЬОГО!L20-'!!12-жінки'!E20</f>
        <v>249</v>
      </c>
      <c r="F20" s="39">
        <f>УСЬОГО!O20-'!!12-жінки'!F20</f>
        <v>86</v>
      </c>
      <c r="G20" s="39">
        <f>УСЬОГО!R20-'!!12-жінки'!G20</f>
        <v>1</v>
      </c>
      <c r="H20" s="39">
        <f>УСЬОГО!U20-'!!12-жінки'!H20</f>
        <v>430</v>
      </c>
      <c r="I20" s="39">
        <f>УСЬОГО!X20-'!!12-жінки'!I20</f>
        <v>118</v>
      </c>
      <c r="J20" s="39">
        <f>УСЬОГО!AA20-'!!12-жінки'!J20</f>
        <v>99</v>
      </c>
      <c r="K20" s="39">
        <f>УСЬОГО!AD20-'!!12-жінки'!K20</f>
        <v>89</v>
      </c>
    </row>
    <row r="21" spans="1:11" ht="15" customHeight="1" x14ac:dyDescent="0.3">
      <c r="A21" s="137" t="s">
        <v>48</v>
      </c>
      <c r="B21" s="39">
        <f>УСЬОГО!C21-'!!12-жінки'!B21</f>
        <v>1096</v>
      </c>
      <c r="C21" s="39">
        <f>УСЬОГО!F21-'!!12-жінки'!C21</f>
        <v>535</v>
      </c>
      <c r="D21" s="39">
        <f>УСЬОГО!I21-'!!12-жінки'!D21</f>
        <v>304</v>
      </c>
      <c r="E21" s="39">
        <f>УСЬОГО!L21-'!!12-жінки'!E21</f>
        <v>188</v>
      </c>
      <c r="F21" s="39">
        <f>УСЬОГО!O21-'!!12-жінки'!F21</f>
        <v>48</v>
      </c>
      <c r="G21" s="39">
        <f>УСЬОГО!R21-'!!12-жінки'!G21</f>
        <v>0</v>
      </c>
      <c r="H21" s="39">
        <f>УСЬОГО!U21-'!!12-жінки'!H21</f>
        <v>478</v>
      </c>
      <c r="I21" s="39">
        <f>УСЬОГО!X21-'!!12-жінки'!I21</f>
        <v>71</v>
      </c>
      <c r="J21" s="39">
        <f>УСЬОГО!AA21-'!!12-жінки'!J21</f>
        <v>68</v>
      </c>
      <c r="K21" s="39">
        <f>УСЬОГО!AD21-'!!12-жінки'!K21</f>
        <v>61</v>
      </c>
    </row>
    <row r="22" spans="1:11" ht="15" customHeight="1" x14ac:dyDescent="0.3">
      <c r="A22" s="137" t="s">
        <v>49</v>
      </c>
      <c r="B22" s="39">
        <f>УСЬОГО!C22-'!!12-жінки'!B22</f>
        <v>3215</v>
      </c>
      <c r="C22" s="39">
        <f>УСЬОГО!F22-'!!12-жінки'!C22</f>
        <v>1247</v>
      </c>
      <c r="D22" s="39">
        <f>УСЬОГО!I22-'!!12-жінки'!D22</f>
        <v>837</v>
      </c>
      <c r="E22" s="39">
        <f>УСЬОГО!L22-'!!12-жінки'!E22</f>
        <v>472</v>
      </c>
      <c r="F22" s="39">
        <f>УСЬОГО!O22-'!!12-жінки'!F22</f>
        <v>73</v>
      </c>
      <c r="G22" s="39">
        <f>УСЬОГО!R22-'!!12-жінки'!G22</f>
        <v>5</v>
      </c>
      <c r="H22" s="39">
        <f>УСЬОГО!U22-'!!12-жінки'!H22</f>
        <v>1102</v>
      </c>
      <c r="I22" s="39">
        <f>УСЬОГО!X22-'!!12-жінки'!I22</f>
        <v>251</v>
      </c>
      <c r="J22" s="39">
        <f>УСЬОГО!AA22-'!!12-жінки'!J22</f>
        <v>210</v>
      </c>
      <c r="K22" s="39">
        <f>УСЬОГО!AD22-'!!12-жінки'!K22</f>
        <v>171</v>
      </c>
    </row>
    <row r="23" spans="1:11" ht="15" customHeight="1" x14ac:dyDescent="0.3">
      <c r="A23" s="137" t="s">
        <v>50</v>
      </c>
      <c r="B23" s="39">
        <f>УСЬОГО!C23-'!!12-жінки'!B23</f>
        <v>1537</v>
      </c>
      <c r="C23" s="39">
        <f>УСЬОГО!F23-'!!12-жінки'!C23</f>
        <v>1120</v>
      </c>
      <c r="D23" s="39">
        <f>УСЬОГО!I23-'!!12-жінки'!D23</f>
        <v>369</v>
      </c>
      <c r="E23" s="39">
        <f>УСЬОГО!L23-'!!12-жінки'!E23</f>
        <v>363</v>
      </c>
      <c r="F23" s="39">
        <f>УСЬОГО!O23-'!!12-жінки'!F23</f>
        <v>88</v>
      </c>
      <c r="G23" s="39">
        <f>УСЬОГО!R23-'!!12-жінки'!G23</f>
        <v>3</v>
      </c>
      <c r="H23" s="39">
        <f>УСЬОГО!U23-'!!12-жінки'!H23</f>
        <v>944</v>
      </c>
      <c r="I23" s="39">
        <f>УСЬОГО!X23-'!!12-жінки'!I23</f>
        <v>215</v>
      </c>
      <c r="J23" s="39">
        <f>УСЬОГО!AA23-'!!12-жінки'!J23</f>
        <v>204</v>
      </c>
      <c r="K23" s="39">
        <f>УСЬОГО!AD23-'!!12-жінки'!K23</f>
        <v>178</v>
      </c>
    </row>
    <row r="24" spans="1:11" ht="15" customHeight="1" x14ac:dyDescent="0.3">
      <c r="A24" s="137" t="s">
        <v>51</v>
      </c>
      <c r="B24" s="39">
        <f>УСЬОГО!C24-'!!12-жінки'!B24</f>
        <v>1605</v>
      </c>
      <c r="C24" s="39">
        <f>УСЬОГО!F24-'!!12-жінки'!C24</f>
        <v>949</v>
      </c>
      <c r="D24" s="39">
        <f>УСЬОГО!I24-'!!12-жінки'!D24</f>
        <v>563</v>
      </c>
      <c r="E24" s="39">
        <f>УСЬОГО!L24-'!!12-жінки'!E24</f>
        <v>323</v>
      </c>
      <c r="F24" s="39">
        <f>УСЬОГО!O24-'!!12-жінки'!F24</f>
        <v>106</v>
      </c>
      <c r="G24" s="39">
        <f>УСЬОГО!R24-'!!12-жінки'!G24</f>
        <v>3</v>
      </c>
      <c r="H24" s="39">
        <f>УСЬОГО!U24-'!!12-жінки'!H24</f>
        <v>872</v>
      </c>
      <c r="I24" s="39">
        <f>УСЬОГО!X24-'!!12-жінки'!I24</f>
        <v>215</v>
      </c>
      <c r="J24" s="39">
        <f>УСЬОГО!AA24-'!!12-жінки'!J24</f>
        <v>146</v>
      </c>
      <c r="K24" s="39">
        <f>УСЬОГО!AD24-'!!12-жінки'!K24</f>
        <v>141</v>
      </c>
    </row>
    <row r="25" spans="1:11" ht="15" customHeight="1" x14ac:dyDescent="0.3">
      <c r="A25" s="137" t="s">
        <v>52</v>
      </c>
      <c r="B25" s="39">
        <f>УСЬОГО!C25-'!!12-жінки'!B25</f>
        <v>3319</v>
      </c>
      <c r="C25" s="39">
        <f>УСЬОГО!F25-'!!12-жінки'!C25</f>
        <v>514</v>
      </c>
      <c r="D25" s="39">
        <f>УСЬОГО!I25-'!!12-жінки'!D25</f>
        <v>362</v>
      </c>
      <c r="E25" s="39">
        <f>УСЬОГО!L25-'!!12-жінки'!E25</f>
        <v>207</v>
      </c>
      <c r="F25" s="39">
        <f>УСЬОГО!O25-'!!12-жінки'!F25</f>
        <v>31</v>
      </c>
      <c r="G25" s="39">
        <f>УСЬОГО!R25-'!!12-жінки'!G25</f>
        <v>23</v>
      </c>
      <c r="H25" s="39">
        <f>УСЬОГО!U25-'!!12-жінки'!H25</f>
        <v>438</v>
      </c>
      <c r="I25" s="39">
        <f>УСЬОГО!X25-'!!12-жінки'!I25</f>
        <v>67</v>
      </c>
      <c r="J25" s="39">
        <f>УСЬОГО!AA25-'!!12-жінки'!J25</f>
        <v>64</v>
      </c>
      <c r="K25" s="39">
        <f>УСЬОГО!AD25-'!!12-жінки'!K25</f>
        <v>53</v>
      </c>
    </row>
    <row r="26" spans="1:11" ht="15" customHeight="1" x14ac:dyDescent="0.3">
      <c r="A26" s="137" t="s">
        <v>53</v>
      </c>
      <c r="B26" s="39">
        <f>УСЬОГО!C26-'!!12-жінки'!B26</f>
        <v>1797</v>
      </c>
      <c r="C26" s="39">
        <f>УСЬОГО!F26-'!!12-жінки'!C26</f>
        <v>882</v>
      </c>
      <c r="D26" s="39">
        <f>УСЬОГО!I26-'!!12-жінки'!D26</f>
        <v>393</v>
      </c>
      <c r="E26" s="39">
        <f>УСЬОГО!L26-'!!12-жінки'!E26</f>
        <v>305</v>
      </c>
      <c r="F26" s="39">
        <f>УСЬОГО!O26-'!!12-жінки'!F26</f>
        <v>34</v>
      </c>
      <c r="G26" s="39">
        <f>УСЬОГО!R26-'!!12-жінки'!G26</f>
        <v>2</v>
      </c>
      <c r="H26" s="39">
        <f>УСЬОГО!U26-'!!12-жінки'!H26</f>
        <v>743</v>
      </c>
      <c r="I26" s="39">
        <f>УСЬОГО!X26-'!!12-жінки'!I26</f>
        <v>202</v>
      </c>
      <c r="J26" s="39">
        <f>УСЬОГО!AA26-'!!12-жінки'!J26</f>
        <v>186</v>
      </c>
      <c r="K26" s="39">
        <f>УСЬОГО!AD26-'!!12-жінки'!K26</f>
        <v>157</v>
      </c>
    </row>
    <row r="27" spans="1:11" ht="15" customHeight="1" x14ac:dyDescent="0.3">
      <c r="A27" s="137" t="s">
        <v>54</v>
      </c>
      <c r="B27" s="39">
        <f>УСЬОГО!C27-'!!12-жінки'!B27</f>
        <v>1059</v>
      </c>
      <c r="C27" s="39">
        <f>УСЬОГО!F27-'!!12-жінки'!C27</f>
        <v>462</v>
      </c>
      <c r="D27" s="39">
        <f>УСЬОГО!I27-'!!12-жінки'!D27</f>
        <v>246</v>
      </c>
      <c r="E27" s="39">
        <f>УСЬОГО!L27-'!!12-жінки'!E27</f>
        <v>148</v>
      </c>
      <c r="F27" s="39">
        <f>УСЬОГО!O27-'!!12-жінки'!F27</f>
        <v>68</v>
      </c>
      <c r="G27" s="39">
        <f>УСЬОГО!R27-'!!12-жінки'!G27</f>
        <v>41</v>
      </c>
      <c r="H27" s="39">
        <f>УСЬОГО!U27-'!!12-жінки'!H27</f>
        <v>387</v>
      </c>
      <c r="I27" s="39">
        <f>УСЬОГО!X27-'!!12-жінки'!I27</f>
        <v>67</v>
      </c>
      <c r="J27" s="39">
        <f>УСЬОГО!AA27-'!!12-жінки'!J27</f>
        <v>54</v>
      </c>
      <c r="K27" s="39">
        <f>УСЬОГО!AD27-'!!12-жінки'!K27</f>
        <v>52</v>
      </c>
    </row>
    <row r="28" spans="1:11" ht="15" customHeight="1" x14ac:dyDescent="0.3">
      <c r="A28" s="137" t="s">
        <v>55</v>
      </c>
      <c r="B28" s="39">
        <f>УСЬОГО!C28-'!!12-жінки'!B28</f>
        <v>997</v>
      </c>
      <c r="C28" s="39">
        <f>УСЬОГО!F28-'!!12-жінки'!C28</f>
        <v>477</v>
      </c>
      <c r="D28" s="39">
        <f>УСЬОГО!I28-'!!12-жінки'!D28</f>
        <v>327</v>
      </c>
      <c r="E28" s="39">
        <f>УСЬОГО!L28-'!!12-жінки'!E28</f>
        <v>196</v>
      </c>
      <c r="F28" s="39">
        <f>УСЬОГО!O28-'!!12-жінки'!F28</f>
        <v>57</v>
      </c>
      <c r="G28" s="39">
        <f>УСЬОГО!R28-'!!12-жінки'!G28</f>
        <v>29</v>
      </c>
      <c r="H28" s="39">
        <f>УСЬОГО!U28-'!!12-жінки'!H28</f>
        <v>456</v>
      </c>
      <c r="I28" s="39">
        <f>УСЬОГО!X28-'!!12-жінки'!I28</f>
        <v>99</v>
      </c>
      <c r="J28" s="39">
        <f>УСЬОГО!AA28-'!!12-жінки'!J28</f>
        <v>79</v>
      </c>
      <c r="K28" s="39">
        <f>УСЬОГО!AD28-'!!12-жінки'!K28</f>
        <v>75</v>
      </c>
    </row>
    <row r="29" spans="1:11" ht="15" customHeight="1" x14ac:dyDescent="0.3">
      <c r="A29" s="137" t="s">
        <v>56</v>
      </c>
      <c r="B29" s="39">
        <f>УСЬОГО!C29-'!!12-жінки'!B29</f>
        <v>1382</v>
      </c>
      <c r="C29" s="39">
        <f>УСЬОГО!F29-'!!12-жінки'!C29</f>
        <v>727</v>
      </c>
      <c r="D29" s="39">
        <f>УСЬОГО!I29-'!!12-жінки'!D29</f>
        <v>245</v>
      </c>
      <c r="E29" s="39">
        <f>УСЬОГО!L29-'!!12-жінки'!E29</f>
        <v>162</v>
      </c>
      <c r="F29" s="39">
        <f>УСЬОГО!O29-'!!12-жінки'!F29</f>
        <v>46</v>
      </c>
      <c r="G29" s="39">
        <f>УСЬОГО!R29-'!!12-жінки'!G29</f>
        <v>1</v>
      </c>
      <c r="H29" s="39">
        <f>УСЬОГО!U29-'!!12-жінки'!H29</f>
        <v>606</v>
      </c>
      <c r="I29" s="39">
        <f>УСЬОГО!X29-'!!12-жінки'!I29</f>
        <v>140</v>
      </c>
      <c r="J29" s="39">
        <f>УСЬОГО!AA29-'!!12-жінки'!J29</f>
        <v>130</v>
      </c>
      <c r="K29" s="39">
        <f>УСЬОГО!AD29-'!!12-жінки'!K29</f>
        <v>118</v>
      </c>
    </row>
    <row r="30" spans="1:11" ht="15" customHeight="1" x14ac:dyDescent="0.3">
      <c r="A30" s="139" t="s">
        <v>57</v>
      </c>
      <c r="B30" s="39">
        <f>УСЬОГО!C30-'!!12-жінки'!B30</f>
        <v>2018</v>
      </c>
      <c r="C30" s="39">
        <f>УСЬОГО!F30-'!!12-жінки'!C30</f>
        <v>526</v>
      </c>
      <c r="D30" s="39">
        <f>УСЬОГО!I30-'!!12-жінки'!D30</f>
        <v>321</v>
      </c>
      <c r="E30" s="39">
        <f>УСЬОГО!L30-'!!12-жінки'!E30</f>
        <v>252</v>
      </c>
      <c r="F30" s="39">
        <f>УСЬОГО!O30-'!!12-жінки'!F30</f>
        <v>110</v>
      </c>
      <c r="G30" s="39">
        <f>УСЬОГО!R30-'!!12-жінки'!G30</f>
        <v>11</v>
      </c>
      <c r="H30" s="39">
        <f>УСЬОГО!U30-'!!12-жінки'!H30</f>
        <v>480</v>
      </c>
      <c r="I30" s="39">
        <f>УСЬОГО!X30-'!!12-жінки'!I30</f>
        <v>93</v>
      </c>
      <c r="J30" s="39">
        <f>УСЬОГО!AA30-'!!12-жінки'!J30</f>
        <v>78</v>
      </c>
      <c r="K30" s="39">
        <f>УСЬОГО!AD30-'!!12-жінки'!K30</f>
        <v>71</v>
      </c>
    </row>
    <row r="31" spans="1:11" ht="15" customHeight="1" x14ac:dyDescent="0.3">
      <c r="A31" s="140" t="s">
        <v>58</v>
      </c>
      <c r="B31" s="39">
        <f>УСЬОГО!C31-'!!12-жінки'!B31</f>
        <v>1776</v>
      </c>
      <c r="C31" s="39">
        <f>УСЬОГО!F31-'!!12-жінки'!C31</f>
        <v>525</v>
      </c>
      <c r="D31" s="39">
        <f>УСЬОГО!I31-'!!12-жінки'!D31</f>
        <v>442</v>
      </c>
      <c r="E31" s="39">
        <f>УСЬОГО!L31-'!!12-жінки'!E31</f>
        <v>201</v>
      </c>
      <c r="F31" s="39">
        <f>УСЬОГО!O31-'!!12-жінки'!F31</f>
        <v>61</v>
      </c>
      <c r="G31" s="39">
        <f>УСЬОГО!R31-'!!12-жінки'!G31</f>
        <v>12</v>
      </c>
      <c r="H31" s="39">
        <f>УСЬОГО!U31-'!!12-жінки'!H31</f>
        <v>478</v>
      </c>
      <c r="I31" s="39">
        <f>УСЬОГО!X31-'!!12-жінки'!I31</f>
        <v>117</v>
      </c>
      <c r="J31" s="39">
        <f>УСЬОГО!AA31-'!!12-жінки'!J31</f>
        <v>88</v>
      </c>
      <c r="K31" s="39">
        <f>УСЬОГО!AD31-'!!12-жінки'!K31</f>
        <v>80</v>
      </c>
    </row>
    <row r="32" spans="1:11" ht="15" customHeight="1" x14ac:dyDescent="0.3">
      <c r="A32" s="140" t="s">
        <v>59</v>
      </c>
      <c r="B32" s="39">
        <f>УСЬОГО!C32-'!!12-жінки'!B32</f>
        <v>2294</v>
      </c>
      <c r="C32" s="39">
        <f>УСЬОГО!F32-'!!12-жінки'!C32</f>
        <v>589</v>
      </c>
      <c r="D32" s="39">
        <f>УСЬОГО!I32-'!!12-жінки'!D32</f>
        <v>387</v>
      </c>
      <c r="E32" s="39">
        <f>УСЬОГО!L32-'!!12-жінки'!E32</f>
        <v>299</v>
      </c>
      <c r="F32" s="39">
        <f>УСЬОГО!O32-'!!12-жінки'!F32</f>
        <v>53</v>
      </c>
      <c r="G32" s="39">
        <f>УСЬОГО!R32-'!!12-жінки'!G32</f>
        <v>10</v>
      </c>
      <c r="H32" s="39">
        <f>УСЬОГО!U32-'!!12-жінки'!H32</f>
        <v>502</v>
      </c>
      <c r="I32" s="39">
        <f>УСЬОГО!X32-'!!12-жінки'!I32</f>
        <v>67</v>
      </c>
      <c r="J32" s="39">
        <f>УСЬОГО!AA32-'!!12-жінки'!J32</f>
        <v>47</v>
      </c>
      <c r="K32" s="39">
        <f>УСЬОГО!AD32-'!!12-жінки'!K32</f>
        <v>39</v>
      </c>
    </row>
    <row r="33" spans="1:11" ht="15" customHeight="1" x14ac:dyDescent="0.3">
      <c r="A33" s="140" t="s">
        <v>60</v>
      </c>
      <c r="B33" s="39">
        <f>УСЬОГО!C33-'!!12-жінки'!B33</f>
        <v>1672</v>
      </c>
      <c r="C33" s="39">
        <f>УСЬОГО!F33-'!!12-жінки'!C33</f>
        <v>1040</v>
      </c>
      <c r="D33" s="39">
        <f>УСЬОГО!I33-'!!12-жінки'!D33</f>
        <v>479</v>
      </c>
      <c r="E33" s="39">
        <f>УСЬОГО!L33-'!!12-жінки'!E33</f>
        <v>321</v>
      </c>
      <c r="F33" s="39">
        <f>УСЬОГО!O33-'!!12-жінки'!F33</f>
        <v>139</v>
      </c>
      <c r="G33" s="39">
        <f>УСЬОГО!R33-'!!12-жінки'!G33</f>
        <v>1</v>
      </c>
      <c r="H33" s="39">
        <f>УСЬОГО!U33-'!!12-жінки'!H33</f>
        <v>953</v>
      </c>
      <c r="I33" s="39">
        <f>УСЬОГО!X33-'!!12-жінки'!I33</f>
        <v>209</v>
      </c>
      <c r="J33" s="39">
        <f>УСЬОГО!AA33-'!!12-жінки'!J33</f>
        <v>203</v>
      </c>
      <c r="K33" s="39">
        <f>УСЬОГО!AD33-'!!12-жінки'!K33</f>
        <v>191</v>
      </c>
    </row>
    <row r="34" spans="1:11" ht="15" customHeight="1" x14ac:dyDescent="0.3">
      <c r="A34" s="140" t="s">
        <v>61</v>
      </c>
      <c r="B34" s="39">
        <f>УСЬОГО!C34-'!!12-жінки'!B34</f>
        <v>1701</v>
      </c>
      <c r="C34" s="39">
        <f>УСЬОГО!F34-'!!12-жінки'!C34</f>
        <v>893</v>
      </c>
      <c r="D34" s="39">
        <f>УСЬОГО!I34-'!!12-жінки'!D34</f>
        <v>565</v>
      </c>
      <c r="E34" s="39">
        <f>УСЬОГО!L34-'!!12-жінки'!E34</f>
        <v>292</v>
      </c>
      <c r="F34" s="39">
        <f>УСЬОГО!O34-'!!12-жінки'!F34</f>
        <v>74</v>
      </c>
      <c r="G34" s="39">
        <f>УСЬОГО!R34-'!!12-жінки'!G34</f>
        <v>0</v>
      </c>
      <c r="H34" s="39">
        <f>УСЬОГО!U34-'!!12-жінки'!H34</f>
        <v>780</v>
      </c>
      <c r="I34" s="39">
        <f>УСЬОГО!X34-'!!12-жінки'!I34</f>
        <v>172</v>
      </c>
      <c r="J34" s="39">
        <f>УСЬОГО!AA34-'!!12-жінки'!J34</f>
        <v>145</v>
      </c>
      <c r="K34" s="39">
        <f>УСЬОГО!AD34-'!!12-жінки'!K34</f>
        <v>143</v>
      </c>
    </row>
    <row r="35" spans="1:11" ht="15" customHeight="1" x14ac:dyDescent="0.3">
      <c r="A35" s="140" t="s">
        <v>62</v>
      </c>
      <c r="B35" s="39">
        <f>УСЬОГО!C35-'!!12-жінки'!B35</f>
        <v>1004</v>
      </c>
      <c r="C35" s="39">
        <f>УСЬОГО!F35-'!!12-жінки'!C35</f>
        <v>520</v>
      </c>
      <c r="D35" s="39">
        <f>УСЬОГО!I35-'!!12-жінки'!D35</f>
        <v>261</v>
      </c>
      <c r="E35" s="39">
        <f>УСЬОГО!L35-'!!12-жінки'!E35</f>
        <v>172</v>
      </c>
      <c r="F35" s="39">
        <f>УСЬОГО!O35-'!!12-жінки'!F35</f>
        <v>80</v>
      </c>
      <c r="G35" s="39">
        <f>УСЬОГО!R35-'!!12-жінки'!G35</f>
        <v>0</v>
      </c>
      <c r="H35" s="39">
        <f>УСЬОГО!U35-'!!12-жінки'!H35</f>
        <v>387</v>
      </c>
      <c r="I35" s="39">
        <f>УСЬОГО!X35-'!!12-жінки'!I35</f>
        <v>77</v>
      </c>
      <c r="J35" s="39">
        <f>УСЬОГО!AA35-'!!12-жінки'!J35</f>
        <v>72</v>
      </c>
      <c r="K35" s="39">
        <f>УСЬОГО!AD35-'!!12-жінки'!K35</f>
        <v>61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A8" sqref="A8"/>
    </sheetView>
  </sheetViews>
  <sheetFormatPr defaultColWidth="8" defaultRowHeight="13.2" x14ac:dyDescent="0.25"/>
  <cols>
    <col min="1" max="1" width="52.6640625" style="3" customWidth="1"/>
    <col min="2" max="2" width="14.44140625" style="18" customWidth="1"/>
    <col min="3" max="3" width="14.6640625" style="18" customWidth="1"/>
    <col min="4" max="4" width="9.6640625" style="3" customWidth="1"/>
    <col min="5" max="5" width="12.109375" style="3" customWidth="1"/>
    <col min="6" max="6" width="14.44140625" style="3" customWidth="1"/>
    <col min="7" max="7" width="14.332031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33203125" style="3" bestFit="1" customWidth="1"/>
    <col min="12" max="16384" width="8" style="3"/>
  </cols>
  <sheetData>
    <row r="1" spans="1:11" ht="27" customHeight="1" x14ac:dyDescent="0.25">
      <c r="A1" s="176" t="s">
        <v>66</v>
      </c>
      <c r="B1" s="176"/>
      <c r="C1" s="176"/>
      <c r="D1" s="176"/>
      <c r="E1" s="176"/>
      <c r="F1" s="176"/>
      <c r="G1" s="176"/>
      <c r="H1" s="176"/>
      <c r="I1" s="176"/>
    </row>
    <row r="2" spans="1:11" ht="23.25" customHeight="1" x14ac:dyDescent="0.25">
      <c r="A2" s="176" t="s">
        <v>67</v>
      </c>
      <c r="B2" s="176"/>
      <c r="C2" s="176"/>
      <c r="D2" s="176"/>
      <c r="E2" s="176"/>
      <c r="F2" s="176"/>
      <c r="G2" s="176"/>
      <c r="H2" s="176"/>
      <c r="I2" s="176"/>
    </row>
    <row r="3" spans="1:11" ht="3.6" customHeight="1" x14ac:dyDescent="0.3">
      <c r="A3" s="248"/>
      <c r="B3" s="248"/>
      <c r="C3" s="248"/>
      <c r="D3" s="248"/>
      <c r="E3" s="248"/>
    </row>
    <row r="4" spans="1:11" s="4" customFormat="1" ht="25.5" customHeight="1" x14ac:dyDescent="0.3">
      <c r="A4" s="181" t="s">
        <v>0</v>
      </c>
      <c r="B4" s="250" t="s">
        <v>5</v>
      </c>
      <c r="C4" s="250"/>
      <c r="D4" s="250"/>
      <c r="E4" s="250"/>
      <c r="F4" s="250" t="s">
        <v>6</v>
      </c>
      <c r="G4" s="250"/>
      <c r="H4" s="250"/>
      <c r="I4" s="250"/>
    </row>
    <row r="5" spans="1:11" s="4" customFormat="1" ht="23.25" customHeight="1" x14ac:dyDescent="0.3">
      <c r="A5" s="249"/>
      <c r="B5" s="177" t="s">
        <v>72</v>
      </c>
      <c r="C5" s="177" t="s">
        <v>73</v>
      </c>
      <c r="D5" s="214" t="s">
        <v>1</v>
      </c>
      <c r="E5" s="215"/>
      <c r="F5" s="177" t="s">
        <v>72</v>
      </c>
      <c r="G5" s="177" t="s">
        <v>73</v>
      </c>
      <c r="H5" s="214" t="s">
        <v>1</v>
      </c>
      <c r="I5" s="215"/>
    </row>
    <row r="6" spans="1:11" s="4" customFormat="1" ht="31.2" customHeight="1" x14ac:dyDescent="0.3">
      <c r="A6" s="182"/>
      <c r="B6" s="178"/>
      <c r="C6" s="178"/>
      <c r="D6" s="5" t="s">
        <v>2</v>
      </c>
      <c r="E6" s="6" t="s">
        <v>26</v>
      </c>
      <c r="F6" s="178"/>
      <c r="G6" s="178"/>
      <c r="H6" s="5" t="s">
        <v>2</v>
      </c>
      <c r="I6" s="6" t="s">
        <v>26</v>
      </c>
    </row>
    <row r="7" spans="1:11" s="9" customFormat="1" ht="15.75" customHeight="1" x14ac:dyDescent="0.3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27</v>
      </c>
      <c r="B8" s="82">
        <f>'12-жінки-ЦЗ'!B7</f>
        <v>69599</v>
      </c>
      <c r="C8" s="82">
        <f>'12-жінки-ЦЗ'!C7</f>
        <v>72885</v>
      </c>
      <c r="D8" s="11">
        <f>C8*100/B8</f>
        <v>104.72133220304889</v>
      </c>
      <c r="E8" s="90">
        <f>C8-B8</f>
        <v>3286</v>
      </c>
      <c r="F8" s="74">
        <f>'13-чоловіки-ЦЗ'!B7</f>
        <v>82881</v>
      </c>
      <c r="G8" s="74">
        <f>'13-чоловіки-ЦЗ'!C7</f>
        <v>75512</v>
      </c>
      <c r="H8" s="11">
        <f>G8*100/F8</f>
        <v>91.108939322643309</v>
      </c>
      <c r="I8" s="90">
        <f>G8-F8</f>
        <v>-7369</v>
      </c>
      <c r="J8" s="25"/>
      <c r="K8" s="23"/>
    </row>
    <row r="9" spans="1:11" s="4" customFormat="1" ht="28.5" customHeight="1" x14ac:dyDescent="0.3">
      <c r="A9" s="10" t="s">
        <v>28</v>
      </c>
      <c r="B9" s="99">
        <f>'12-жінки-ЦЗ'!E7</f>
        <v>32006</v>
      </c>
      <c r="C9" s="74">
        <f>'12-жінки-ЦЗ'!F7</f>
        <v>37266</v>
      </c>
      <c r="D9" s="11">
        <f t="shared" ref="D9:D13" si="0">C9*100/B9</f>
        <v>116.43441854652252</v>
      </c>
      <c r="E9" s="90">
        <f t="shared" ref="E9:E13" si="1">C9-B9</f>
        <v>5260</v>
      </c>
      <c r="F9" s="74">
        <f>'13-чоловіки-ЦЗ'!E7</f>
        <v>36699</v>
      </c>
      <c r="G9" s="74">
        <f>'13-чоловіки-ЦЗ'!F7</f>
        <v>33094</v>
      </c>
      <c r="H9" s="11">
        <f t="shared" ref="H9:H13" si="2">G9*100/F9</f>
        <v>90.176844055696336</v>
      </c>
      <c r="I9" s="90">
        <f t="shared" ref="I9:I13" si="3">G9-F9</f>
        <v>-3605</v>
      </c>
      <c r="J9" s="23"/>
      <c r="K9" s="23"/>
    </row>
    <row r="10" spans="1:11" s="4" customFormat="1" ht="52.5" customHeight="1" x14ac:dyDescent="0.3">
      <c r="A10" s="14" t="s">
        <v>29</v>
      </c>
      <c r="B10" s="99">
        <f>'12-жінки-ЦЗ'!H7</f>
        <v>9541</v>
      </c>
      <c r="C10" s="74">
        <f>'12-жінки-ЦЗ'!I7</f>
        <v>12537</v>
      </c>
      <c r="D10" s="11">
        <f t="shared" si="0"/>
        <v>131.40132061628759</v>
      </c>
      <c r="E10" s="90">
        <f t="shared" si="1"/>
        <v>2996</v>
      </c>
      <c r="F10" s="74">
        <f>'13-чоловіки-ЦЗ'!H7</f>
        <v>20426</v>
      </c>
      <c r="G10" s="74">
        <f>'13-чоловіки-ЦЗ'!I7</f>
        <v>16271</v>
      </c>
      <c r="H10" s="11">
        <f t="shared" si="2"/>
        <v>79.658278664447266</v>
      </c>
      <c r="I10" s="90">
        <f t="shared" si="3"/>
        <v>-4155</v>
      </c>
      <c r="J10" s="23"/>
      <c r="K10" s="23"/>
    </row>
    <row r="11" spans="1:11" s="4" customFormat="1" ht="31.65" customHeight="1" x14ac:dyDescent="0.3">
      <c r="A11" s="15" t="s">
        <v>30</v>
      </c>
      <c r="B11" s="99">
        <f>'12-жінки-ЦЗ'!K7</f>
        <v>2489</v>
      </c>
      <c r="C11" s="74">
        <f>'12-жінки-ЦЗ'!L7</f>
        <v>2410</v>
      </c>
      <c r="D11" s="11">
        <f t="shared" si="0"/>
        <v>96.826034552028929</v>
      </c>
      <c r="E11" s="90">
        <f t="shared" si="1"/>
        <v>-79</v>
      </c>
      <c r="F11" s="74">
        <f>'13-чоловіки-ЦЗ'!K7</f>
        <v>3032</v>
      </c>
      <c r="G11" s="74">
        <f>'13-чоловіки-ЦЗ'!L7</f>
        <v>2587</v>
      </c>
      <c r="H11" s="11">
        <f t="shared" si="2"/>
        <v>85.323218997361479</v>
      </c>
      <c r="I11" s="90">
        <f t="shared" si="3"/>
        <v>-445</v>
      </c>
      <c r="J11" s="23"/>
      <c r="K11" s="23"/>
    </row>
    <row r="12" spans="1:11" s="4" customFormat="1" ht="45.75" customHeight="1" x14ac:dyDescent="0.3">
      <c r="A12" s="15" t="s">
        <v>20</v>
      </c>
      <c r="B12" s="99">
        <f>'12-жінки-ЦЗ'!N7</f>
        <v>445</v>
      </c>
      <c r="C12" s="74">
        <f>'12-жінки-ЦЗ'!O7</f>
        <v>257</v>
      </c>
      <c r="D12" s="11">
        <f t="shared" si="0"/>
        <v>57.752808988764045</v>
      </c>
      <c r="E12" s="90">
        <f t="shared" si="1"/>
        <v>-188</v>
      </c>
      <c r="F12" s="74">
        <f>'13-чоловіки-ЦЗ'!N7</f>
        <v>688</v>
      </c>
      <c r="G12" s="74">
        <f>'13-чоловіки-ЦЗ'!O7</f>
        <v>461</v>
      </c>
      <c r="H12" s="11">
        <f t="shared" si="2"/>
        <v>67.005813953488371</v>
      </c>
      <c r="I12" s="90">
        <f t="shared" si="3"/>
        <v>-227</v>
      </c>
      <c r="J12" s="23"/>
      <c r="K12" s="23"/>
    </row>
    <row r="13" spans="1:11" s="4" customFormat="1" ht="55.5" customHeight="1" x14ac:dyDescent="0.3">
      <c r="A13" s="15" t="s">
        <v>31</v>
      </c>
      <c r="B13" s="99">
        <f>'12-жінки-ЦЗ'!Q7</f>
        <v>25928</v>
      </c>
      <c r="C13" s="74">
        <f>'12-жінки-ЦЗ'!R7</f>
        <v>28390</v>
      </c>
      <c r="D13" s="11">
        <f t="shared" si="0"/>
        <v>109.49552607219994</v>
      </c>
      <c r="E13" s="90">
        <f t="shared" si="1"/>
        <v>2462</v>
      </c>
      <c r="F13" s="74">
        <f>'13-чоловіки-ЦЗ'!Q7</f>
        <v>33461</v>
      </c>
      <c r="G13" s="74">
        <f>'13-чоловіки-ЦЗ'!R7</f>
        <v>27025</v>
      </c>
      <c r="H13" s="11">
        <f t="shared" si="2"/>
        <v>80.76566749349989</v>
      </c>
      <c r="I13" s="90">
        <f t="shared" si="3"/>
        <v>-6436</v>
      </c>
      <c r="J13" s="23"/>
      <c r="K13" s="23"/>
    </row>
    <row r="14" spans="1:11" s="4" customFormat="1" ht="12.75" customHeight="1" x14ac:dyDescent="0.3">
      <c r="A14" s="183" t="s">
        <v>4</v>
      </c>
      <c r="B14" s="184"/>
      <c r="C14" s="184"/>
      <c r="D14" s="184"/>
      <c r="E14" s="184"/>
      <c r="F14" s="184"/>
      <c r="G14" s="184"/>
      <c r="H14" s="184"/>
      <c r="I14" s="184"/>
      <c r="J14" s="23"/>
      <c r="K14" s="23"/>
    </row>
    <row r="15" spans="1:11" s="4" customFormat="1" ht="18" customHeight="1" x14ac:dyDescent="0.3">
      <c r="A15" s="185"/>
      <c r="B15" s="186"/>
      <c r="C15" s="186"/>
      <c r="D15" s="186"/>
      <c r="E15" s="186"/>
      <c r="F15" s="186"/>
      <c r="G15" s="186"/>
      <c r="H15" s="186"/>
      <c r="I15" s="186"/>
      <c r="J15" s="23"/>
      <c r="K15" s="23"/>
    </row>
    <row r="16" spans="1:11" s="4" customFormat="1" ht="20.25" customHeight="1" x14ac:dyDescent="0.3">
      <c r="A16" s="181" t="s">
        <v>0</v>
      </c>
      <c r="B16" s="187" t="s">
        <v>74</v>
      </c>
      <c r="C16" s="187" t="s">
        <v>75</v>
      </c>
      <c r="D16" s="214" t="s">
        <v>1</v>
      </c>
      <c r="E16" s="215"/>
      <c r="F16" s="187" t="s">
        <v>74</v>
      </c>
      <c r="G16" s="187" t="s">
        <v>75</v>
      </c>
      <c r="H16" s="214" t="s">
        <v>1</v>
      </c>
      <c r="I16" s="215"/>
      <c r="J16" s="23"/>
      <c r="K16" s="23"/>
    </row>
    <row r="17" spans="1:11" ht="35.4" customHeight="1" x14ac:dyDescent="0.4">
      <c r="A17" s="182"/>
      <c r="B17" s="187"/>
      <c r="C17" s="187"/>
      <c r="D17" s="21" t="s">
        <v>2</v>
      </c>
      <c r="E17" s="6" t="s">
        <v>26</v>
      </c>
      <c r="F17" s="187"/>
      <c r="G17" s="187"/>
      <c r="H17" s="21" t="s">
        <v>2</v>
      </c>
      <c r="I17" s="6" t="s">
        <v>26</v>
      </c>
      <c r="J17" s="24"/>
      <c r="K17" s="24"/>
    </row>
    <row r="18" spans="1:11" ht="24" customHeight="1" x14ac:dyDescent="0.4">
      <c r="A18" s="10" t="s">
        <v>32</v>
      </c>
      <c r="B18" s="82">
        <f>'12-жінки-ЦЗ'!T7</f>
        <v>48920</v>
      </c>
      <c r="C18" s="82">
        <f>'12-жінки-ЦЗ'!U7</f>
        <v>13021</v>
      </c>
      <c r="D18" s="17">
        <f t="shared" ref="D18:D20" si="4">C18*100/B18</f>
        <v>26.616925592804577</v>
      </c>
      <c r="E18" s="90">
        <f t="shared" ref="E18:E20" si="5">C18-B18</f>
        <v>-35899</v>
      </c>
      <c r="F18" s="83">
        <f>'13-чоловіки-ЦЗ'!T7</f>
        <v>48084</v>
      </c>
      <c r="G18" s="83">
        <f>'13-чоловіки-ЦЗ'!U7</f>
        <v>925</v>
      </c>
      <c r="H18" s="16">
        <f t="shared" ref="H18:H20" si="6">G18*100/F18</f>
        <v>1.9237168288827884</v>
      </c>
      <c r="I18" s="90">
        <f t="shared" ref="I18:I20" si="7">G18-F18</f>
        <v>-47159</v>
      </c>
      <c r="J18" s="24"/>
      <c r="K18" s="24"/>
    </row>
    <row r="19" spans="1:11" ht="25.5" customHeight="1" x14ac:dyDescent="0.4">
      <c r="A19" s="1" t="s">
        <v>28</v>
      </c>
      <c r="B19" s="100">
        <f>'12-жінки-ЦЗ'!W7</f>
        <v>16915</v>
      </c>
      <c r="C19" s="82">
        <f>'12-жінки-ЦЗ'!X7</f>
        <v>10165</v>
      </c>
      <c r="D19" s="17">
        <f t="shared" si="4"/>
        <v>60.094590600059121</v>
      </c>
      <c r="E19" s="90">
        <f t="shared" si="5"/>
        <v>-6750</v>
      </c>
      <c r="F19" s="83">
        <f>'13-чоловіки-ЦЗ'!W7</f>
        <v>11319</v>
      </c>
      <c r="G19" s="83">
        <f>'13-чоловіки-ЦЗ'!X7</f>
        <v>2614</v>
      </c>
      <c r="H19" s="16">
        <f t="shared" si="6"/>
        <v>23.093912889831259</v>
      </c>
      <c r="I19" s="90">
        <f t="shared" si="7"/>
        <v>-8705</v>
      </c>
      <c r="J19" s="24"/>
      <c r="K19" s="24"/>
    </row>
    <row r="20" spans="1:11" ht="21" x14ac:dyDescent="0.4">
      <c r="A20" s="1" t="s">
        <v>33</v>
      </c>
      <c r="B20" s="100">
        <f>'12-жінки-ЦЗ'!Z7</f>
        <v>14837</v>
      </c>
      <c r="C20" s="82">
        <f>'12-жінки-ЦЗ'!AA7</f>
        <v>8742</v>
      </c>
      <c r="D20" s="17">
        <f t="shared" si="4"/>
        <v>58.920266900316776</v>
      </c>
      <c r="E20" s="90">
        <f t="shared" si="5"/>
        <v>-6095</v>
      </c>
      <c r="F20" s="83">
        <f>'13-чоловіки-ЦЗ'!Z7</f>
        <v>10422</v>
      </c>
      <c r="G20" s="83">
        <f>'13-чоловіки-ЦЗ'!AA7</f>
        <v>2500</v>
      </c>
      <c r="H20" s="16">
        <f t="shared" si="6"/>
        <v>23.987718288236422</v>
      </c>
      <c r="I20" s="90">
        <f t="shared" si="7"/>
        <v>-7922</v>
      </c>
      <c r="J20" s="24"/>
      <c r="K20" s="24"/>
    </row>
    <row r="21" spans="1:11" ht="20.55" x14ac:dyDescent="0.45">
      <c r="C21" s="19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83" zoomScaleNormal="75" zoomScaleSheetLayoutView="83" workbookViewId="0">
      <pane xSplit="1" ySplit="6" topLeftCell="B13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89" t="s">
        <v>76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27"/>
      <c r="V1" s="27"/>
      <c r="W1" s="27"/>
      <c r="X1" s="195"/>
      <c r="Y1" s="19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0"/>
      <c r="Y2" s="190"/>
      <c r="Z2" s="200"/>
      <c r="AA2" s="200"/>
      <c r="AB2" s="59" t="s">
        <v>7</v>
      </c>
      <c r="AC2" s="59"/>
    </row>
    <row r="3" spans="1:32" s="32" customFormat="1" ht="67.650000000000006" customHeight="1" x14ac:dyDescent="0.3">
      <c r="A3" s="191"/>
      <c r="B3" s="218" t="s">
        <v>21</v>
      </c>
      <c r="C3" s="218"/>
      <c r="D3" s="218"/>
      <c r="E3" s="218" t="s">
        <v>22</v>
      </c>
      <c r="F3" s="218"/>
      <c r="G3" s="218"/>
      <c r="H3" s="218" t="s">
        <v>13</v>
      </c>
      <c r="I3" s="218"/>
      <c r="J3" s="218"/>
      <c r="K3" s="218" t="s">
        <v>9</v>
      </c>
      <c r="L3" s="218"/>
      <c r="M3" s="218"/>
      <c r="N3" s="218" t="s">
        <v>10</v>
      </c>
      <c r="O3" s="218"/>
      <c r="P3" s="218"/>
      <c r="Q3" s="219" t="s">
        <v>8</v>
      </c>
      <c r="R3" s="220"/>
      <c r="S3" s="221"/>
      <c r="T3" s="218" t="s">
        <v>16</v>
      </c>
      <c r="U3" s="218"/>
      <c r="V3" s="218"/>
      <c r="W3" s="218" t="s">
        <v>11</v>
      </c>
      <c r="X3" s="218"/>
      <c r="Y3" s="218"/>
      <c r="Z3" s="218" t="s">
        <v>12</v>
      </c>
      <c r="AA3" s="218"/>
      <c r="AB3" s="218"/>
    </row>
    <row r="4" spans="1:32" s="33" customFormat="1" ht="19.5" customHeight="1" x14ac:dyDescent="0.3">
      <c r="A4" s="191"/>
      <c r="B4" s="193" t="s">
        <v>15</v>
      </c>
      <c r="C4" s="193" t="s">
        <v>63</v>
      </c>
      <c r="D4" s="194" t="s">
        <v>2</v>
      </c>
      <c r="E4" s="193" t="s">
        <v>15</v>
      </c>
      <c r="F4" s="193" t="s">
        <v>63</v>
      </c>
      <c r="G4" s="194" t="s">
        <v>2</v>
      </c>
      <c r="H4" s="193" t="s">
        <v>15</v>
      </c>
      <c r="I4" s="193" t="s">
        <v>63</v>
      </c>
      <c r="J4" s="194" t="s">
        <v>2</v>
      </c>
      <c r="K4" s="193" t="s">
        <v>15</v>
      </c>
      <c r="L4" s="193" t="s">
        <v>63</v>
      </c>
      <c r="M4" s="194" t="s">
        <v>2</v>
      </c>
      <c r="N4" s="193" t="s">
        <v>15</v>
      </c>
      <c r="O4" s="193" t="s">
        <v>63</v>
      </c>
      <c r="P4" s="194" t="s">
        <v>2</v>
      </c>
      <c r="Q4" s="193" t="s">
        <v>15</v>
      </c>
      <c r="R4" s="193" t="s">
        <v>63</v>
      </c>
      <c r="S4" s="194" t="s">
        <v>2</v>
      </c>
      <c r="T4" s="193" t="s">
        <v>15</v>
      </c>
      <c r="U4" s="193" t="s">
        <v>63</v>
      </c>
      <c r="V4" s="194" t="s">
        <v>2</v>
      </c>
      <c r="W4" s="193" t="s">
        <v>15</v>
      </c>
      <c r="X4" s="193" t="s">
        <v>63</v>
      </c>
      <c r="Y4" s="194" t="s">
        <v>2</v>
      </c>
      <c r="Z4" s="193" t="s">
        <v>15</v>
      </c>
      <c r="AA4" s="193" t="s">
        <v>63</v>
      </c>
      <c r="AB4" s="194" t="s">
        <v>2</v>
      </c>
    </row>
    <row r="5" spans="1:32" s="33" customFormat="1" ht="15.75" customHeight="1" x14ac:dyDescent="0.3">
      <c r="A5" s="191"/>
      <c r="B5" s="193"/>
      <c r="C5" s="193"/>
      <c r="D5" s="194"/>
      <c r="E5" s="193"/>
      <c r="F5" s="193"/>
      <c r="G5" s="194"/>
      <c r="H5" s="193"/>
      <c r="I5" s="193"/>
      <c r="J5" s="194"/>
      <c r="K5" s="193"/>
      <c r="L5" s="193"/>
      <c r="M5" s="194"/>
      <c r="N5" s="193"/>
      <c r="O5" s="193"/>
      <c r="P5" s="194"/>
      <c r="Q5" s="193"/>
      <c r="R5" s="193"/>
      <c r="S5" s="194"/>
      <c r="T5" s="193"/>
      <c r="U5" s="193"/>
      <c r="V5" s="194"/>
      <c r="W5" s="193"/>
      <c r="X5" s="193"/>
      <c r="Y5" s="194"/>
      <c r="Z5" s="193"/>
      <c r="AA5" s="193"/>
      <c r="AB5" s="194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69599</v>
      </c>
      <c r="C7" s="35">
        <f>SUM(C8:C35)</f>
        <v>72885</v>
      </c>
      <c r="D7" s="36">
        <f>C7*100/B7</f>
        <v>104.72133220304889</v>
      </c>
      <c r="E7" s="35">
        <f>SUM(E8:E35)</f>
        <v>32006</v>
      </c>
      <c r="F7" s="35">
        <f>SUM(F8:F35)</f>
        <v>37266</v>
      </c>
      <c r="G7" s="36">
        <f>F7*100/E7</f>
        <v>116.43441854652252</v>
      </c>
      <c r="H7" s="35">
        <f>SUM(H8:H35)</f>
        <v>9541</v>
      </c>
      <c r="I7" s="35">
        <f>SUM(I8:I35)</f>
        <v>12537</v>
      </c>
      <c r="J7" s="36">
        <f>I7*100/H7</f>
        <v>131.40132061628759</v>
      </c>
      <c r="K7" s="35">
        <f>SUM(K8:K35)</f>
        <v>2489</v>
      </c>
      <c r="L7" s="35">
        <f>SUM(L8:L35)</f>
        <v>2410</v>
      </c>
      <c r="M7" s="36">
        <f>L7*100/K7</f>
        <v>96.826034552028929</v>
      </c>
      <c r="N7" s="35">
        <f>SUM(N8:N35)</f>
        <v>445</v>
      </c>
      <c r="O7" s="35">
        <f>SUM(O8:O35)</f>
        <v>257</v>
      </c>
      <c r="P7" s="36">
        <f>O7*100/N7</f>
        <v>57.752808988764045</v>
      </c>
      <c r="Q7" s="35">
        <f>SUM(Q8:Q35)</f>
        <v>25928</v>
      </c>
      <c r="R7" s="35">
        <f>SUM(R8:R35)</f>
        <v>28390</v>
      </c>
      <c r="S7" s="36">
        <f>R7*100/Q7</f>
        <v>109.49552607219994</v>
      </c>
      <c r="T7" s="35">
        <f>SUM(T8:T35)</f>
        <v>48920</v>
      </c>
      <c r="U7" s="35">
        <f>SUM(U8:U35)</f>
        <v>13021</v>
      </c>
      <c r="V7" s="36">
        <f>U7*100/T7</f>
        <v>26.616925592804577</v>
      </c>
      <c r="W7" s="35">
        <f>SUM(W8:W35)</f>
        <v>16915</v>
      </c>
      <c r="X7" s="35">
        <f>SUM(X8:X35)</f>
        <v>10165</v>
      </c>
      <c r="Y7" s="36">
        <f>X7*100/W7</f>
        <v>60.094590600059121</v>
      </c>
      <c r="Z7" s="35">
        <f>SUM(Z8:Z35)</f>
        <v>14837</v>
      </c>
      <c r="AA7" s="35">
        <f>SUM(AA8:AA35)</f>
        <v>8742</v>
      </c>
      <c r="AB7" s="36">
        <f>AA7*100/Z7</f>
        <v>58.920266900316776</v>
      </c>
      <c r="AC7" s="37"/>
      <c r="AF7" s="42"/>
    </row>
    <row r="8" spans="1:32" s="42" customFormat="1" ht="16.95" customHeight="1" x14ac:dyDescent="0.25">
      <c r="A8" s="61" t="s">
        <v>35</v>
      </c>
      <c r="B8" s="39">
        <v>16834</v>
      </c>
      <c r="C8" s="39">
        <v>18268</v>
      </c>
      <c r="D8" s="40">
        <f t="shared" ref="D8:D35" si="0">C8*100/B8</f>
        <v>108.51847451586076</v>
      </c>
      <c r="E8" s="39">
        <v>8802</v>
      </c>
      <c r="F8" s="39">
        <v>10296</v>
      </c>
      <c r="G8" s="40">
        <f t="shared" ref="G8:G35" si="1">F8*100/E8</f>
        <v>116.97341513292433</v>
      </c>
      <c r="H8" s="39">
        <v>694</v>
      </c>
      <c r="I8" s="39">
        <v>1984</v>
      </c>
      <c r="J8" s="40">
        <f t="shared" ref="J8:J35" si="2">I8*100/H8</f>
        <v>285.87896253602304</v>
      </c>
      <c r="K8" s="39">
        <v>404</v>
      </c>
      <c r="L8" s="39">
        <v>663</v>
      </c>
      <c r="M8" s="40">
        <f t="shared" ref="M8:M35" si="3">L8*100/K8</f>
        <v>164.1089108910891</v>
      </c>
      <c r="N8" s="39">
        <v>64</v>
      </c>
      <c r="O8" s="39">
        <v>104</v>
      </c>
      <c r="P8" s="91">
        <f>IF(ISERROR(O8*100/N8),"-",(O8*100/N8))</f>
        <v>162.5</v>
      </c>
      <c r="Q8" s="39">
        <v>6437</v>
      </c>
      <c r="R8" s="60">
        <v>6067</v>
      </c>
      <c r="S8" s="40">
        <f t="shared" ref="S8:S35" si="4">R8*100/Q8</f>
        <v>94.251980736367869</v>
      </c>
      <c r="T8" s="39">
        <v>13077</v>
      </c>
      <c r="U8" s="60">
        <v>3107</v>
      </c>
      <c r="V8" s="40">
        <f t="shared" ref="V8:V35" si="5">U8*100/T8</f>
        <v>23.759272004282327</v>
      </c>
      <c r="W8" s="39">
        <v>5337</v>
      </c>
      <c r="X8" s="60">
        <v>2916</v>
      </c>
      <c r="Y8" s="40">
        <f t="shared" ref="Y8:Y35" si="6">X8*100/W8</f>
        <v>54.637436762225967</v>
      </c>
      <c r="Z8" s="39">
        <v>4755</v>
      </c>
      <c r="AA8" s="60">
        <v>2461</v>
      </c>
      <c r="AB8" s="40">
        <f t="shared" ref="AB8:AB35" si="7">AA8*100/Z8</f>
        <v>51.756046267087278</v>
      </c>
      <c r="AC8" s="37"/>
      <c r="AD8" s="41"/>
    </row>
    <row r="9" spans="1:32" s="43" customFormat="1" ht="16.95" customHeight="1" x14ac:dyDescent="0.25">
      <c r="A9" s="61" t="s">
        <v>36</v>
      </c>
      <c r="B9" s="39">
        <v>2750</v>
      </c>
      <c r="C9" s="39">
        <v>2725</v>
      </c>
      <c r="D9" s="40">
        <f t="shared" si="0"/>
        <v>99.090909090909093</v>
      </c>
      <c r="E9" s="39">
        <v>1340</v>
      </c>
      <c r="F9" s="39">
        <v>1447</v>
      </c>
      <c r="G9" s="40">
        <f t="shared" si="1"/>
        <v>107.98507462686567</v>
      </c>
      <c r="H9" s="39">
        <v>483</v>
      </c>
      <c r="I9" s="39">
        <v>468</v>
      </c>
      <c r="J9" s="40">
        <f t="shared" si="2"/>
        <v>96.894409937888199</v>
      </c>
      <c r="K9" s="39">
        <v>97</v>
      </c>
      <c r="L9" s="39">
        <v>74</v>
      </c>
      <c r="M9" s="40">
        <f t="shared" si="3"/>
        <v>76.288659793814432</v>
      </c>
      <c r="N9" s="39">
        <v>5</v>
      </c>
      <c r="O9" s="39">
        <v>2</v>
      </c>
      <c r="P9" s="40">
        <f t="shared" ref="P9:P35" si="8">IF(ISERROR(O9*100/N9),"-",(O9*100/N9))</f>
        <v>40</v>
      </c>
      <c r="Q9" s="39">
        <v>1015</v>
      </c>
      <c r="R9" s="60">
        <v>1170</v>
      </c>
      <c r="S9" s="40">
        <f t="shared" si="4"/>
        <v>115.27093596059113</v>
      </c>
      <c r="T9" s="39">
        <v>1997</v>
      </c>
      <c r="U9" s="60">
        <v>393</v>
      </c>
      <c r="V9" s="40">
        <f t="shared" si="5"/>
        <v>19.679519278918377</v>
      </c>
      <c r="W9" s="39">
        <v>775</v>
      </c>
      <c r="X9" s="60">
        <v>358</v>
      </c>
      <c r="Y9" s="40">
        <f t="shared" si="6"/>
        <v>46.193548387096776</v>
      </c>
      <c r="Z9" s="39">
        <v>593</v>
      </c>
      <c r="AA9" s="60">
        <v>237</v>
      </c>
      <c r="AB9" s="40">
        <f t="shared" si="7"/>
        <v>39.966273187183809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366</v>
      </c>
      <c r="C10" s="39">
        <v>329</v>
      </c>
      <c r="D10" s="40">
        <f t="shared" si="0"/>
        <v>89.89071038251366</v>
      </c>
      <c r="E10" s="39">
        <v>252</v>
      </c>
      <c r="F10" s="39">
        <v>224</v>
      </c>
      <c r="G10" s="40">
        <f t="shared" si="1"/>
        <v>88.888888888888886</v>
      </c>
      <c r="H10" s="39">
        <v>52</v>
      </c>
      <c r="I10" s="39">
        <v>57</v>
      </c>
      <c r="J10" s="40">
        <f t="shared" si="2"/>
        <v>109.61538461538461</v>
      </c>
      <c r="K10" s="39">
        <v>13</v>
      </c>
      <c r="L10" s="39">
        <v>14</v>
      </c>
      <c r="M10" s="40">
        <f t="shared" si="3"/>
        <v>107.69230769230769</v>
      </c>
      <c r="N10" s="39">
        <v>0</v>
      </c>
      <c r="O10" s="39">
        <v>15</v>
      </c>
      <c r="P10" s="91" t="str">
        <f t="shared" si="8"/>
        <v>-</v>
      </c>
      <c r="Q10" s="39">
        <v>247</v>
      </c>
      <c r="R10" s="60">
        <v>186</v>
      </c>
      <c r="S10" s="40">
        <f t="shared" si="4"/>
        <v>75.303643724696357</v>
      </c>
      <c r="T10" s="39">
        <v>243</v>
      </c>
      <c r="U10" s="60">
        <v>35</v>
      </c>
      <c r="V10" s="40">
        <f t="shared" si="5"/>
        <v>14.403292181069959</v>
      </c>
      <c r="W10" s="39">
        <v>164</v>
      </c>
      <c r="X10" s="60">
        <v>35</v>
      </c>
      <c r="Y10" s="40">
        <f t="shared" si="6"/>
        <v>21.341463414634145</v>
      </c>
      <c r="Z10" s="39">
        <v>137</v>
      </c>
      <c r="AA10" s="60">
        <v>29</v>
      </c>
      <c r="AB10" s="40">
        <f t="shared" si="7"/>
        <v>21.167883211678831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1478</v>
      </c>
      <c r="C11" s="39">
        <v>1341</v>
      </c>
      <c r="D11" s="40">
        <f t="shared" si="0"/>
        <v>90.730717185385657</v>
      </c>
      <c r="E11" s="39">
        <v>691</v>
      </c>
      <c r="F11" s="39">
        <v>666</v>
      </c>
      <c r="G11" s="40">
        <f t="shared" si="1"/>
        <v>96.382054992764111</v>
      </c>
      <c r="H11" s="39">
        <v>273</v>
      </c>
      <c r="I11" s="39">
        <v>221</v>
      </c>
      <c r="J11" s="40">
        <f t="shared" si="2"/>
        <v>80.952380952380949</v>
      </c>
      <c r="K11" s="39">
        <v>42</v>
      </c>
      <c r="L11" s="39">
        <v>31</v>
      </c>
      <c r="M11" s="40">
        <f t="shared" si="3"/>
        <v>73.80952380952381</v>
      </c>
      <c r="N11" s="39">
        <v>1</v>
      </c>
      <c r="O11" s="39">
        <v>3</v>
      </c>
      <c r="P11" s="40">
        <f t="shared" si="8"/>
        <v>300</v>
      </c>
      <c r="Q11" s="39">
        <v>654</v>
      </c>
      <c r="R11" s="60">
        <v>602</v>
      </c>
      <c r="S11" s="40">
        <f t="shared" si="4"/>
        <v>92.048929663608561</v>
      </c>
      <c r="T11" s="39">
        <v>947</v>
      </c>
      <c r="U11" s="60">
        <v>197</v>
      </c>
      <c r="V11" s="40">
        <f t="shared" si="5"/>
        <v>20.802534318901795</v>
      </c>
      <c r="W11" s="39">
        <v>336</v>
      </c>
      <c r="X11" s="60">
        <v>181</v>
      </c>
      <c r="Y11" s="40">
        <f t="shared" si="6"/>
        <v>53.86904761904762</v>
      </c>
      <c r="Z11" s="39">
        <v>275</v>
      </c>
      <c r="AA11" s="60">
        <v>151</v>
      </c>
      <c r="AB11" s="40">
        <f t="shared" si="7"/>
        <v>54.909090909090907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2582</v>
      </c>
      <c r="C12" s="39">
        <v>2770</v>
      </c>
      <c r="D12" s="40">
        <f t="shared" si="0"/>
        <v>107.28117738187451</v>
      </c>
      <c r="E12" s="39">
        <v>947</v>
      </c>
      <c r="F12" s="39">
        <v>1138</v>
      </c>
      <c r="G12" s="40">
        <f t="shared" si="1"/>
        <v>120.16895459345301</v>
      </c>
      <c r="H12" s="39">
        <v>422</v>
      </c>
      <c r="I12" s="39">
        <v>477</v>
      </c>
      <c r="J12" s="40">
        <f t="shared" si="2"/>
        <v>113.03317535545024</v>
      </c>
      <c r="K12" s="39">
        <v>191</v>
      </c>
      <c r="L12" s="39">
        <v>147</v>
      </c>
      <c r="M12" s="40">
        <f t="shared" si="3"/>
        <v>76.96335078534031</v>
      </c>
      <c r="N12" s="39">
        <v>63</v>
      </c>
      <c r="O12" s="39">
        <v>10</v>
      </c>
      <c r="P12" s="91">
        <f t="shared" si="8"/>
        <v>15.873015873015873</v>
      </c>
      <c r="Q12" s="39">
        <v>800</v>
      </c>
      <c r="R12" s="60">
        <v>998</v>
      </c>
      <c r="S12" s="40">
        <f t="shared" si="4"/>
        <v>124.75</v>
      </c>
      <c r="T12" s="39">
        <v>1989</v>
      </c>
      <c r="U12" s="60">
        <v>383</v>
      </c>
      <c r="V12" s="40">
        <f t="shared" si="5"/>
        <v>19.255907491201608</v>
      </c>
      <c r="W12" s="39">
        <v>464</v>
      </c>
      <c r="X12" s="60">
        <v>250</v>
      </c>
      <c r="Y12" s="40">
        <f t="shared" si="6"/>
        <v>53.879310344827587</v>
      </c>
      <c r="Z12" s="39">
        <v>395</v>
      </c>
      <c r="AA12" s="60">
        <v>211</v>
      </c>
      <c r="AB12" s="40">
        <f t="shared" si="7"/>
        <v>53.417721518987342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1183</v>
      </c>
      <c r="C13" s="39">
        <v>1100</v>
      </c>
      <c r="D13" s="40">
        <f t="shared" si="0"/>
        <v>92.983939137785285</v>
      </c>
      <c r="E13" s="39">
        <v>619</v>
      </c>
      <c r="F13" s="39">
        <v>563</v>
      </c>
      <c r="G13" s="40">
        <f t="shared" si="1"/>
        <v>90.95315024232633</v>
      </c>
      <c r="H13" s="39">
        <v>239</v>
      </c>
      <c r="I13" s="39">
        <v>228</v>
      </c>
      <c r="J13" s="40">
        <f t="shared" si="2"/>
        <v>95.39748953974896</v>
      </c>
      <c r="K13" s="39">
        <v>28</v>
      </c>
      <c r="L13" s="39">
        <v>34</v>
      </c>
      <c r="M13" s="40">
        <f t="shared" si="3"/>
        <v>121.42857142857143</v>
      </c>
      <c r="N13" s="39">
        <v>1</v>
      </c>
      <c r="O13" s="39">
        <v>2</v>
      </c>
      <c r="P13" s="91">
        <f t="shared" si="8"/>
        <v>200</v>
      </c>
      <c r="Q13" s="39">
        <v>476</v>
      </c>
      <c r="R13" s="60">
        <v>494</v>
      </c>
      <c r="S13" s="40">
        <f t="shared" si="4"/>
        <v>103.78151260504201</v>
      </c>
      <c r="T13" s="39">
        <v>759</v>
      </c>
      <c r="U13" s="60">
        <v>412</v>
      </c>
      <c r="V13" s="40">
        <f t="shared" si="5"/>
        <v>54.281949934123844</v>
      </c>
      <c r="W13" s="39">
        <v>292</v>
      </c>
      <c r="X13" s="60">
        <v>99</v>
      </c>
      <c r="Y13" s="40">
        <f t="shared" si="6"/>
        <v>33.904109589041099</v>
      </c>
      <c r="Z13" s="39">
        <v>250</v>
      </c>
      <c r="AA13" s="60">
        <v>83</v>
      </c>
      <c r="AB13" s="40">
        <f t="shared" si="7"/>
        <v>33.200000000000003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893</v>
      </c>
      <c r="C14" s="39">
        <v>789</v>
      </c>
      <c r="D14" s="40">
        <f t="shared" si="0"/>
        <v>88.353863381858901</v>
      </c>
      <c r="E14" s="39">
        <v>533</v>
      </c>
      <c r="F14" s="39">
        <v>477</v>
      </c>
      <c r="G14" s="40">
        <f t="shared" si="1"/>
        <v>89.493433395872415</v>
      </c>
      <c r="H14" s="39">
        <v>191</v>
      </c>
      <c r="I14" s="39">
        <v>171</v>
      </c>
      <c r="J14" s="40">
        <f t="shared" si="2"/>
        <v>89.528795811518322</v>
      </c>
      <c r="K14" s="39">
        <v>18</v>
      </c>
      <c r="L14" s="39">
        <v>14</v>
      </c>
      <c r="M14" s="40">
        <f t="shared" si="3"/>
        <v>77.777777777777771</v>
      </c>
      <c r="N14" s="39">
        <v>5</v>
      </c>
      <c r="O14" s="39">
        <v>1</v>
      </c>
      <c r="P14" s="40">
        <f t="shared" si="8"/>
        <v>20</v>
      </c>
      <c r="Q14" s="39">
        <v>508</v>
      </c>
      <c r="R14" s="60">
        <v>424</v>
      </c>
      <c r="S14" s="40">
        <f t="shared" si="4"/>
        <v>83.464566929133852</v>
      </c>
      <c r="T14" s="39">
        <v>526</v>
      </c>
      <c r="U14" s="60">
        <v>86</v>
      </c>
      <c r="V14" s="40">
        <f t="shared" si="5"/>
        <v>16.34980988593156</v>
      </c>
      <c r="W14" s="39">
        <v>285</v>
      </c>
      <c r="X14" s="60">
        <v>81</v>
      </c>
      <c r="Y14" s="40">
        <f t="shared" si="6"/>
        <v>28.421052631578949</v>
      </c>
      <c r="Z14" s="39">
        <v>243</v>
      </c>
      <c r="AA14" s="60">
        <v>55</v>
      </c>
      <c r="AB14" s="40">
        <f t="shared" si="7"/>
        <v>22.633744855967077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4715</v>
      </c>
      <c r="C15" s="39">
        <v>4611</v>
      </c>
      <c r="D15" s="40">
        <f t="shared" si="0"/>
        <v>97.794273594909868</v>
      </c>
      <c r="E15" s="39">
        <v>1322</v>
      </c>
      <c r="F15" s="39">
        <v>1438</v>
      </c>
      <c r="G15" s="40">
        <f t="shared" si="1"/>
        <v>108.77458396369137</v>
      </c>
      <c r="H15" s="39">
        <v>570</v>
      </c>
      <c r="I15" s="39">
        <v>589</v>
      </c>
      <c r="J15" s="40">
        <f t="shared" si="2"/>
        <v>103.33333333333333</v>
      </c>
      <c r="K15" s="39">
        <v>153</v>
      </c>
      <c r="L15" s="39">
        <v>110</v>
      </c>
      <c r="M15" s="40">
        <f t="shared" si="3"/>
        <v>71.895424836601308</v>
      </c>
      <c r="N15" s="39">
        <v>5</v>
      </c>
      <c r="O15" s="39">
        <v>1</v>
      </c>
      <c r="P15" s="91">
        <f t="shared" si="8"/>
        <v>20</v>
      </c>
      <c r="Q15" s="39">
        <v>1145</v>
      </c>
      <c r="R15" s="60">
        <v>1101</v>
      </c>
      <c r="S15" s="40">
        <f t="shared" si="4"/>
        <v>96.157205240174676</v>
      </c>
      <c r="T15" s="39">
        <v>3734</v>
      </c>
      <c r="U15" s="60">
        <v>438</v>
      </c>
      <c r="V15" s="40">
        <f t="shared" si="5"/>
        <v>11.730048205677557</v>
      </c>
      <c r="W15" s="39">
        <v>702</v>
      </c>
      <c r="X15" s="60">
        <v>347</v>
      </c>
      <c r="Y15" s="40">
        <f t="shared" si="6"/>
        <v>49.43019943019943</v>
      </c>
      <c r="Z15" s="39">
        <v>615</v>
      </c>
      <c r="AA15" s="60">
        <v>287</v>
      </c>
      <c r="AB15" s="40">
        <f t="shared" si="7"/>
        <v>46.666666666666664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3145</v>
      </c>
      <c r="C16" s="39">
        <v>3032</v>
      </c>
      <c r="D16" s="40">
        <f t="shared" si="0"/>
        <v>96.406995230524643</v>
      </c>
      <c r="E16" s="39">
        <v>1749</v>
      </c>
      <c r="F16" s="39">
        <v>1767</v>
      </c>
      <c r="G16" s="40">
        <f t="shared" si="1"/>
        <v>101.02915951972555</v>
      </c>
      <c r="H16" s="39">
        <v>790</v>
      </c>
      <c r="I16" s="39">
        <v>814</v>
      </c>
      <c r="J16" s="40">
        <f t="shared" si="2"/>
        <v>103.03797468354431</v>
      </c>
      <c r="K16" s="39">
        <v>218</v>
      </c>
      <c r="L16" s="39">
        <v>153</v>
      </c>
      <c r="M16" s="40">
        <f t="shared" si="3"/>
        <v>70.183486238532112</v>
      </c>
      <c r="N16" s="39">
        <v>71</v>
      </c>
      <c r="O16" s="39">
        <v>46</v>
      </c>
      <c r="P16" s="40">
        <f t="shared" si="8"/>
        <v>64.788732394366193</v>
      </c>
      <c r="Q16" s="39">
        <v>1555</v>
      </c>
      <c r="R16" s="60">
        <v>1536</v>
      </c>
      <c r="S16" s="40">
        <f t="shared" si="4"/>
        <v>98.778135048231505</v>
      </c>
      <c r="T16" s="39">
        <v>1787</v>
      </c>
      <c r="U16" s="60">
        <v>361</v>
      </c>
      <c r="V16" s="40">
        <f t="shared" si="5"/>
        <v>20.201454952434247</v>
      </c>
      <c r="W16" s="39">
        <v>842</v>
      </c>
      <c r="X16" s="60">
        <v>277</v>
      </c>
      <c r="Y16" s="40">
        <f t="shared" si="6"/>
        <v>32.897862232779097</v>
      </c>
      <c r="Z16" s="39">
        <v>705</v>
      </c>
      <c r="AA16" s="60">
        <v>236</v>
      </c>
      <c r="AB16" s="40">
        <f t="shared" si="7"/>
        <v>33.475177304964539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4740</v>
      </c>
      <c r="C17" s="39">
        <v>4989</v>
      </c>
      <c r="D17" s="40">
        <f t="shared" si="0"/>
        <v>105.25316455696202</v>
      </c>
      <c r="E17" s="39">
        <v>1423</v>
      </c>
      <c r="F17" s="39">
        <v>1864</v>
      </c>
      <c r="G17" s="40">
        <f t="shared" si="1"/>
        <v>130.99086437104708</v>
      </c>
      <c r="H17" s="39">
        <v>651</v>
      </c>
      <c r="I17" s="39">
        <v>547</v>
      </c>
      <c r="J17" s="40">
        <f t="shared" si="2"/>
        <v>84.024577572964674</v>
      </c>
      <c r="K17" s="39">
        <v>157</v>
      </c>
      <c r="L17" s="39">
        <v>89</v>
      </c>
      <c r="M17" s="40">
        <f t="shared" si="3"/>
        <v>56.687898089171973</v>
      </c>
      <c r="N17" s="39">
        <v>9</v>
      </c>
      <c r="O17" s="39">
        <v>3</v>
      </c>
      <c r="P17" s="91">
        <f t="shared" si="8"/>
        <v>33.333333333333336</v>
      </c>
      <c r="Q17" s="39">
        <v>1058</v>
      </c>
      <c r="R17" s="60">
        <v>1187</v>
      </c>
      <c r="S17" s="40">
        <f t="shared" si="4"/>
        <v>112.19281663516068</v>
      </c>
      <c r="T17" s="39">
        <v>3696</v>
      </c>
      <c r="U17" s="60">
        <v>673</v>
      </c>
      <c r="V17" s="40">
        <f t="shared" si="5"/>
        <v>18.208874458874458</v>
      </c>
      <c r="W17" s="39">
        <v>719</v>
      </c>
      <c r="X17" s="60">
        <v>625</v>
      </c>
      <c r="Y17" s="40">
        <f t="shared" si="6"/>
        <v>86.926286509040338</v>
      </c>
      <c r="Z17" s="39">
        <v>634</v>
      </c>
      <c r="AA17" s="60">
        <v>547</v>
      </c>
      <c r="AB17" s="40">
        <f t="shared" si="7"/>
        <v>86.277602523659311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3083</v>
      </c>
      <c r="C18" s="39">
        <v>2112</v>
      </c>
      <c r="D18" s="40">
        <f t="shared" si="0"/>
        <v>68.50470321115796</v>
      </c>
      <c r="E18" s="39">
        <v>1620</v>
      </c>
      <c r="F18" s="39">
        <v>1450</v>
      </c>
      <c r="G18" s="40">
        <f t="shared" si="1"/>
        <v>89.506172839506178</v>
      </c>
      <c r="H18" s="39">
        <v>598</v>
      </c>
      <c r="I18" s="39">
        <v>630</v>
      </c>
      <c r="J18" s="40">
        <f t="shared" si="2"/>
        <v>105.35117056856187</v>
      </c>
      <c r="K18" s="39">
        <v>171</v>
      </c>
      <c r="L18" s="39">
        <v>78</v>
      </c>
      <c r="M18" s="40">
        <f t="shared" si="3"/>
        <v>45.614035087719301</v>
      </c>
      <c r="N18" s="39">
        <v>11</v>
      </c>
      <c r="O18" s="39">
        <v>7</v>
      </c>
      <c r="P18" s="40">
        <f t="shared" si="8"/>
        <v>63.636363636363633</v>
      </c>
      <c r="Q18" s="39">
        <v>1346</v>
      </c>
      <c r="R18" s="60">
        <v>1080</v>
      </c>
      <c r="S18" s="40">
        <f t="shared" si="4"/>
        <v>80.237741456166418</v>
      </c>
      <c r="T18" s="39">
        <v>1151</v>
      </c>
      <c r="U18" s="60">
        <v>420</v>
      </c>
      <c r="V18" s="40">
        <f t="shared" si="5"/>
        <v>36.490008688097305</v>
      </c>
      <c r="W18" s="39">
        <v>775</v>
      </c>
      <c r="X18" s="60">
        <v>346</v>
      </c>
      <c r="Y18" s="40">
        <f t="shared" si="6"/>
        <v>44.645161290322584</v>
      </c>
      <c r="Z18" s="39">
        <v>692</v>
      </c>
      <c r="AA18" s="60">
        <v>315</v>
      </c>
      <c r="AB18" s="40">
        <f t="shared" si="7"/>
        <v>45.520231213872833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2400</v>
      </c>
      <c r="C19" s="39">
        <v>2706</v>
      </c>
      <c r="D19" s="40">
        <f t="shared" si="0"/>
        <v>112.75</v>
      </c>
      <c r="E19" s="39">
        <v>941</v>
      </c>
      <c r="F19" s="39">
        <v>1151</v>
      </c>
      <c r="G19" s="40">
        <f t="shared" si="1"/>
        <v>122.31668437832093</v>
      </c>
      <c r="H19" s="39">
        <v>351</v>
      </c>
      <c r="I19" s="39">
        <v>666</v>
      </c>
      <c r="J19" s="40">
        <f t="shared" si="2"/>
        <v>189.74358974358975</v>
      </c>
      <c r="K19" s="39">
        <v>130</v>
      </c>
      <c r="L19" s="39">
        <v>112</v>
      </c>
      <c r="M19" s="40">
        <f t="shared" si="3"/>
        <v>86.15384615384616</v>
      </c>
      <c r="N19" s="39">
        <v>17</v>
      </c>
      <c r="O19" s="39">
        <v>16</v>
      </c>
      <c r="P19" s="40">
        <f t="shared" si="8"/>
        <v>94.117647058823536</v>
      </c>
      <c r="Q19" s="39">
        <v>778</v>
      </c>
      <c r="R19" s="60">
        <v>994</v>
      </c>
      <c r="S19" s="40">
        <f t="shared" si="4"/>
        <v>127.76349614395887</v>
      </c>
      <c r="T19" s="39">
        <v>1856</v>
      </c>
      <c r="U19" s="60">
        <v>1438</v>
      </c>
      <c r="V19" s="40">
        <f t="shared" si="5"/>
        <v>77.478448275862064</v>
      </c>
      <c r="W19" s="39">
        <v>401</v>
      </c>
      <c r="X19" s="60">
        <v>274</v>
      </c>
      <c r="Y19" s="40">
        <f t="shared" si="6"/>
        <v>68.329177057356603</v>
      </c>
      <c r="Z19" s="39">
        <v>338</v>
      </c>
      <c r="AA19" s="60">
        <v>246</v>
      </c>
      <c r="AB19" s="40">
        <f t="shared" si="7"/>
        <v>72.781065088757401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1240</v>
      </c>
      <c r="C20" s="39">
        <v>1439</v>
      </c>
      <c r="D20" s="40">
        <f t="shared" si="0"/>
        <v>116.04838709677419</v>
      </c>
      <c r="E20" s="39">
        <v>459</v>
      </c>
      <c r="F20" s="39">
        <v>626</v>
      </c>
      <c r="G20" s="40">
        <f t="shared" si="1"/>
        <v>136.3834422657952</v>
      </c>
      <c r="H20" s="39">
        <v>117</v>
      </c>
      <c r="I20" s="39">
        <v>200</v>
      </c>
      <c r="J20" s="40">
        <f t="shared" si="2"/>
        <v>170.94017094017093</v>
      </c>
      <c r="K20" s="39">
        <v>18</v>
      </c>
      <c r="L20" s="39">
        <v>19</v>
      </c>
      <c r="M20" s="40">
        <f t="shared" si="3"/>
        <v>105.55555555555556</v>
      </c>
      <c r="N20" s="39">
        <v>18</v>
      </c>
      <c r="O20" s="39">
        <v>2</v>
      </c>
      <c r="P20" s="40">
        <f t="shared" si="8"/>
        <v>11.111111111111111</v>
      </c>
      <c r="Q20" s="39">
        <v>310</v>
      </c>
      <c r="R20" s="60">
        <v>460</v>
      </c>
      <c r="S20" s="40">
        <f t="shared" si="4"/>
        <v>148.38709677419354</v>
      </c>
      <c r="T20" s="39">
        <v>1027</v>
      </c>
      <c r="U20" s="60">
        <v>253</v>
      </c>
      <c r="V20" s="40">
        <f t="shared" si="5"/>
        <v>24.634858812074</v>
      </c>
      <c r="W20" s="39">
        <v>261</v>
      </c>
      <c r="X20" s="60">
        <v>228</v>
      </c>
      <c r="Y20" s="40">
        <f t="shared" si="6"/>
        <v>87.356321839080465</v>
      </c>
      <c r="Z20" s="39">
        <v>235</v>
      </c>
      <c r="AA20" s="60">
        <v>207</v>
      </c>
      <c r="AB20" s="40">
        <f t="shared" si="7"/>
        <v>88.085106382978722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1010</v>
      </c>
      <c r="C21" s="39">
        <v>1228</v>
      </c>
      <c r="D21" s="40">
        <f t="shared" si="0"/>
        <v>121.58415841584159</v>
      </c>
      <c r="E21" s="39">
        <v>515</v>
      </c>
      <c r="F21" s="39">
        <v>741</v>
      </c>
      <c r="G21" s="40">
        <f t="shared" si="1"/>
        <v>143.88349514563106</v>
      </c>
      <c r="H21" s="39">
        <v>259</v>
      </c>
      <c r="I21" s="39">
        <v>290</v>
      </c>
      <c r="J21" s="40">
        <f t="shared" si="2"/>
        <v>111.96911196911196</v>
      </c>
      <c r="K21" s="39">
        <v>16</v>
      </c>
      <c r="L21" s="39">
        <v>28</v>
      </c>
      <c r="M21" s="40">
        <f t="shared" si="3"/>
        <v>175</v>
      </c>
      <c r="N21" s="39">
        <v>2</v>
      </c>
      <c r="O21" s="39">
        <v>0</v>
      </c>
      <c r="P21" s="91">
        <f t="shared" si="8"/>
        <v>0</v>
      </c>
      <c r="Q21" s="39">
        <v>464</v>
      </c>
      <c r="R21" s="60">
        <v>659</v>
      </c>
      <c r="S21" s="40">
        <f t="shared" si="4"/>
        <v>142.02586206896552</v>
      </c>
      <c r="T21" s="39">
        <v>590</v>
      </c>
      <c r="U21" s="60">
        <v>238</v>
      </c>
      <c r="V21" s="40">
        <f t="shared" si="5"/>
        <v>40.33898305084746</v>
      </c>
      <c r="W21" s="39">
        <v>249</v>
      </c>
      <c r="X21" s="60">
        <v>225</v>
      </c>
      <c r="Y21" s="40">
        <f t="shared" si="6"/>
        <v>90.361445783132524</v>
      </c>
      <c r="Z21" s="39">
        <v>226</v>
      </c>
      <c r="AA21" s="60">
        <v>212</v>
      </c>
      <c r="AB21" s="40">
        <f t="shared" si="7"/>
        <v>93.805309734513273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2442</v>
      </c>
      <c r="C22" s="39">
        <v>2711</v>
      </c>
      <c r="D22" s="40">
        <f t="shared" si="0"/>
        <v>111.01556101556102</v>
      </c>
      <c r="E22" s="39">
        <v>1125</v>
      </c>
      <c r="F22" s="39">
        <v>1295</v>
      </c>
      <c r="G22" s="40">
        <f t="shared" si="1"/>
        <v>115.11111111111111</v>
      </c>
      <c r="H22" s="39">
        <v>430</v>
      </c>
      <c r="I22" s="39">
        <v>609</v>
      </c>
      <c r="J22" s="40">
        <f t="shared" si="2"/>
        <v>141.62790697674419</v>
      </c>
      <c r="K22" s="39">
        <v>116</v>
      </c>
      <c r="L22" s="39">
        <v>70</v>
      </c>
      <c r="M22" s="40">
        <f t="shared" si="3"/>
        <v>60.344827586206897</v>
      </c>
      <c r="N22" s="39">
        <v>35</v>
      </c>
      <c r="O22" s="39">
        <v>2</v>
      </c>
      <c r="P22" s="91">
        <f t="shared" si="8"/>
        <v>5.7142857142857144</v>
      </c>
      <c r="Q22" s="39">
        <v>1057</v>
      </c>
      <c r="R22" s="60">
        <v>1119</v>
      </c>
      <c r="S22" s="40">
        <f t="shared" si="4"/>
        <v>105.86565752128666</v>
      </c>
      <c r="T22" s="39">
        <v>1735</v>
      </c>
      <c r="U22" s="60">
        <v>511</v>
      </c>
      <c r="V22" s="40">
        <f t="shared" si="5"/>
        <v>29.452449567723342</v>
      </c>
      <c r="W22" s="39">
        <v>537</v>
      </c>
      <c r="X22" s="60">
        <v>413</v>
      </c>
      <c r="Y22" s="40">
        <f t="shared" si="6"/>
        <v>76.90875232774674</v>
      </c>
      <c r="Z22" s="39">
        <v>453</v>
      </c>
      <c r="AA22" s="60">
        <v>338</v>
      </c>
      <c r="AB22" s="40">
        <f t="shared" si="7"/>
        <v>74.613686534216342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1517</v>
      </c>
      <c r="C23" s="39">
        <v>1913</v>
      </c>
      <c r="D23" s="40">
        <f t="shared" si="0"/>
        <v>126.10415293342123</v>
      </c>
      <c r="E23" s="39">
        <v>1153</v>
      </c>
      <c r="F23" s="39">
        <v>1586</v>
      </c>
      <c r="G23" s="40">
        <f t="shared" si="1"/>
        <v>137.55420641803988</v>
      </c>
      <c r="H23" s="39">
        <v>299</v>
      </c>
      <c r="I23" s="39">
        <v>438</v>
      </c>
      <c r="J23" s="40">
        <f t="shared" si="2"/>
        <v>146.48829431438128</v>
      </c>
      <c r="K23" s="39">
        <v>61</v>
      </c>
      <c r="L23" s="39">
        <v>75</v>
      </c>
      <c r="M23" s="40">
        <f t="shared" si="3"/>
        <v>122.95081967213115</v>
      </c>
      <c r="N23" s="39">
        <v>12</v>
      </c>
      <c r="O23" s="39">
        <v>0</v>
      </c>
      <c r="P23" s="40">
        <f t="shared" si="8"/>
        <v>0</v>
      </c>
      <c r="Q23" s="39">
        <v>1091</v>
      </c>
      <c r="R23" s="60">
        <v>1358</v>
      </c>
      <c r="S23" s="40">
        <f t="shared" si="4"/>
        <v>124.47296058661779</v>
      </c>
      <c r="T23" s="39">
        <v>935</v>
      </c>
      <c r="U23" s="60">
        <v>496</v>
      </c>
      <c r="V23" s="40">
        <f t="shared" si="5"/>
        <v>53.048128342245988</v>
      </c>
      <c r="W23" s="39">
        <v>638</v>
      </c>
      <c r="X23" s="60">
        <v>474</v>
      </c>
      <c r="Y23" s="40">
        <f t="shared" si="6"/>
        <v>74.294670846394979</v>
      </c>
      <c r="Z23" s="39">
        <v>530</v>
      </c>
      <c r="AA23" s="60">
        <v>417</v>
      </c>
      <c r="AB23" s="40">
        <f t="shared" si="7"/>
        <v>78.679245283018872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1872</v>
      </c>
      <c r="C24" s="39">
        <v>1752</v>
      </c>
      <c r="D24" s="40">
        <f t="shared" si="0"/>
        <v>93.589743589743591</v>
      </c>
      <c r="E24" s="39">
        <v>1037</v>
      </c>
      <c r="F24" s="39">
        <v>1258</v>
      </c>
      <c r="G24" s="40">
        <f t="shared" si="1"/>
        <v>121.31147540983606</v>
      </c>
      <c r="H24" s="39">
        <v>347</v>
      </c>
      <c r="I24" s="39">
        <v>420</v>
      </c>
      <c r="J24" s="40">
        <f t="shared" si="2"/>
        <v>121.03746397694525</v>
      </c>
      <c r="K24" s="39">
        <v>76</v>
      </c>
      <c r="L24" s="39">
        <v>74</v>
      </c>
      <c r="M24" s="40">
        <f t="shared" si="3"/>
        <v>97.368421052631575</v>
      </c>
      <c r="N24" s="39">
        <v>2</v>
      </c>
      <c r="O24" s="39">
        <v>2</v>
      </c>
      <c r="P24" s="91">
        <f t="shared" si="8"/>
        <v>100</v>
      </c>
      <c r="Q24" s="39">
        <v>673</v>
      </c>
      <c r="R24" s="60">
        <v>1141</v>
      </c>
      <c r="S24" s="40">
        <f t="shared" si="4"/>
        <v>169.53937592867757</v>
      </c>
      <c r="T24" s="39">
        <v>780</v>
      </c>
      <c r="U24" s="60">
        <v>398</v>
      </c>
      <c r="V24" s="40">
        <f t="shared" si="5"/>
        <v>51.025641025641029</v>
      </c>
      <c r="W24" s="39">
        <v>491</v>
      </c>
      <c r="X24" s="60">
        <v>314</v>
      </c>
      <c r="Y24" s="40">
        <f t="shared" si="6"/>
        <v>63.951120162932789</v>
      </c>
      <c r="Z24" s="39">
        <v>451</v>
      </c>
      <c r="AA24" s="60">
        <v>292</v>
      </c>
      <c r="AB24" s="40">
        <f t="shared" si="7"/>
        <v>64.745011086474506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2477</v>
      </c>
      <c r="C25" s="39">
        <v>2556</v>
      </c>
      <c r="D25" s="40">
        <f t="shared" si="0"/>
        <v>103.1893419459023</v>
      </c>
      <c r="E25" s="39">
        <v>444</v>
      </c>
      <c r="F25" s="39">
        <v>649</v>
      </c>
      <c r="G25" s="40">
        <f t="shared" si="1"/>
        <v>146.17117117117118</v>
      </c>
      <c r="H25" s="39">
        <v>230</v>
      </c>
      <c r="I25" s="39">
        <v>370</v>
      </c>
      <c r="J25" s="40">
        <f t="shared" si="2"/>
        <v>160.86956521739131</v>
      </c>
      <c r="K25" s="39">
        <v>42</v>
      </c>
      <c r="L25" s="39">
        <v>43</v>
      </c>
      <c r="M25" s="40">
        <f t="shared" si="3"/>
        <v>102.38095238095238</v>
      </c>
      <c r="N25" s="39">
        <v>14</v>
      </c>
      <c r="O25" s="39">
        <v>1</v>
      </c>
      <c r="P25" s="91">
        <f t="shared" si="8"/>
        <v>7.1428571428571432</v>
      </c>
      <c r="Q25" s="39">
        <v>339</v>
      </c>
      <c r="R25" s="60">
        <v>530</v>
      </c>
      <c r="S25" s="40">
        <f t="shared" si="4"/>
        <v>156.34218289085547</v>
      </c>
      <c r="T25" s="39">
        <v>2071</v>
      </c>
      <c r="U25" s="60">
        <v>164</v>
      </c>
      <c r="V25" s="40">
        <f t="shared" si="5"/>
        <v>7.9188797682279093</v>
      </c>
      <c r="W25" s="39">
        <v>261</v>
      </c>
      <c r="X25" s="60">
        <v>161</v>
      </c>
      <c r="Y25" s="40">
        <f t="shared" si="6"/>
        <v>61.685823754789268</v>
      </c>
      <c r="Z25" s="39">
        <v>229</v>
      </c>
      <c r="AA25" s="60">
        <v>131</v>
      </c>
      <c r="AB25" s="40">
        <f t="shared" si="7"/>
        <v>57.20524017467249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1418</v>
      </c>
      <c r="C26" s="39">
        <v>1531</v>
      </c>
      <c r="D26" s="40">
        <f t="shared" si="0"/>
        <v>107.96897038081805</v>
      </c>
      <c r="E26" s="39">
        <v>786</v>
      </c>
      <c r="F26" s="39">
        <v>881</v>
      </c>
      <c r="G26" s="40">
        <f t="shared" si="1"/>
        <v>112.08651399491094</v>
      </c>
      <c r="H26" s="39">
        <v>233</v>
      </c>
      <c r="I26" s="39">
        <v>254</v>
      </c>
      <c r="J26" s="40">
        <f t="shared" si="2"/>
        <v>109.01287553648069</v>
      </c>
      <c r="K26" s="39">
        <v>63</v>
      </c>
      <c r="L26" s="39">
        <v>52</v>
      </c>
      <c r="M26" s="40">
        <f t="shared" si="3"/>
        <v>82.539682539682545</v>
      </c>
      <c r="N26" s="39">
        <v>8</v>
      </c>
      <c r="O26" s="39">
        <v>0</v>
      </c>
      <c r="P26" s="91">
        <f t="shared" si="8"/>
        <v>0</v>
      </c>
      <c r="Q26" s="39">
        <v>704</v>
      </c>
      <c r="R26" s="60">
        <v>727</v>
      </c>
      <c r="S26" s="40">
        <f t="shared" si="4"/>
        <v>103.26704545454545</v>
      </c>
      <c r="T26" s="39">
        <v>1001</v>
      </c>
      <c r="U26" s="60">
        <v>390</v>
      </c>
      <c r="V26" s="40">
        <f t="shared" si="5"/>
        <v>38.961038961038959</v>
      </c>
      <c r="W26" s="39">
        <v>427</v>
      </c>
      <c r="X26" s="60">
        <v>355</v>
      </c>
      <c r="Y26" s="40">
        <f t="shared" si="6"/>
        <v>83.138173302107731</v>
      </c>
      <c r="Z26" s="39">
        <v>380</v>
      </c>
      <c r="AA26" s="60">
        <v>315</v>
      </c>
      <c r="AB26" s="40">
        <f t="shared" si="7"/>
        <v>82.89473684210526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1116</v>
      </c>
      <c r="C27" s="39">
        <v>1494</v>
      </c>
      <c r="D27" s="40">
        <f t="shared" si="0"/>
        <v>133.87096774193549</v>
      </c>
      <c r="E27" s="39">
        <v>489</v>
      </c>
      <c r="F27" s="39">
        <v>755</v>
      </c>
      <c r="G27" s="40">
        <f t="shared" si="1"/>
        <v>154.39672801635993</v>
      </c>
      <c r="H27" s="39">
        <v>208</v>
      </c>
      <c r="I27" s="39">
        <v>323</v>
      </c>
      <c r="J27" s="40">
        <f t="shared" si="2"/>
        <v>155.28846153846155</v>
      </c>
      <c r="K27" s="39">
        <v>78</v>
      </c>
      <c r="L27" s="39">
        <v>107</v>
      </c>
      <c r="M27" s="40">
        <f t="shared" si="3"/>
        <v>137.17948717948718</v>
      </c>
      <c r="N27" s="39">
        <v>0</v>
      </c>
      <c r="O27" s="39">
        <v>3</v>
      </c>
      <c r="P27" s="91" t="str">
        <f t="shared" si="8"/>
        <v>-</v>
      </c>
      <c r="Q27" s="39">
        <v>417</v>
      </c>
      <c r="R27" s="60">
        <v>588</v>
      </c>
      <c r="S27" s="40">
        <f t="shared" si="4"/>
        <v>141.00719424460431</v>
      </c>
      <c r="T27" s="39">
        <v>861</v>
      </c>
      <c r="U27" s="60">
        <v>164</v>
      </c>
      <c r="V27" s="40">
        <f t="shared" si="5"/>
        <v>19.047619047619047</v>
      </c>
      <c r="W27" s="39">
        <v>263</v>
      </c>
      <c r="X27" s="60">
        <v>157</v>
      </c>
      <c r="Y27" s="40">
        <f t="shared" si="6"/>
        <v>59.695817490494299</v>
      </c>
      <c r="Z27" s="39">
        <v>245</v>
      </c>
      <c r="AA27" s="60">
        <v>141</v>
      </c>
      <c r="AB27" s="40">
        <f t="shared" si="7"/>
        <v>57.551020408163268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1156</v>
      </c>
      <c r="C28" s="39">
        <v>1144</v>
      </c>
      <c r="D28" s="40">
        <f t="shared" si="0"/>
        <v>98.96193771626298</v>
      </c>
      <c r="E28" s="39">
        <v>546</v>
      </c>
      <c r="F28" s="39">
        <v>572</v>
      </c>
      <c r="G28" s="40">
        <f t="shared" si="1"/>
        <v>104.76190476190476</v>
      </c>
      <c r="H28" s="39">
        <v>264</v>
      </c>
      <c r="I28" s="39">
        <v>283</v>
      </c>
      <c r="J28" s="40">
        <f t="shared" si="2"/>
        <v>107.1969696969697</v>
      </c>
      <c r="K28" s="39">
        <v>36</v>
      </c>
      <c r="L28" s="39">
        <v>30</v>
      </c>
      <c r="M28" s="40">
        <f t="shared" si="3"/>
        <v>83.333333333333329</v>
      </c>
      <c r="N28" s="39">
        <v>8</v>
      </c>
      <c r="O28" s="39">
        <v>4</v>
      </c>
      <c r="P28" s="40">
        <f t="shared" si="8"/>
        <v>50</v>
      </c>
      <c r="Q28" s="39">
        <v>487</v>
      </c>
      <c r="R28" s="60">
        <v>533</v>
      </c>
      <c r="S28" s="40">
        <f t="shared" si="4"/>
        <v>109.44558521560575</v>
      </c>
      <c r="T28" s="39">
        <v>701</v>
      </c>
      <c r="U28" s="60">
        <v>219</v>
      </c>
      <c r="V28" s="40">
        <f t="shared" si="5"/>
        <v>31.24108416547789</v>
      </c>
      <c r="W28" s="39">
        <v>259</v>
      </c>
      <c r="X28" s="60">
        <v>206</v>
      </c>
      <c r="Y28" s="40">
        <f t="shared" si="6"/>
        <v>79.536679536679543</v>
      </c>
      <c r="Z28" s="39">
        <v>242</v>
      </c>
      <c r="AA28" s="60">
        <v>196</v>
      </c>
      <c r="AB28" s="40">
        <f t="shared" si="7"/>
        <v>80.991735537190081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1485</v>
      </c>
      <c r="C29" s="39">
        <v>1707</v>
      </c>
      <c r="D29" s="40">
        <f t="shared" si="0"/>
        <v>114.94949494949495</v>
      </c>
      <c r="E29" s="39">
        <v>983</v>
      </c>
      <c r="F29" s="39">
        <v>1165</v>
      </c>
      <c r="G29" s="40">
        <f t="shared" si="1"/>
        <v>118.51475076297049</v>
      </c>
      <c r="H29" s="39">
        <v>137</v>
      </c>
      <c r="I29" s="39">
        <v>315</v>
      </c>
      <c r="J29" s="40">
        <f t="shared" si="2"/>
        <v>229.92700729927006</v>
      </c>
      <c r="K29" s="39">
        <v>92</v>
      </c>
      <c r="L29" s="39">
        <v>95</v>
      </c>
      <c r="M29" s="40">
        <f t="shared" si="3"/>
        <v>103.26086956521739</v>
      </c>
      <c r="N29" s="39">
        <v>33</v>
      </c>
      <c r="O29" s="39">
        <v>1</v>
      </c>
      <c r="P29" s="40">
        <f t="shared" si="8"/>
        <v>3.0303030303030303</v>
      </c>
      <c r="Q29" s="39">
        <v>684</v>
      </c>
      <c r="R29" s="60">
        <v>940</v>
      </c>
      <c r="S29" s="40">
        <f t="shared" si="4"/>
        <v>137.42690058479533</v>
      </c>
      <c r="T29" s="39">
        <v>976</v>
      </c>
      <c r="U29" s="60">
        <v>298</v>
      </c>
      <c r="V29" s="40">
        <f t="shared" si="5"/>
        <v>30.532786885245901</v>
      </c>
      <c r="W29" s="39">
        <v>553</v>
      </c>
      <c r="X29" s="60">
        <v>281</v>
      </c>
      <c r="Y29" s="40">
        <f t="shared" si="6"/>
        <v>50.813743218806508</v>
      </c>
      <c r="Z29" s="39">
        <v>519</v>
      </c>
      <c r="AA29" s="60">
        <v>248</v>
      </c>
      <c r="AB29" s="40">
        <f t="shared" si="7"/>
        <v>47.784200385356456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1477</v>
      </c>
      <c r="C30" s="39">
        <v>1638</v>
      </c>
      <c r="D30" s="40">
        <f t="shared" si="0"/>
        <v>110.90047393364929</v>
      </c>
      <c r="E30" s="39">
        <v>389</v>
      </c>
      <c r="F30" s="39">
        <v>527</v>
      </c>
      <c r="G30" s="40">
        <f t="shared" si="1"/>
        <v>135.47557840616966</v>
      </c>
      <c r="H30" s="39">
        <v>166</v>
      </c>
      <c r="I30" s="39">
        <v>224</v>
      </c>
      <c r="J30" s="40">
        <f t="shared" si="2"/>
        <v>134.93975903614458</v>
      </c>
      <c r="K30" s="39">
        <v>39</v>
      </c>
      <c r="L30" s="39">
        <v>29</v>
      </c>
      <c r="M30" s="40">
        <f t="shared" si="3"/>
        <v>74.358974358974365</v>
      </c>
      <c r="N30" s="39">
        <v>1</v>
      </c>
      <c r="O30" s="39">
        <v>0</v>
      </c>
      <c r="P30" s="91">
        <f t="shared" si="8"/>
        <v>0</v>
      </c>
      <c r="Q30" s="39">
        <v>374</v>
      </c>
      <c r="R30" s="60">
        <v>487</v>
      </c>
      <c r="S30" s="40">
        <f t="shared" si="4"/>
        <v>130.21390374331551</v>
      </c>
      <c r="T30" s="39">
        <v>1272</v>
      </c>
      <c r="U30" s="60">
        <v>180</v>
      </c>
      <c r="V30" s="40">
        <f t="shared" si="5"/>
        <v>14.150943396226415</v>
      </c>
      <c r="W30" s="39">
        <v>191</v>
      </c>
      <c r="X30" s="60">
        <v>163</v>
      </c>
      <c r="Y30" s="40">
        <f t="shared" si="6"/>
        <v>85.340314136125656</v>
      </c>
      <c r="Z30" s="39">
        <v>173</v>
      </c>
      <c r="AA30" s="60">
        <v>140</v>
      </c>
      <c r="AB30" s="40">
        <f t="shared" si="7"/>
        <v>80.924855491329481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1763</v>
      </c>
      <c r="C31" s="39">
        <v>1906</v>
      </c>
      <c r="D31" s="40">
        <f t="shared" si="0"/>
        <v>108.11117413499717</v>
      </c>
      <c r="E31" s="39">
        <v>496</v>
      </c>
      <c r="F31" s="39">
        <v>722</v>
      </c>
      <c r="G31" s="40">
        <f t="shared" si="1"/>
        <v>145.56451612903226</v>
      </c>
      <c r="H31" s="39">
        <v>260</v>
      </c>
      <c r="I31" s="39">
        <v>439</v>
      </c>
      <c r="J31" s="40">
        <f t="shared" si="2"/>
        <v>168.84615384615384</v>
      </c>
      <c r="K31" s="39">
        <v>38</v>
      </c>
      <c r="L31" s="39">
        <v>46</v>
      </c>
      <c r="M31" s="40">
        <f t="shared" si="3"/>
        <v>121.05263157894737</v>
      </c>
      <c r="N31" s="39">
        <v>1</v>
      </c>
      <c r="O31" s="39">
        <v>8</v>
      </c>
      <c r="P31" s="91">
        <f t="shared" si="8"/>
        <v>800</v>
      </c>
      <c r="Q31" s="39">
        <v>385</v>
      </c>
      <c r="R31" s="60">
        <v>665</v>
      </c>
      <c r="S31" s="40">
        <f t="shared" si="4"/>
        <v>172.72727272727272</v>
      </c>
      <c r="T31" s="39">
        <v>1195</v>
      </c>
      <c r="U31" s="60">
        <v>498</v>
      </c>
      <c r="V31" s="40">
        <f t="shared" si="5"/>
        <v>41.67364016736402</v>
      </c>
      <c r="W31" s="39">
        <v>242</v>
      </c>
      <c r="X31" s="60">
        <v>233</v>
      </c>
      <c r="Y31" s="40">
        <f t="shared" si="6"/>
        <v>96.280991735537185</v>
      </c>
      <c r="Z31" s="39">
        <v>221</v>
      </c>
      <c r="AA31" s="60">
        <v>208</v>
      </c>
      <c r="AB31" s="40">
        <f t="shared" si="7"/>
        <v>94.117647058823536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2113</v>
      </c>
      <c r="C32" s="39">
        <v>2149</v>
      </c>
      <c r="D32" s="40">
        <f t="shared" si="0"/>
        <v>101.70373876005679</v>
      </c>
      <c r="E32" s="39">
        <v>706</v>
      </c>
      <c r="F32" s="39">
        <v>788</v>
      </c>
      <c r="G32" s="40">
        <f t="shared" si="1"/>
        <v>111.61473087818698</v>
      </c>
      <c r="H32" s="39">
        <v>385</v>
      </c>
      <c r="I32" s="39">
        <v>374</v>
      </c>
      <c r="J32" s="40">
        <f t="shared" si="2"/>
        <v>97.142857142857139</v>
      </c>
      <c r="K32" s="39">
        <v>64</v>
      </c>
      <c r="L32" s="39">
        <v>91</v>
      </c>
      <c r="M32" s="40">
        <f t="shared" si="3"/>
        <v>142.1875</v>
      </c>
      <c r="N32" s="39">
        <v>11</v>
      </c>
      <c r="O32" s="39">
        <v>18</v>
      </c>
      <c r="P32" s="91">
        <f t="shared" si="8"/>
        <v>163.63636363636363</v>
      </c>
      <c r="Q32" s="39">
        <v>664</v>
      </c>
      <c r="R32" s="60">
        <v>638</v>
      </c>
      <c r="S32" s="40">
        <f t="shared" si="4"/>
        <v>96.084337349397586</v>
      </c>
      <c r="T32" s="39">
        <v>1576</v>
      </c>
      <c r="U32" s="60">
        <v>198</v>
      </c>
      <c r="V32" s="40">
        <f t="shared" si="5"/>
        <v>12.563451776649746</v>
      </c>
      <c r="W32" s="39">
        <v>324</v>
      </c>
      <c r="X32" s="60">
        <v>154</v>
      </c>
      <c r="Y32" s="40">
        <f t="shared" si="6"/>
        <v>47.530864197530867</v>
      </c>
      <c r="Z32" s="39">
        <v>276</v>
      </c>
      <c r="AA32" s="60">
        <v>142</v>
      </c>
      <c r="AB32" s="40">
        <f t="shared" si="7"/>
        <v>51.449275362318843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1832</v>
      </c>
      <c r="C33" s="39">
        <v>2123</v>
      </c>
      <c r="D33" s="40">
        <f t="shared" si="0"/>
        <v>115.88427947598254</v>
      </c>
      <c r="E33" s="39">
        <v>1148</v>
      </c>
      <c r="F33" s="39">
        <v>1398</v>
      </c>
      <c r="G33" s="40">
        <f t="shared" si="1"/>
        <v>121.77700348432056</v>
      </c>
      <c r="H33" s="39">
        <v>258</v>
      </c>
      <c r="I33" s="39">
        <v>467</v>
      </c>
      <c r="J33" s="40">
        <f t="shared" si="2"/>
        <v>181.00775193798449</v>
      </c>
      <c r="K33" s="39">
        <v>63</v>
      </c>
      <c r="L33" s="39">
        <v>53</v>
      </c>
      <c r="M33" s="40">
        <f t="shared" si="3"/>
        <v>84.126984126984127</v>
      </c>
      <c r="N33" s="39">
        <v>9</v>
      </c>
      <c r="O33" s="39">
        <v>1</v>
      </c>
      <c r="P33" s="40">
        <f t="shared" si="8"/>
        <v>11.111111111111111</v>
      </c>
      <c r="Q33" s="39">
        <v>1066</v>
      </c>
      <c r="R33" s="60">
        <v>1268</v>
      </c>
      <c r="S33" s="40">
        <f t="shared" si="4"/>
        <v>118.94934333958724</v>
      </c>
      <c r="T33" s="39">
        <v>1050</v>
      </c>
      <c r="U33" s="60">
        <v>467</v>
      </c>
      <c r="V33" s="40">
        <f t="shared" si="5"/>
        <v>44.476190476190474</v>
      </c>
      <c r="W33" s="39">
        <v>498</v>
      </c>
      <c r="X33" s="60">
        <v>461</v>
      </c>
      <c r="Y33" s="40">
        <f t="shared" si="6"/>
        <v>92.570281124497996</v>
      </c>
      <c r="Z33" s="39">
        <v>451</v>
      </c>
      <c r="AA33" s="60">
        <v>418</v>
      </c>
      <c r="AB33" s="40">
        <f t="shared" si="7"/>
        <v>92.682926829268297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1386</v>
      </c>
      <c r="C34" s="39">
        <v>1616</v>
      </c>
      <c r="D34" s="40">
        <f t="shared" si="0"/>
        <v>116.59451659451659</v>
      </c>
      <c r="E34" s="39">
        <v>865</v>
      </c>
      <c r="F34" s="39">
        <v>1093</v>
      </c>
      <c r="G34" s="40">
        <f t="shared" si="1"/>
        <v>126.35838150289017</v>
      </c>
      <c r="H34" s="39">
        <v>339</v>
      </c>
      <c r="I34" s="39">
        <v>433</v>
      </c>
      <c r="J34" s="40">
        <f t="shared" si="2"/>
        <v>127.72861356932154</v>
      </c>
      <c r="K34" s="39">
        <v>22</v>
      </c>
      <c r="L34" s="39">
        <v>16</v>
      </c>
      <c r="M34" s="40">
        <f t="shared" si="3"/>
        <v>72.727272727272734</v>
      </c>
      <c r="N34" s="39">
        <v>30</v>
      </c>
      <c r="O34" s="39">
        <v>3</v>
      </c>
      <c r="P34" s="91">
        <f t="shared" si="8"/>
        <v>10</v>
      </c>
      <c r="Q34" s="39">
        <v>733</v>
      </c>
      <c r="R34" s="60">
        <v>941</v>
      </c>
      <c r="S34" s="40">
        <f t="shared" si="4"/>
        <v>128.37653478854025</v>
      </c>
      <c r="T34" s="39">
        <v>743</v>
      </c>
      <c r="U34" s="60">
        <v>483</v>
      </c>
      <c r="V34" s="40">
        <f t="shared" si="5"/>
        <v>65.00672947510094</v>
      </c>
      <c r="W34" s="39">
        <v>350</v>
      </c>
      <c r="X34" s="60">
        <v>433</v>
      </c>
      <c r="Y34" s="40">
        <f t="shared" si="6"/>
        <v>123.71428571428571</v>
      </c>
      <c r="Z34" s="39">
        <v>317</v>
      </c>
      <c r="AA34" s="60">
        <v>377</v>
      </c>
      <c r="AB34" s="40">
        <f t="shared" si="7"/>
        <v>118.92744479495268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1126</v>
      </c>
      <c r="C35" s="39">
        <v>1206</v>
      </c>
      <c r="D35" s="40">
        <f t="shared" si="0"/>
        <v>107.10479573712256</v>
      </c>
      <c r="E35" s="39">
        <v>626</v>
      </c>
      <c r="F35" s="39">
        <v>729</v>
      </c>
      <c r="G35" s="40">
        <f t="shared" si="1"/>
        <v>116.45367412140575</v>
      </c>
      <c r="H35" s="39">
        <v>295</v>
      </c>
      <c r="I35" s="39">
        <v>246</v>
      </c>
      <c r="J35" s="40">
        <f t="shared" si="2"/>
        <v>83.389830508474574</v>
      </c>
      <c r="K35" s="39">
        <v>43</v>
      </c>
      <c r="L35" s="39">
        <v>63</v>
      </c>
      <c r="M35" s="40">
        <f t="shared" si="3"/>
        <v>146.51162790697674</v>
      </c>
      <c r="N35" s="39">
        <v>9</v>
      </c>
      <c r="O35" s="39">
        <v>2</v>
      </c>
      <c r="P35" s="40">
        <f t="shared" si="8"/>
        <v>22.222222222222221</v>
      </c>
      <c r="Q35" s="39">
        <v>461</v>
      </c>
      <c r="R35" s="60">
        <v>497</v>
      </c>
      <c r="S35" s="40">
        <f t="shared" si="4"/>
        <v>107.80911062906725</v>
      </c>
      <c r="T35" s="39">
        <v>645</v>
      </c>
      <c r="U35" s="60">
        <v>121</v>
      </c>
      <c r="V35" s="40">
        <f t="shared" si="5"/>
        <v>18.759689922480622</v>
      </c>
      <c r="W35" s="39">
        <v>279</v>
      </c>
      <c r="X35" s="60">
        <v>118</v>
      </c>
      <c r="Y35" s="40">
        <f t="shared" si="6"/>
        <v>42.293906810035843</v>
      </c>
      <c r="Z35" s="39">
        <v>257</v>
      </c>
      <c r="AA35" s="60">
        <v>102</v>
      </c>
      <c r="AB35" s="40">
        <f t="shared" si="7"/>
        <v>39.688715953307394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Normal="75" zoomScaleSheetLayoutView="100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F7" sqref="F7:F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89" t="s">
        <v>77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27"/>
      <c r="V1" s="27"/>
      <c r="W1" s="27"/>
      <c r="X1" s="195"/>
      <c r="Y1" s="19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0"/>
      <c r="Y2" s="190"/>
      <c r="Z2" s="200"/>
      <c r="AA2" s="200"/>
      <c r="AB2" s="59" t="s">
        <v>7</v>
      </c>
      <c r="AC2" s="59"/>
    </row>
    <row r="3" spans="1:32" s="32" customFormat="1" ht="67.650000000000006" customHeight="1" x14ac:dyDescent="0.3">
      <c r="A3" s="191"/>
      <c r="B3" s="218" t="s">
        <v>21</v>
      </c>
      <c r="C3" s="218"/>
      <c r="D3" s="218"/>
      <c r="E3" s="218" t="s">
        <v>22</v>
      </c>
      <c r="F3" s="218"/>
      <c r="G3" s="218"/>
      <c r="H3" s="218" t="s">
        <v>13</v>
      </c>
      <c r="I3" s="218"/>
      <c r="J3" s="218"/>
      <c r="K3" s="218" t="s">
        <v>9</v>
      </c>
      <c r="L3" s="218"/>
      <c r="M3" s="218"/>
      <c r="N3" s="218" t="s">
        <v>10</v>
      </c>
      <c r="O3" s="218"/>
      <c r="P3" s="218"/>
      <c r="Q3" s="219" t="s">
        <v>8</v>
      </c>
      <c r="R3" s="220"/>
      <c r="S3" s="221"/>
      <c r="T3" s="218" t="s">
        <v>16</v>
      </c>
      <c r="U3" s="218"/>
      <c r="V3" s="218"/>
      <c r="W3" s="218" t="s">
        <v>11</v>
      </c>
      <c r="X3" s="218"/>
      <c r="Y3" s="218"/>
      <c r="Z3" s="218" t="s">
        <v>12</v>
      </c>
      <c r="AA3" s="218"/>
      <c r="AB3" s="218"/>
    </row>
    <row r="4" spans="1:32" s="33" customFormat="1" ht="19.5" customHeight="1" x14ac:dyDescent="0.3">
      <c r="A4" s="191"/>
      <c r="B4" s="193" t="s">
        <v>15</v>
      </c>
      <c r="C4" s="193" t="s">
        <v>63</v>
      </c>
      <c r="D4" s="194" t="s">
        <v>2</v>
      </c>
      <c r="E4" s="193" t="s">
        <v>15</v>
      </c>
      <c r="F4" s="193" t="s">
        <v>63</v>
      </c>
      <c r="G4" s="194" t="s">
        <v>2</v>
      </c>
      <c r="H4" s="193" t="s">
        <v>15</v>
      </c>
      <c r="I4" s="193" t="s">
        <v>63</v>
      </c>
      <c r="J4" s="194" t="s">
        <v>2</v>
      </c>
      <c r="K4" s="193" t="s">
        <v>15</v>
      </c>
      <c r="L4" s="193" t="s">
        <v>63</v>
      </c>
      <c r="M4" s="194" t="s">
        <v>2</v>
      </c>
      <c r="N4" s="193" t="s">
        <v>15</v>
      </c>
      <c r="O4" s="193" t="s">
        <v>63</v>
      </c>
      <c r="P4" s="194" t="s">
        <v>2</v>
      </c>
      <c r="Q4" s="193" t="s">
        <v>15</v>
      </c>
      <c r="R4" s="193" t="s">
        <v>63</v>
      </c>
      <c r="S4" s="194" t="s">
        <v>2</v>
      </c>
      <c r="T4" s="193" t="s">
        <v>15</v>
      </c>
      <c r="U4" s="193" t="s">
        <v>63</v>
      </c>
      <c r="V4" s="194" t="s">
        <v>2</v>
      </c>
      <c r="W4" s="193" t="s">
        <v>15</v>
      </c>
      <c r="X4" s="193" t="s">
        <v>63</v>
      </c>
      <c r="Y4" s="194" t="s">
        <v>2</v>
      </c>
      <c r="Z4" s="193" t="s">
        <v>15</v>
      </c>
      <c r="AA4" s="193" t="s">
        <v>63</v>
      </c>
      <c r="AB4" s="194" t="s">
        <v>2</v>
      </c>
    </row>
    <row r="5" spans="1:32" s="33" customFormat="1" ht="15.75" customHeight="1" x14ac:dyDescent="0.3">
      <c r="A5" s="191"/>
      <c r="B5" s="193"/>
      <c r="C5" s="193"/>
      <c r="D5" s="194"/>
      <c r="E5" s="193"/>
      <c r="F5" s="193"/>
      <c r="G5" s="194"/>
      <c r="H5" s="193"/>
      <c r="I5" s="193"/>
      <c r="J5" s="194"/>
      <c r="K5" s="193"/>
      <c r="L5" s="193"/>
      <c r="M5" s="194"/>
      <c r="N5" s="193"/>
      <c r="O5" s="193"/>
      <c r="P5" s="194"/>
      <c r="Q5" s="193"/>
      <c r="R5" s="193"/>
      <c r="S5" s="194"/>
      <c r="T5" s="193"/>
      <c r="U5" s="193"/>
      <c r="V5" s="194"/>
      <c r="W5" s="193"/>
      <c r="X5" s="193"/>
      <c r="Y5" s="194"/>
      <c r="Z5" s="193"/>
      <c r="AA5" s="193"/>
      <c r="AB5" s="194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97">
        <f>SUM(B8:B35)</f>
        <v>82881</v>
      </c>
      <c r="C7" s="97">
        <f>SUM(C8:C35)</f>
        <v>75512</v>
      </c>
      <c r="D7" s="36">
        <f>C7*100/B7</f>
        <v>91.108939322643309</v>
      </c>
      <c r="E7" s="97">
        <f>SUM(E8:E35)</f>
        <v>36699</v>
      </c>
      <c r="F7" s="97">
        <f>SUM(F8:F35)</f>
        <v>33094</v>
      </c>
      <c r="G7" s="36">
        <f>F7*100/E7</f>
        <v>90.176844055696336</v>
      </c>
      <c r="H7" s="97">
        <f>SUM(H8:H35)</f>
        <v>20426</v>
      </c>
      <c r="I7" s="97">
        <f>SUM(I8:I35)</f>
        <v>16271</v>
      </c>
      <c r="J7" s="36">
        <f>I7*100/H7</f>
        <v>79.658278664447266</v>
      </c>
      <c r="K7" s="97">
        <f>SUM(K8:K35)</f>
        <v>3032</v>
      </c>
      <c r="L7" s="97">
        <f>SUM(L8:L35)</f>
        <v>2587</v>
      </c>
      <c r="M7" s="36">
        <f>L7*100/K7</f>
        <v>85.323218997361479</v>
      </c>
      <c r="N7" s="97">
        <f>SUM(N8:N35)</f>
        <v>688</v>
      </c>
      <c r="O7" s="97">
        <f>SUM(O8:O35)</f>
        <v>461</v>
      </c>
      <c r="P7" s="36">
        <f>O7*100/N7</f>
        <v>67.005813953488371</v>
      </c>
      <c r="Q7" s="97">
        <f>SUM(Q8:Q35)</f>
        <v>33461</v>
      </c>
      <c r="R7" s="97">
        <f>SUM(R8:R35)</f>
        <v>27025</v>
      </c>
      <c r="S7" s="36">
        <f>R7*100/Q7</f>
        <v>80.76566749349989</v>
      </c>
      <c r="T7" s="97">
        <f>SUM(T8:T35)</f>
        <v>48084</v>
      </c>
      <c r="U7" s="97">
        <f>SUM(U8:U35)</f>
        <v>925</v>
      </c>
      <c r="V7" s="36">
        <f>U7*100/T7</f>
        <v>1.9237168288827884</v>
      </c>
      <c r="W7" s="97">
        <f>SUM(W8:W35)</f>
        <v>11319</v>
      </c>
      <c r="X7" s="97">
        <f>SUM(X8:X35)</f>
        <v>2614</v>
      </c>
      <c r="Y7" s="36">
        <f>X7*100/W7</f>
        <v>23.093912889831259</v>
      </c>
      <c r="Z7" s="97">
        <f>SUM(Z8:Z35)</f>
        <v>10422</v>
      </c>
      <c r="AA7" s="97">
        <f>SUM(AA8:AA35)</f>
        <v>2500</v>
      </c>
      <c r="AB7" s="36">
        <f>AA7*100/Z7</f>
        <v>23.987718288236422</v>
      </c>
      <c r="AC7" s="37"/>
      <c r="AF7" s="42"/>
    </row>
    <row r="8" spans="1:32" s="42" customFormat="1" ht="16.95" customHeight="1" x14ac:dyDescent="0.25">
      <c r="A8" s="61" t="s">
        <v>35</v>
      </c>
      <c r="B8" s="101">
        <f>УСЬОГО!B8-'12-жінки-ЦЗ'!B8</f>
        <v>16906</v>
      </c>
      <c r="C8" s="101">
        <f>УСЬОГО!C8-'12-жінки-ЦЗ'!C8</f>
        <v>16768</v>
      </c>
      <c r="D8" s="102">
        <f t="shared" ref="D8:D35" si="0">C8*100/B8</f>
        <v>99.18372175558973</v>
      </c>
      <c r="E8" s="101">
        <f>УСЬОГО!E8-'12-жінки-ЦЗ'!E8</f>
        <v>8825</v>
      </c>
      <c r="F8" s="101">
        <f>УСЬОГО!F8-'12-жінки-ЦЗ'!F8</f>
        <v>8611</v>
      </c>
      <c r="G8" s="103">
        <f t="shared" ref="G8:G35" si="1">F8*100/E8</f>
        <v>97.575070821529749</v>
      </c>
      <c r="H8" s="101">
        <f>УСЬОГО!H8-'12-жінки-ЦЗ'!H8</f>
        <v>3143</v>
      </c>
      <c r="I8" s="101">
        <f>УСЬОГО!I8-'12-жінки-ЦЗ'!I8</f>
        <v>2197</v>
      </c>
      <c r="J8" s="103">
        <f t="shared" ref="J8:J35" si="2">I8*100/H8</f>
        <v>69.901368119630931</v>
      </c>
      <c r="K8" s="101">
        <f>УСЬОГО!N8-'12-жінки-ЦЗ'!K8</f>
        <v>367</v>
      </c>
      <c r="L8" s="101">
        <f>УСЬОГО!O8-'12-жінки-ЦЗ'!L8</f>
        <v>470</v>
      </c>
      <c r="M8" s="103">
        <f t="shared" ref="M8:M35" si="3">L8*100/K8</f>
        <v>128.06539509536785</v>
      </c>
      <c r="N8" s="101">
        <f>УСЬОГО!Q8-'12-жінки-ЦЗ'!N8</f>
        <v>66</v>
      </c>
      <c r="O8" s="101">
        <f>УСЬОГО!R8-'12-жінки-ЦЗ'!O8</f>
        <v>182</v>
      </c>
      <c r="P8" s="103">
        <f>IF(ISERROR(O8*100/N8),"-",(O8*100/N8))</f>
        <v>275.75757575757575</v>
      </c>
      <c r="Q8" s="101">
        <f>УСЬОГО!T8-'12-жінки-ЦЗ'!Q8</f>
        <v>6861</v>
      </c>
      <c r="R8" s="104">
        <f>УСЬОГО!U8-'12-жінки-ЦЗ'!R8</f>
        <v>5875</v>
      </c>
      <c r="S8" s="103">
        <f t="shared" ref="S8:S35" si="4">R8*100/Q8</f>
        <v>85.628917067482874</v>
      </c>
      <c r="T8" s="101">
        <f>УСЬОГО!W8-'12-жінки-ЦЗ'!T8</f>
        <v>10762</v>
      </c>
      <c r="U8" s="104">
        <f>УСЬОГО!X8-'12-жінки-ЦЗ'!U8</f>
        <v>1059</v>
      </c>
      <c r="V8" s="103">
        <f t="shared" ref="V8:V35" si="5">U8*100/T8</f>
        <v>9.8401784055008363</v>
      </c>
      <c r="W8" s="101">
        <f>УСЬОГО!Z8-'12-жінки-ЦЗ'!W8</f>
        <v>3016</v>
      </c>
      <c r="X8" s="104">
        <f>УСЬОГО!AA8-'12-жінки-ЦЗ'!X8</f>
        <v>1045</v>
      </c>
      <c r="Y8" s="103">
        <f t="shared" ref="Y8:Y35" si="6">X8*100/W8</f>
        <v>34.648541114058354</v>
      </c>
      <c r="Z8" s="101">
        <f>УСЬОГО!AC8-'12-жінки-ЦЗ'!Z8</f>
        <v>2643</v>
      </c>
      <c r="AA8" s="104">
        <f>УСЬОГО!AD8-'12-жінки-ЦЗ'!AA8</f>
        <v>1014</v>
      </c>
      <c r="AB8" s="103">
        <f t="shared" ref="AB8:AB35" si="7">AA8*100/Z8</f>
        <v>38.365493757094214</v>
      </c>
      <c r="AC8" s="37"/>
      <c r="AD8" s="41"/>
    </row>
    <row r="9" spans="1:32" s="43" customFormat="1" ht="16.95" customHeight="1" x14ac:dyDescent="0.25">
      <c r="A9" s="61" t="s">
        <v>36</v>
      </c>
      <c r="B9" s="101">
        <f>УСЬОГО!B9-'12-жінки-ЦЗ'!B9</f>
        <v>3214</v>
      </c>
      <c r="C9" s="101">
        <f>УСЬОГО!C9-'12-жінки-ЦЗ'!C9</f>
        <v>2884</v>
      </c>
      <c r="D9" s="102">
        <f t="shared" si="0"/>
        <v>89.732420659614192</v>
      </c>
      <c r="E9" s="101">
        <f>УСЬОГО!E9-'12-жінки-ЦЗ'!E9</f>
        <v>1515</v>
      </c>
      <c r="F9" s="101">
        <f>УСЬОГО!F9-'12-жінки-ЦЗ'!F9</f>
        <v>1238</v>
      </c>
      <c r="G9" s="103">
        <f t="shared" si="1"/>
        <v>81.71617161716172</v>
      </c>
      <c r="H9" s="101">
        <f>УСЬОГО!H9-'12-жінки-ЦЗ'!H9</f>
        <v>726</v>
      </c>
      <c r="I9" s="101">
        <f>УСЬОГО!I9-'12-жінки-ЦЗ'!I9</f>
        <v>554</v>
      </c>
      <c r="J9" s="103">
        <f t="shared" si="2"/>
        <v>76.308539944903586</v>
      </c>
      <c r="K9" s="101">
        <f>УСЬОГО!N9-'12-жінки-ЦЗ'!K9</f>
        <v>37</v>
      </c>
      <c r="L9" s="101">
        <f>УСЬОГО!O9-'12-жінки-ЦЗ'!L9</f>
        <v>41</v>
      </c>
      <c r="M9" s="103">
        <f t="shared" si="3"/>
        <v>110.81081081081081</v>
      </c>
      <c r="N9" s="101">
        <f>УСЬОГО!Q9-'12-жінки-ЦЗ'!N9</f>
        <v>16</v>
      </c>
      <c r="O9" s="101">
        <f>УСЬОГО!R9-'12-жінки-ЦЗ'!O9</f>
        <v>7</v>
      </c>
      <c r="P9" s="103">
        <f t="shared" ref="P9:P35" si="8">IF(ISERROR(O9*100/N9),"-",(O9*100/N9))</f>
        <v>43.75</v>
      </c>
      <c r="Q9" s="101">
        <f>УСЬОГО!T9-'12-жінки-ЦЗ'!Q9</f>
        <v>1431</v>
      </c>
      <c r="R9" s="104">
        <f>УСЬОГО!U9-'12-жінки-ЦЗ'!R9</f>
        <v>1031</v>
      </c>
      <c r="S9" s="103">
        <f t="shared" si="4"/>
        <v>72.047519217330532</v>
      </c>
      <c r="T9" s="101">
        <f>УСЬОГО!W9-'12-жінки-ЦЗ'!T9</f>
        <v>1894</v>
      </c>
      <c r="U9" s="104">
        <f>УСЬОГО!X9-'12-жінки-ЦЗ'!U9</f>
        <v>109</v>
      </c>
      <c r="V9" s="103">
        <f t="shared" si="5"/>
        <v>5.7550158394931366</v>
      </c>
      <c r="W9" s="101">
        <f>УСЬОГО!Z9-'12-жінки-ЦЗ'!W9</f>
        <v>414</v>
      </c>
      <c r="X9" s="104">
        <f>УСЬОГО!AA9-'12-жінки-ЦЗ'!X9</f>
        <v>80</v>
      </c>
      <c r="Y9" s="103">
        <f t="shared" si="6"/>
        <v>19.323671497584542</v>
      </c>
      <c r="Z9" s="101">
        <f>УСЬОГО!AC9-'12-жінки-ЦЗ'!Z9</f>
        <v>334</v>
      </c>
      <c r="AA9" s="104">
        <f>УСЬОГО!AD9-'12-жінки-ЦЗ'!AA9</f>
        <v>86</v>
      </c>
      <c r="AB9" s="103">
        <f t="shared" si="7"/>
        <v>25.748502994011975</v>
      </c>
      <c r="AC9" s="37"/>
      <c r="AD9" s="41"/>
    </row>
    <row r="10" spans="1:32" s="42" customFormat="1" ht="16.95" customHeight="1" x14ac:dyDescent="0.25">
      <c r="A10" s="61" t="s">
        <v>37</v>
      </c>
      <c r="B10" s="101">
        <f>УСЬОГО!B10-'12-жінки-ЦЗ'!B10</f>
        <v>366</v>
      </c>
      <c r="C10" s="101">
        <f>УСЬОГО!C10-'12-жінки-ЦЗ'!C10</f>
        <v>347</v>
      </c>
      <c r="D10" s="102">
        <f t="shared" si="0"/>
        <v>94.808743169398909</v>
      </c>
      <c r="E10" s="101">
        <f>УСЬОГО!E10-'12-жінки-ЦЗ'!E10</f>
        <v>244</v>
      </c>
      <c r="F10" s="101">
        <f>УСЬОГО!F10-'12-жінки-ЦЗ'!F10</f>
        <v>216</v>
      </c>
      <c r="G10" s="103">
        <f t="shared" si="1"/>
        <v>88.52459016393442</v>
      </c>
      <c r="H10" s="101">
        <f>УСЬОГО!H10-'12-жінки-ЦЗ'!H10</f>
        <v>83</v>
      </c>
      <c r="I10" s="101">
        <f>УСЬОГО!I10-'12-жінки-ЦЗ'!I10</f>
        <v>68</v>
      </c>
      <c r="J10" s="103">
        <f t="shared" si="2"/>
        <v>81.92771084337349</v>
      </c>
      <c r="K10" s="101">
        <f>УСЬОГО!N10-'12-жінки-ЦЗ'!K10</f>
        <v>6</v>
      </c>
      <c r="L10" s="101">
        <f>УСЬОГО!O10-'12-жінки-ЦЗ'!L10</f>
        <v>5</v>
      </c>
      <c r="M10" s="103">
        <f t="shared" si="3"/>
        <v>83.333333333333329</v>
      </c>
      <c r="N10" s="101">
        <f>УСЬОГО!Q10-'12-жінки-ЦЗ'!N10</f>
        <v>5</v>
      </c>
      <c r="O10" s="101">
        <f>УСЬОГО!R10-'12-жінки-ЦЗ'!O10</f>
        <v>8</v>
      </c>
      <c r="P10" s="105">
        <f t="shared" si="8"/>
        <v>160</v>
      </c>
      <c r="Q10" s="101">
        <f>УСЬОГО!T10-'12-жінки-ЦЗ'!Q10</f>
        <v>239</v>
      </c>
      <c r="R10" s="104">
        <f>УСЬОГО!U10-'12-жінки-ЦЗ'!R10</f>
        <v>191</v>
      </c>
      <c r="S10" s="103">
        <f t="shared" si="4"/>
        <v>79.9163179916318</v>
      </c>
      <c r="T10" s="101">
        <f>УСЬОГО!W10-'12-жінки-ЦЗ'!T10</f>
        <v>155</v>
      </c>
      <c r="U10" s="104">
        <f>УСЬОГО!X10-'12-жінки-ЦЗ'!U10</f>
        <v>30</v>
      </c>
      <c r="V10" s="103">
        <f t="shared" si="5"/>
        <v>19.35483870967742</v>
      </c>
      <c r="W10" s="101">
        <f>УСЬОГО!Z10-'12-жінки-ЦЗ'!W10</f>
        <v>60</v>
      </c>
      <c r="X10" s="104">
        <f>УСЬОГО!AA10-'12-жінки-ЦЗ'!X10</f>
        <v>27</v>
      </c>
      <c r="Y10" s="103">
        <f t="shared" si="6"/>
        <v>45</v>
      </c>
      <c r="Z10" s="101">
        <f>УСЬОГО!AC10-'12-жінки-ЦЗ'!Z10</f>
        <v>60</v>
      </c>
      <c r="AA10" s="104">
        <f>УСЬОГО!AD10-'12-жінки-ЦЗ'!AA10</f>
        <v>25</v>
      </c>
      <c r="AB10" s="103">
        <f t="shared" si="7"/>
        <v>41.666666666666664</v>
      </c>
      <c r="AC10" s="37"/>
      <c r="AD10" s="41"/>
    </row>
    <row r="11" spans="1:32" s="42" customFormat="1" ht="16.95" customHeight="1" x14ac:dyDescent="0.25">
      <c r="A11" s="61" t="s">
        <v>38</v>
      </c>
      <c r="B11" s="101">
        <f>УСЬОГО!B11-'12-жінки-ЦЗ'!B11</f>
        <v>1664</v>
      </c>
      <c r="C11" s="101">
        <f>УСЬОГО!C11-'12-жінки-ЦЗ'!C11</f>
        <v>1395</v>
      </c>
      <c r="D11" s="102">
        <f t="shared" si="0"/>
        <v>83.834134615384613</v>
      </c>
      <c r="E11" s="101">
        <f>УСЬОГО!E11-'12-жінки-ЦЗ'!E11</f>
        <v>940</v>
      </c>
      <c r="F11" s="101">
        <f>УСЬОГО!F11-'12-жінки-ЦЗ'!F11</f>
        <v>700</v>
      </c>
      <c r="G11" s="103">
        <f t="shared" si="1"/>
        <v>74.468085106382972</v>
      </c>
      <c r="H11" s="101">
        <f>УСЬОГО!H11-'12-жінки-ЦЗ'!H11</f>
        <v>453</v>
      </c>
      <c r="I11" s="101">
        <f>УСЬОГО!I11-'12-жінки-ЦЗ'!I11</f>
        <v>235</v>
      </c>
      <c r="J11" s="103">
        <f t="shared" si="2"/>
        <v>51.876379690949229</v>
      </c>
      <c r="K11" s="101">
        <f>УСЬОГО!N11-'12-жінки-ЦЗ'!K11</f>
        <v>55</v>
      </c>
      <c r="L11" s="101">
        <f>УСЬОГО!O11-'12-жінки-ЦЗ'!L11</f>
        <v>12</v>
      </c>
      <c r="M11" s="103">
        <f t="shared" si="3"/>
        <v>21.818181818181817</v>
      </c>
      <c r="N11" s="101">
        <f>УСЬОГО!Q11-'12-жінки-ЦЗ'!N11</f>
        <v>1</v>
      </c>
      <c r="O11" s="101">
        <f>УСЬОГО!R11-'12-жінки-ЦЗ'!O11</f>
        <v>0</v>
      </c>
      <c r="P11" s="105">
        <f t="shared" si="8"/>
        <v>0</v>
      </c>
      <c r="Q11" s="101">
        <f>УСЬОГО!T11-'12-жінки-ЦЗ'!Q11</f>
        <v>911</v>
      </c>
      <c r="R11" s="104">
        <f>УСЬОГО!U11-'12-жінки-ЦЗ'!R11</f>
        <v>610</v>
      </c>
      <c r="S11" s="103">
        <f t="shared" si="4"/>
        <v>66.959385290889131</v>
      </c>
      <c r="T11" s="101">
        <f>УСЬОГО!W11-'12-жінки-ЦЗ'!T11</f>
        <v>773</v>
      </c>
      <c r="U11" s="104">
        <f>УСЬОГО!X11-'12-жінки-ЦЗ'!U11</f>
        <v>128</v>
      </c>
      <c r="V11" s="103">
        <f t="shared" si="5"/>
        <v>16.558861578266495</v>
      </c>
      <c r="W11" s="101">
        <f>УСЬОГО!Z11-'12-жінки-ЦЗ'!W11</f>
        <v>220</v>
      </c>
      <c r="X11" s="104">
        <f>УСЬОГО!AA11-'12-жінки-ЦЗ'!X11</f>
        <v>108</v>
      </c>
      <c r="Y11" s="103">
        <f t="shared" si="6"/>
        <v>49.090909090909093</v>
      </c>
      <c r="Z11" s="101">
        <f>УСЬОГО!AC11-'12-жінки-ЦЗ'!Z11</f>
        <v>218</v>
      </c>
      <c r="AA11" s="104">
        <f>УСЬОГО!AD11-'12-жінки-ЦЗ'!AA11</f>
        <v>79</v>
      </c>
      <c r="AB11" s="103">
        <f t="shared" si="7"/>
        <v>36.238532110091747</v>
      </c>
      <c r="AC11" s="37"/>
      <c r="AD11" s="41"/>
    </row>
    <row r="12" spans="1:32" s="42" customFormat="1" ht="16.95" customHeight="1" x14ac:dyDescent="0.25">
      <c r="A12" s="61" t="s">
        <v>39</v>
      </c>
      <c r="B12" s="101">
        <f>УСЬОГО!B12-'12-жінки-ЦЗ'!B12</f>
        <v>2797</v>
      </c>
      <c r="C12" s="101">
        <f>УСЬОГО!C12-'12-жінки-ЦЗ'!C12</f>
        <v>2685</v>
      </c>
      <c r="D12" s="102">
        <f t="shared" si="0"/>
        <v>95.995709688952445</v>
      </c>
      <c r="E12" s="101">
        <f>УСЬОГО!E12-'12-жінки-ЦЗ'!E12</f>
        <v>870</v>
      </c>
      <c r="F12" s="101">
        <f>УСЬОГО!F12-'12-жінки-ЦЗ'!F12</f>
        <v>740</v>
      </c>
      <c r="G12" s="103">
        <f t="shared" si="1"/>
        <v>85.05747126436782</v>
      </c>
      <c r="H12" s="101">
        <f>УСЬОГО!H12-'12-жінки-ЦЗ'!H12</f>
        <v>569</v>
      </c>
      <c r="I12" s="101">
        <f>УСЬОГО!I12-'12-жінки-ЦЗ'!I12</f>
        <v>436</v>
      </c>
      <c r="J12" s="103">
        <f t="shared" si="2"/>
        <v>76.625659050966604</v>
      </c>
      <c r="K12" s="101">
        <f>УСЬОГО!N12-'12-жінки-ЦЗ'!K12</f>
        <v>110</v>
      </c>
      <c r="L12" s="101">
        <f>УСЬОГО!O12-'12-жінки-ЦЗ'!L12</f>
        <v>71</v>
      </c>
      <c r="M12" s="103">
        <f t="shared" si="3"/>
        <v>64.545454545454547</v>
      </c>
      <c r="N12" s="101">
        <f>УСЬОГО!Q12-'12-жінки-ЦЗ'!N12</f>
        <v>58</v>
      </c>
      <c r="O12" s="101">
        <f>УСЬОГО!R12-'12-жінки-ЦЗ'!O12</f>
        <v>10</v>
      </c>
      <c r="P12" s="103">
        <f t="shared" si="8"/>
        <v>17.241379310344829</v>
      </c>
      <c r="Q12" s="101">
        <f>УСЬОГО!T12-'12-жінки-ЦЗ'!Q12</f>
        <v>819</v>
      </c>
      <c r="R12" s="104">
        <f>УСЬОГО!U12-'12-жінки-ЦЗ'!R12</f>
        <v>655</v>
      </c>
      <c r="S12" s="103">
        <f t="shared" si="4"/>
        <v>79.975579975579976</v>
      </c>
      <c r="T12" s="101">
        <f>УСЬОГО!W12-'12-жінки-ЦЗ'!T12</f>
        <v>2019</v>
      </c>
      <c r="U12" s="104">
        <f>УСЬОГО!X12-'12-жінки-ЦЗ'!U12</f>
        <v>-48</v>
      </c>
      <c r="V12" s="103">
        <f t="shared" si="5"/>
        <v>-2.3774145616641902</v>
      </c>
      <c r="W12" s="101">
        <f>УСЬОГО!Z12-'12-жінки-ЦЗ'!W12</f>
        <v>226</v>
      </c>
      <c r="X12" s="104">
        <f>УСЬОГО!AA12-'12-жінки-ЦЗ'!X12</f>
        <v>27</v>
      </c>
      <c r="Y12" s="103">
        <f t="shared" si="6"/>
        <v>11.946902654867257</v>
      </c>
      <c r="Z12" s="101">
        <f>УСЬОГО!AC12-'12-жінки-ЦЗ'!Z12</f>
        <v>188</v>
      </c>
      <c r="AA12" s="104">
        <f>УСЬОГО!AD12-'12-жінки-ЦЗ'!AA12</f>
        <v>16</v>
      </c>
      <c r="AB12" s="103">
        <f t="shared" si="7"/>
        <v>8.5106382978723403</v>
      </c>
      <c r="AC12" s="37"/>
      <c r="AD12" s="41"/>
    </row>
    <row r="13" spans="1:32" s="42" customFormat="1" ht="16.95" customHeight="1" x14ac:dyDescent="0.25">
      <c r="A13" s="61" t="s">
        <v>40</v>
      </c>
      <c r="B13" s="101">
        <f>УСЬОГО!B13-'12-жінки-ЦЗ'!B13</f>
        <v>1239</v>
      </c>
      <c r="C13" s="101">
        <f>УСЬОГО!C13-'12-жінки-ЦЗ'!C13</f>
        <v>988</v>
      </c>
      <c r="D13" s="102">
        <f t="shared" si="0"/>
        <v>79.741727199354315</v>
      </c>
      <c r="E13" s="101">
        <f>УСЬОГО!E13-'12-жінки-ЦЗ'!E13</f>
        <v>667</v>
      </c>
      <c r="F13" s="101">
        <f>УСЬОГО!F13-'12-жінки-ЦЗ'!F13</f>
        <v>501</v>
      </c>
      <c r="G13" s="103">
        <f t="shared" si="1"/>
        <v>75.112443778110944</v>
      </c>
      <c r="H13" s="101">
        <f>УСЬОГО!H13-'12-жінки-ЦЗ'!H13</f>
        <v>331</v>
      </c>
      <c r="I13" s="101">
        <f>УСЬОГО!I13-'12-жінки-ЦЗ'!I13</f>
        <v>263</v>
      </c>
      <c r="J13" s="103">
        <f t="shared" si="2"/>
        <v>79.456193353474319</v>
      </c>
      <c r="K13" s="101">
        <f>УСЬОГО!N13-'12-жінки-ЦЗ'!K13</f>
        <v>56</v>
      </c>
      <c r="L13" s="101">
        <f>УСЬОГО!O13-'12-жінки-ЦЗ'!L13</f>
        <v>32</v>
      </c>
      <c r="M13" s="103">
        <f t="shared" si="3"/>
        <v>57.142857142857146</v>
      </c>
      <c r="N13" s="101">
        <f>УСЬОГО!Q13-'12-жінки-ЦЗ'!N13</f>
        <v>9</v>
      </c>
      <c r="O13" s="101">
        <f>УСЬОГО!R13-'12-жінки-ЦЗ'!O13</f>
        <v>2</v>
      </c>
      <c r="P13" s="105">
        <f t="shared" si="8"/>
        <v>22.222222222222221</v>
      </c>
      <c r="Q13" s="101">
        <f>УСЬОГО!T13-'12-жінки-ЦЗ'!Q13</f>
        <v>660</v>
      </c>
      <c r="R13" s="104">
        <f>УСЬОГО!U13-'12-жінки-ЦЗ'!R13</f>
        <v>459</v>
      </c>
      <c r="S13" s="103">
        <f t="shared" si="4"/>
        <v>69.545454545454547</v>
      </c>
      <c r="T13" s="101">
        <f>УСЬОГО!W13-'12-жінки-ЦЗ'!T13</f>
        <v>582</v>
      </c>
      <c r="U13" s="104">
        <f>УСЬОГО!X13-'12-жінки-ЦЗ'!U13</f>
        <v>-268</v>
      </c>
      <c r="V13" s="103">
        <f t="shared" si="5"/>
        <v>-46.048109965635739</v>
      </c>
      <c r="W13" s="101">
        <f>УСЬОГО!Z13-'12-жінки-ЦЗ'!W13</f>
        <v>184</v>
      </c>
      <c r="X13" s="104">
        <f>УСЬОГО!AA13-'12-жінки-ЦЗ'!X13</f>
        <v>40</v>
      </c>
      <c r="Y13" s="103">
        <f t="shared" si="6"/>
        <v>21.739130434782609</v>
      </c>
      <c r="Z13" s="101">
        <f>УСЬОГО!AC13-'12-жінки-ЦЗ'!Z13</f>
        <v>174</v>
      </c>
      <c r="AA13" s="104">
        <f>УСЬОГО!AD13-'12-жінки-ЦЗ'!AA13</f>
        <v>34</v>
      </c>
      <c r="AB13" s="103">
        <f t="shared" si="7"/>
        <v>19.540229885057471</v>
      </c>
      <c r="AC13" s="37"/>
      <c r="AD13" s="41"/>
    </row>
    <row r="14" spans="1:32" s="42" customFormat="1" ht="16.95" customHeight="1" x14ac:dyDescent="0.25">
      <c r="A14" s="61" t="s">
        <v>41</v>
      </c>
      <c r="B14" s="101">
        <f>УСЬОГО!B14-'12-жінки-ЦЗ'!B14</f>
        <v>973</v>
      </c>
      <c r="C14" s="101">
        <f>УСЬОГО!C14-'12-жінки-ЦЗ'!C14</f>
        <v>742</v>
      </c>
      <c r="D14" s="102">
        <f t="shared" si="0"/>
        <v>76.258992805755398</v>
      </c>
      <c r="E14" s="101">
        <f>УСЬОГО!E14-'12-жінки-ЦЗ'!E14</f>
        <v>593</v>
      </c>
      <c r="F14" s="101">
        <f>УСЬОГО!F14-'12-жінки-ЦЗ'!F14</f>
        <v>424</v>
      </c>
      <c r="G14" s="103">
        <f t="shared" si="1"/>
        <v>71.500843170320408</v>
      </c>
      <c r="H14" s="101">
        <f>УСЬОГО!H14-'12-жінки-ЦЗ'!H14</f>
        <v>242</v>
      </c>
      <c r="I14" s="101">
        <f>УСЬОГО!I14-'12-жінки-ЦЗ'!I14</f>
        <v>148</v>
      </c>
      <c r="J14" s="103">
        <f t="shared" si="2"/>
        <v>61.15702479338843</v>
      </c>
      <c r="K14" s="101">
        <f>УСЬОГО!N14-'12-жінки-ЦЗ'!K14</f>
        <v>15</v>
      </c>
      <c r="L14" s="101">
        <f>УСЬОГО!O14-'12-жінки-ЦЗ'!L14</f>
        <v>9</v>
      </c>
      <c r="M14" s="103">
        <f t="shared" si="3"/>
        <v>60</v>
      </c>
      <c r="N14" s="101">
        <f>УСЬОГО!Q14-'12-жінки-ЦЗ'!N14</f>
        <v>4</v>
      </c>
      <c r="O14" s="101">
        <f>УСЬОГО!R14-'12-жінки-ЦЗ'!O14</f>
        <v>2</v>
      </c>
      <c r="P14" s="105">
        <f t="shared" si="8"/>
        <v>50</v>
      </c>
      <c r="Q14" s="101">
        <f>УСЬОГО!T14-'12-жінки-ЦЗ'!Q14</f>
        <v>583</v>
      </c>
      <c r="R14" s="104">
        <f>УСЬОГО!U14-'12-жінки-ЦЗ'!R14</f>
        <v>391</v>
      </c>
      <c r="S14" s="103">
        <f t="shared" si="4"/>
        <v>67.066895368782156</v>
      </c>
      <c r="T14" s="101">
        <f>УСЬОГО!W14-'12-жінки-ЦЗ'!T14</f>
        <v>431</v>
      </c>
      <c r="U14" s="104">
        <f>УСЬОГО!X14-'12-жінки-ЦЗ'!U14</f>
        <v>11</v>
      </c>
      <c r="V14" s="103">
        <f t="shared" si="5"/>
        <v>2.5522041763341066</v>
      </c>
      <c r="W14" s="101">
        <f>УСЬОГО!Z14-'12-жінки-ЦЗ'!W14</f>
        <v>185</v>
      </c>
      <c r="X14" s="104">
        <f>УСЬОГО!AA14-'12-жінки-ЦЗ'!X14</f>
        <v>10</v>
      </c>
      <c r="Y14" s="103">
        <f t="shared" si="6"/>
        <v>5.4054054054054053</v>
      </c>
      <c r="Z14" s="101">
        <f>УСЬОГО!AC14-'12-жінки-ЦЗ'!Z14</f>
        <v>140</v>
      </c>
      <c r="AA14" s="104">
        <f>УСЬОГО!AD14-'12-жінки-ЦЗ'!AA14</f>
        <v>11</v>
      </c>
      <c r="AB14" s="103">
        <f t="shared" si="7"/>
        <v>7.8571428571428568</v>
      </c>
      <c r="AC14" s="37"/>
      <c r="AD14" s="41"/>
    </row>
    <row r="15" spans="1:32" s="42" customFormat="1" ht="16.95" customHeight="1" x14ac:dyDescent="0.25">
      <c r="A15" s="61" t="s">
        <v>42</v>
      </c>
      <c r="B15" s="101">
        <f>УСЬОГО!B15-'12-жінки-ЦЗ'!B15</f>
        <v>5959</v>
      </c>
      <c r="C15" s="101">
        <f>УСЬОГО!C15-'12-жінки-ЦЗ'!C15</f>
        <v>5500</v>
      </c>
      <c r="D15" s="102">
        <f t="shared" si="0"/>
        <v>92.297365329753319</v>
      </c>
      <c r="E15" s="101">
        <f>УСЬОГО!E15-'12-жінки-ЦЗ'!E15</f>
        <v>1182</v>
      </c>
      <c r="F15" s="101">
        <f>УСЬОГО!F15-'12-жінки-ЦЗ'!F15</f>
        <v>1060</v>
      </c>
      <c r="G15" s="103">
        <f t="shared" si="1"/>
        <v>89.678510998307956</v>
      </c>
      <c r="H15" s="101">
        <f>УСЬОГО!H15-'12-жінки-ЦЗ'!H15</f>
        <v>1373</v>
      </c>
      <c r="I15" s="101">
        <f>УСЬОГО!I15-'12-жінки-ЦЗ'!I15</f>
        <v>841</v>
      </c>
      <c r="J15" s="103">
        <f t="shared" si="2"/>
        <v>61.252731245447926</v>
      </c>
      <c r="K15" s="101">
        <f>УСЬОГО!N15-'12-жінки-ЦЗ'!K15</f>
        <v>115</v>
      </c>
      <c r="L15" s="101">
        <f>УСЬОГО!O15-'12-жінки-ЦЗ'!L15</f>
        <v>61</v>
      </c>
      <c r="M15" s="103">
        <f t="shared" si="3"/>
        <v>53.043478260869563</v>
      </c>
      <c r="N15" s="101">
        <f>УСЬОГО!Q15-'12-жінки-ЦЗ'!N15</f>
        <v>14</v>
      </c>
      <c r="O15" s="101">
        <f>УСЬОГО!R15-'12-жінки-ЦЗ'!O15</f>
        <v>6</v>
      </c>
      <c r="P15" s="105">
        <f t="shared" si="8"/>
        <v>42.857142857142854</v>
      </c>
      <c r="Q15" s="101">
        <f>УСЬОГО!T15-'12-жінки-ЦЗ'!Q15</f>
        <v>1069</v>
      </c>
      <c r="R15" s="104">
        <f>УСЬОГО!U15-'12-жінки-ЦЗ'!R15</f>
        <v>828</v>
      </c>
      <c r="S15" s="103">
        <f t="shared" si="4"/>
        <v>77.455565949485504</v>
      </c>
      <c r="T15" s="101">
        <f>УСЬОГО!W15-'12-жінки-ЦЗ'!T15</f>
        <v>4218</v>
      </c>
      <c r="U15" s="104">
        <f>УСЬОГО!X15-'12-жінки-ЦЗ'!U15</f>
        <v>18</v>
      </c>
      <c r="V15" s="103">
        <f t="shared" si="5"/>
        <v>0.4267425320056899</v>
      </c>
      <c r="W15" s="101">
        <f>УСЬОГО!Z15-'12-жінки-ЦЗ'!W15</f>
        <v>273</v>
      </c>
      <c r="X15" s="104">
        <f>УСЬОГО!AA15-'12-жінки-ЦЗ'!X15</f>
        <v>60</v>
      </c>
      <c r="Y15" s="103">
        <f t="shared" si="6"/>
        <v>21.978021978021978</v>
      </c>
      <c r="Z15" s="101">
        <f>УСЬОГО!AC15-'12-жінки-ЦЗ'!Z15</f>
        <v>249</v>
      </c>
      <c r="AA15" s="104">
        <f>УСЬОГО!AD15-'12-жінки-ЦЗ'!AA15</f>
        <v>66</v>
      </c>
      <c r="AB15" s="103">
        <f t="shared" si="7"/>
        <v>26.506024096385541</v>
      </c>
      <c r="AC15" s="37"/>
      <c r="AD15" s="41"/>
    </row>
    <row r="16" spans="1:32" s="42" customFormat="1" ht="16.95" customHeight="1" x14ac:dyDescent="0.25">
      <c r="A16" s="61" t="s">
        <v>43</v>
      </c>
      <c r="B16" s="101">
        <f>УСЬОГО!B16-'12-жінки-ЦЗ'!B16</f>
        <v>3738</v>
      </c>
      <c r="C16" s="101">
        <f>УСЬОГО!C16-'12-жінки-ЦЗ'!C16</f>
        <v>3322</v>
      </c>
      <c r="D16" s="102">
        <f t="shared" si="0"/>
        <v>88.871054039593361</v>
      </c>
      <c r="E16" s="101">
        <f>УСЬОГО!E16-'12-жінки-ЦЗ'!E16</f>
        <v>1790</v>
      </c>
      <c r="F16" s="101">
        <f>УСЬОГО!F16-'12-жінки-ЦЗ'!F16</f>
        <v>1745</v>
      </c>
      <c r="G16" s="103">
        <f t="shared" si="1"/>
        <v>97.486033519553075</v>
      </c>
      <c r="H16" s="101">
        <f>УСЬОГО!H16-'12-жінки-ЦЗ'!H16</f>
        <v>1329</v>
      </c>
      <c r="I16" s="101">
        <f>УСЬОГО!I16-'12-жінки-ЦЗ'!I16</f>
        <v>1232</v>
      </c>
      <c r="J16" s="103">
        <f t="shared" si="2"/>
        <v>92.701279157261098</v>
      </c>
      <c r="K16" s="101">
        <f>УСЬОГО!N16-'12-жінки-ЦЗ'!K16</f>
        <v>212</v>
      </c>
      <c r="L16" s="101">
        <f>УСЬОГО!O16-'12-жінки-ЦЗ'!L16</f>
        <v>134</v>
      </c>
      <c r="M16" s="103">
        <f t="shared" si="3"/>
        <v>63.20754716981132</v>
      </c>
      <c r="N16" s="101">
        <f>УСЬОГО!Q16-'12-жінки-ЦЗ'!N16</f>
        <v>87</v>
      </c>
      <c r="O16" s="101">
        <f>УСЬОГО!R16-'12-жінки-ЦЗ'!O16</f>
        <v>75</v>
      </c>
      <c r="P16" s="103">
        <f t="shared" si="8"/>
        <v>86.206896551724142</v>
      </c>
      <c r="Q16" s="101">
        <f>УСЬОГО!T16-'12-жінки-ЦЗ'!Q16</f>
        <v>1770</v>
      </c>
      <c r="R16" s="104">
        <f>УСЬОГО!U16-'12-жінки-ЦЗ'!R16</f>
        <v>1582</v>
      </c>
      <c r="S16" s="103">
        <f t="shared" si="4"/>
        <v>89.378531073446325</v>
      </c>
      <c r="T16" s="101">
        <f>УСЬОГО!W16-'12-жінки-ЦЗ'!T16</f>
        <v>1494</v>
      </c>
      <c r="U16" s="104">
        <f>УСЬОГО!X16-'12-жінки-ЦЗ'!U16</f>
        <v>70</v>
      </c>
      <c r="V16" s="103">
        <f t="shared" si="5"/>
        <v>4.6854082998661308</v>
      </c>
      <c r="W16" s="101">
        <f>УСЬОГО!Z16-'12-жінки-ЦЗ'!W16</f>
        <v>185</v>
      </c>
      <c r="X16" s="104">
        <f>УСЬОГО!AA16-'12-жінки-ЦЗ'!X16</f>
        <v>92</v>
      </c>
      <c r="Y16" s="103">
        <f t="shared" si="6"/>
        <v>49.729729729729726</v>
      </c>
      <c r="Z16" s="101">
        <f>УСЬОГО!AC16-'12-жінки-ЦЗ'!Z16</f>
        <v>192</v>
      </c>
      <c r="AA16" s="104">
        <f>УСЬОГО!AD16-'12-жінки-ЦЗ'!AA16</f>
        <v>88</v>
      </c>
      <c r="AB16" s="103">
        <f t="shared" si="7"/>
        <v>45.833333333333336</v>
      </c>
      <c r="AC16" s="37"/>
      <c r="AD16" s="41"/>
    </row>
    <row r="17" spans="1:30" s="42" customFormat="1" ht="16.95" customHeight="1" x14ac:dyDescent="0.25">
      <c r="A17" s="61" t="s">
        <v>44</v>
      </c>
      <c r="B17" s="101">
        <f>УСЬОГО!B17-'12-жінки-ЦЗ'!B17</f>
        <v>5420</v>
      </c>
      <c r="C17" s="101">
        <f>УСЬОГО!C17-'12-жінки-ЦЗ'!C17</f>
        <v>5056</v>
      </c>
      <c r="D17" s="102">
        <f t="shared" si="0"/>
        <v>93.284132841328415</v>
      </c>
      <c r="E17" s="101">
        <f>УСЬОГО!E17-'12-жінки-ЦЗ'!E17</f>
        <v>1792</v>
      </c>
      <c r="F17" s="101">
        <f>УСЬОГО!F17-'12-жінки-ЦЗ'!F17</f>
        <v>1639</v>
      </c>
      <c r="G17" s="103">
        <f t="shared" si="1"/>
        <v>91.462053571428569</v>
      </c>
      <c r="H17" s="101">
        <f>УСЬОГО!H17-'12-жінки-ЦЗ'!H17</f>
        <v>1177</v>
      </c>
      <c r="I17" s="101">
        <f>УСЬОГО!I17-'12-жінки-ЦЗ'!I17</f>
        <v>858</v>
      </c>
      <c r="J17" s="103">
        <f t="shared" si="2"/>
        <v>72.89719626168224</v>
      </c>
      <c r="K17" s="101">
        <f>УСЬОГО!N17-'12-жінки-ЦЗ'!K17</f>
        <v>225</v>
      </c>
      <c r="L17" s="101">
        <f>УСЬОГО!O17-'12-жінки-ЦЗ'!L17</f>
        <v>113</v>
      </c>
      <c r="M17" s="103">
        <f t="shared" si="3"/>
        <v>50.222222222222221</v>
      </c>
      <c r="N17" s="101">
        <f>УСЬОГО!Q17-'12-жінки-ЦЗ'!N17</f>
        <v>40</v>
      </c>
      <c r="O17" s="101">
        <f>УСЬОГО!R17-'12-жінки-ЦЗ'!O17</f>
        <v>9</v>
      </c>
      <c r="P17" s="105">
        <f t="shared" si="8"/>
        <v>22.5</v>
      </c>
      <c r="Q17" s="101">
        <f>УСЬОГО!T17-'12-жінки-ЦЗ'!Q17</f>
        <v>1511</v>
      </c>
      <c r="R17" s="104">
        <f>УСЬОГО!U17-'12-жінки-ЦЗ'!R17</f>
        <v>1158</v>
      </c>
      <c r="S17" s="103">
        <f t="shared" si="4"/>
        <v>76.637988087359361</v>
      </c>
      <c r="T17" s="101">
        <f>УСЬОГО!W17-'12-жінки-ЦЗ'!T17</f>
        <v>3686</v>
      </c>
      <c r="U17" s="104">
        <f>УСЬОГО!X17-'12-жінки-ЦЗ'!U17</f>
        <v>166</v>
      </c>
      <c r="V17" s="103">
        <f t="shared" si="5"/>
        <v>4.5035268583830712</v>
      </c>
      <c r="W17" s="101">
        <f>УСЬОГО!Z17-'12-жінки-ЦЗ'!W17</f>
        <v>653</v>
      </c>
      <c r="X17" s="104">
        <f>УСЬОГО!AA17-'12-жінки-ЦЗ'!X17</f>
        <v>157</v>
      </c>
      <c r="Y17" s="103">
        <f t="shared" si="6"/>
        <v>24.042879019908117</v>
      </c>
      <c r="Z17" s="101">
        <f>УСЬОГО!AC17-'12-жінки-ЦЗ'!Z17</f>
        <v>610</v>
      </c>
      <c r="AA17" s="104">
        <f>УСЬОГО!AD17-'12-жінки-ЦЗ'!AA17</f>
        <v>175</v>
      </c>
      <c r="AB17" s="103">
        <f t="shared" si="7"/>
        <v>28.688524590163933</v>
      </c>
      <c r="AC17" s="37"/>
      <c r="AD17" s="41"/>
    </row>
    <row r="18" spans="1:30" s="42" customFormat="1" ht="16.95" customHeight="1" x14ac:dyDescent="0.25">
      <c r="A18" s="61" t="s">
        <v>45</v>
      </c>
      <c r="B18" s="101">
        <f>УСЬОГО!B18-'12-жінки-ЦЗ'!B18</f>
        <v>4083</v>
      </c>
      <c r="C18" s="101">
        <f>УСЬОГО!C18-'12-жінки-ЦЗ'!C18</f>
        <v>2265</v>
      </c>
      <c r="D18" s="102">
        <f t="shared" si="0"/>
        <v>55.473916238060248</v>
      </c>
      <c r="E18" s="101">
        <f>УСЬОГО!E18-'12-жінки-ЦЗ'!E18</f>
        <v>1784</v>
      </c>
      <c r="F18" s="101">
        <f>УСЬОГО!F18-'12-жінки-ЦЗ'!F18</f>
        <v>1406</v>
      </c>
      <c r="G18" s="103">
        <f t="shared" si="1"/>
        <v>78.811659192825118</v>
      </c>
      <c r="H18" s="101">
        <f>УСЬОГО!H18-'12-жінки-ЦЗ'!H18</f>
        <v>1021</v>
      </c>
      <c r="I18" s="101">
        <f>УСЬОГО!I18-'12-жінки-ЦЗ'!I18</f>
        <v>730</v>
      </c>
      <c r="J18" s="103">
        <f t="shared" si="2"/>
        <v>71.498530852105773</v>
      </c>
      <c r="K18" s="101">
        <f>УСЬОГО!N18-'12-жінки-ЦЗ'!K18</f>
        <v>165</v>
      </c>
      <c r="L18" s="101">
        <f>УСЬОГО!O18-'12-жінки-ЦЗ'!L18</f>
        <v>84</v>
      </c>
      <c r="M18" s="103">
        <f t="shared" si="3"/>
        <v>50.909090909090907</v>
      </c>
      <c r="N18" s="101">
        <f>УСЬОГО!Q18-'12-жінки-ЦЗ'!N18</f>
        <v>26</v>
      </c>
      <c r="O18" s="101">
        <f>УСЬОГО!R18-'12-жінки-ЦЗ'!O18</f>
        <v>12</v>
      </c>
      <c r="P18" s="103">
        <f t="shared" si="8"/>
        <v>46.153846153846153</v>
      </c>
      <c r="Q18" s="101">
        <f>УСЬОГО!T18-'12-жінки-ЦЗ'!Q18</f>
        <v>1601</v>
      </c>
      <c r="R18" s="104">
        <f>УСЬОГО!U18-'12-жінки-ЦЗ'!R18</f>
        <v>1073</v>
      </c>
      <c r="S18" s="103">
        <f t="shared" si="4"/>
        <v>67.020612117426609</v>
      </c>
      <c r="T18" s="101">
        <f>УСЬОГО!W18-'12-жінки-ЦЗ'!T18</f>
        <v>898</v>
      </c>
      <c r="U18" s="104">
        <f>УСЬОГО!X18-'12-жінки-ЦЗ'!U18</f>
        <v>70</v>
      </c>
      <c r="V18" s="103">
        <f t="shared" si="5"/>
        <v>7.7951002227171493</v>
      </c>
      <c r="W18" s="101">
        <f>УСЬОГО!Z18-'12-жінки-ЦЗ'!W18</f>
        <v>326</v>
      </c>
      <c r="X18" s="104">
        <f>УСЬОГО!AA18-'12-жінки-ЦЗ'!X18</f>
        <v>92</v>
      </c>
      <c r="Y18" s="103">
        <f t="shared" si="6"/>
        <v>28.220858895705522</v>
      </c>
      <c r="Z18" s="101">
        <f>УСЬОГО!AC18-'12-жінки-ЦЗ'!Z18</f>
        <v>326</v>
      </c>
      <c r="AA18" s="104">
        <f>УСЬОГО!AD18-'12-жінки-ЦЗ'!AA18</f>
        <v>103</v>
      </c>
      <c r="AB18" s="103">
        <f t="shared" si="7"/>
        <v>31.595092024539877</v>
      </c>
      <c r="AC18" s="37"/>
      <c r="AD18" s="41"/>
    </row>
    <row r="19" spans="1:30" s="42" customFormat="1" ht="16.95" customHeight="1" x14ac:dyDescent="0.25">
      <c r="A19" s="61" t="s">
        <v>46</v>
      </c>
      <c r="B19" s="101">
        <f>УСЬОГО!B19-'12-жінки-ЦЗ'!B19</f>
        <v>3119</v>
      </c>
      <c r="C19" s="101">
        <f>УСЬОГО!C19-'12-жінки-ЦЗ'!C19</f>
        <v>3044</v>
      </c>
      <c r="D19" s="102">
        <f t="shared" si="0"/>
        <v>97.595383135620395</v>
      </c>
      <c r="E19" s="101">
        <f>УСЬОГО!E19-'12-жінки-ЦЗ'!E19</f>
        <v>1423</v>
      </c>
      <c r="F19" s="101">
        <f>УСЬОГО!F19-'12-жінки-ЦЗ'!F19</f>
        <v>1226</v>
      </c>
      <c r="G19" s="103">
        <f t="shared" si="1"/>
        <v>86.156008432888271</v>
      </c>
      <c r="H19" s="101">
        <f>УСЬОГО!H19-'12-жінки-ЦЗ'!H19</f>
        <v>836</v>
      </c>
      <c r="I19" s="101">
        <f>УСЬОГО!I19-'12-жінки-ЦЗ'!I19</f>
        <v>939</v>
      </c>
      <c r="J19" s="103">
        <f t="shared" si="2"/>
        <v>112.32057416267942</v>
      </c>
      <c r="K19" s="101">
        <f>УСЬОГО!N19-'12-жінки-ЦЗ'!K19</f>
        <v>195</v>
      </c>
      <c r="L19" s="101">
        <f>УСЬОГО!O19-'12-жінки-ЦЗ'!L19</f>
        <v>204</v>
      </c>
      <c r="M19" s="103">
        <f t="shared" si="3"/>
        <v>104.61538461538461</v>
      </c>
      <c r="N19" s="101">
        <f>УСЬОГО!Q19-'12-жінки-ЦЗ'!N19</f>
        <v>46</v>
      </c>
      <c r="O19" s="101">
        <f>УСЬОГО!R19-'12-жінки-ЦЗ'!O19</f>
        <v>2</v>
      </c>
      <c r="P19" s="103">
        <f t="shared" si="8"/>
        <v>4.3478260869565215</v>
      </c>
      <c r="Q19" s="101">
        <f>УСЬОГО!T19-'12-жінки-ЦЗ'!Q19</f>
        <v>1310</v>
      </c>
      <c r="R19" s="104">
        <f>УСЬОГО!U19-'12-жінки-ЦЗ'!R19</f>
        <v>1129</v>
      </c>
      <c r="S19" s="103">
        <f t="shared" si="4"/>
        <v>86.18320610687023</v>
      </c>
      <c r="T19" s="101">
        <f>УСЬОГО!W19-'12-жінки-ЦЗ'!T19</f>
        <v>2009</v>
      </c>
      <c r="U19" s="104">
        <f>УСЬОГО!X19-'12-жінки-ЦЗ'!U19</f>
        <v>-1000</v>
      </c>
      <c r="V19" s="103">
        <f t="shared" si="5"/>
        <v>-49.776007964161273</v>
      </c>
      <c r="W19" s="101">
        <f>УСЬОГО!Z19-'12-жінки-ЦЗ'!W19</f>
        <v>458</v>
      </c>
      <c r="X19" s="104">
        <f>УСЬОГО!AA19-'12-жінки-ЦЗ'!X19</f>
        <v>114</v>
      </c>
      <c r="Y19" s="103">
        <f t="shared" si="6"/>
        <v>24.890829694323145</v>
      </c>
      <c r="Z19" s="101">
        <f>УСЬОГО!AC19-'12-жінки-ЦЗ'!Z19</f>
        <v>436</v>
      </c>
      <c r="AA19" s="104">
        <f>УСЬОГО!AD19-'12-жінки-ЦЗ'!AA19</f>
        <v>89</v>
      </c>
      <c r="AB19" s="103">
        <f t="shared" si="7"/>
        <v>20.412844036697248</v>
      </c>
      <c r="AC19" s="37"/>
      <c r="AD19" s="41"/>
    </row>
    <row r="20" spans="1:30" s="42" customFormat="1" ht="16.95" customHeight="1" x14ac:dyDescent="0.25">
      <c r="A20" s="61" t="s">
        <v>47</v>
      </c>
      <c r="B20" s="101">
        <f>УСЬОГО!B20-'12-жінки-ЦЗ'!B20</f>
        <v>1686</v>
      </c>
      <c r="C20" s="101">
        <f>УСЬОГО!C20-'12-жінки-ЦЗ'!C20</f>
        <v>1763</v>
      </c>
      <c r="D20" s="102">
        <f t="shared" si="0"/>
        <v>104.56702253855279</v>
      </c>
      <c r="E20" s="101">
        <f>УСЬОГО!E20-'12-жінки-ЦЗ'!E20</f>
        <v>636</v>
      </c>
      <c r="F20" s="101">
        <f>УСЬОГО!F20-'12-жінки-ЦЗ'!F20</f>
        <v>603</v>
      </c>
      <c r="G20" s="103">
        <f t="shared" si="1"/>
        <v>94.811320754716988</v>
      </c>
      <c r="H20" s="101">
        <f>УСЬОГО!H20-'12-жінки-ЦЗ'!H20</f>
        <v>290</v>
      </c>
      <c r="I20" s="101">
        <f>УСЬОГО!I20-'12-жінки-ЦЗ'!I20</f>
        <v>461</v>
      </c>
      <c r="J20" s="103">
        <f t="shared" si="2"/>
        <v>158.9655172413793</v>
      </c>
      <c r="K20" s="101">
        <f>УСЬОГО!N20-'12-жінки-ЦЗ'!K20</f>
        <v>55</v>
      </c>
      <c r="L20" s="101">
        <f>УСЬОГО!O20-'12-жінки-ЦЗ'!L20</f>
        <v>92</v>
      </c>
      <c r="M20" s="103">
        <f t="shared" si="3"/>
        <v>167.27272727272728</v>
      </c>
      <c r="N20" s="101">
        <f>УСЬОГО!Q20-'12-жінки-ЦЗ'!N20</f>
        <v>19</v>
      </c>
      <c r="O20" s="101">
        <f>УСЬОГО!R20-'12-жінки-ЦЗ'!O20</f>
        <v>1</v>
      </c>
      <c r="P20" s="103">
        <f t="shared" si="8"/>
        <v>5.2631578947368425</v>
      </c>
      <c r="Q20" s="101">
        <f>УСЬОГО!T20-'12-жінки-ЦЗ'!Q20</f>
        <v>648</v>
      </c>
      <c r="R20" s="104">
        <f>УСЬОГО!U20-'12-жінки-ЦЗ'!R20</f>
        <v>484</v>
      </c>
      <c r="S20" s="103">
        <f t="shared" si="4"/>
        <v>74.691358024691354</v>
      </c>
      <c r="T20" s="101">
        <f>УСЬОГО!W20-'12-жінки-ЦЗ'!T20</f>
        <v>1320</v>
      </c>
      <c r="U20" s="104">
        <f>УСЬОГО!X20-'12-жінки-ЦЗ'!U20</f>
        <v>19</v>
      </c>
      <c r="V20" s="103">
        <f t="shared" si="5"/>
        <v>1.4393939393939394</v>
      </c>
      <c r="W20" s="101">
        <f>УСЬОГО!Z20-'12-жінки-ЦЗ'!W20</f>
        <v>291</v>
      </c>
      <c r="X20" s="104">
        <f>УСЬОГО!AA20-'12-жінки-ЦЗ'!X20</f>
        <v>13</v>
      </c>
      <c r="Y20" s="103">
        <f t="shared" si="6"/>
        <v>4.4673539518900345</v>
      </c>
      <c r="Z20" s="101">
        <f>УСЬОГО!AC20-'12-жінки-ЦЗ'!Z20</f>
        <v>275</v>
      </c>
      <c r="AA20" s="104">
        <f>УСЬОГО!AD20-'12-жінки-ЦЗ'!AA20</f>
        <v>14</v>
      </c>
      <c r="AB20" s="103">
        <f t="shared" si="7"/>
        <v>5.0909090909090908</v>
      </c>
      <c r="AC20" s="37"/>
      <c r="AD20" s="41"/>
    </row>
    <row r="21" spans="1:30" s="42" customFormat="1" ht="16.95" customHeight="1" x14ac:dyDescent="0.25">
      <c r="A21" s="61" t="s">
        <v>48</v>
      </c>
      <c r="B21" s="101">
        <f>УСЬОГО!B21-'12-жінки-ЦЗ'!B21</f>
        <v>1291</v>
      </c>
      <c r="C21" s="101">
        <f>УСЬОГО!C21-'12-жінки-ЦЗ'!C21</f>
        <v>1197</v>
      </c>
      <c r="D21" s="102">
        <f t="shared" si="0"/>
        <v>92.718822618125486</v>
      </c>
      <c r="E21" s="101">
        <f>УСЬОГО!E21-'12-жінки-ЦЗ'!E21</f>
        <v>636</v>
      </c>
      <c r="F21" s="101">
        <f>УСЬОГО!F21-'12-жінки-ЦЗ'!F21</f>
        <v>616</v>
      </c>
      <c r="G21" s="103">
        <f t="shared" si="1"/>
        <v>96.855345911949684</v>
      </c>
      <c r="H21" s="101">
        <f>УСЬОГО!H21-'12-жінки-ЦЗ'!H21</f>
        <v>466</v>
      </c>
      <c r="I21" s="101">
        <f>УСЬОГО!I21-'12-жінки-ЦЗ'!I21</f>
        <v>367</v>
      </c>
      <c r="J21" s="103">
        <f t="shared" si="2"/>
        <v>78.75536480686695</v>
      </c>
      <c r="K21" s="101">
        <f>УСЬОГО!N21-'12-жінки-ЦЗ'!K21</f>
        <v>38</v>
      </c>
      <c r="L21" s="101">
        <f>УСЬОГО!O21-'12-жінки-ЦЗ'!L21</f>
        <v>51</v>
      </c>
      <c r="M21" s="103">
        <f t="shared" si="3"/>
        <v>134.21052631578948</v>
      </c>
      <c r="N21" s="101">
        <f>УСЬОГО!Q21-'12-жінки-ЦЗ'!N21</f>
        <v>4</v>
      </c>
      <c r="O21" s="101">
        <f>УСЬОГО!R21-'12-жінки-ЦЗ'!O21</f>
        <v>0</v>
      </c>
      <c r="P21" s="105">
        <f t="shared" si="8"/>
        <v>0</v>
      </c>
      <c r="Q21" s="101">
        <f>УСЬОГО!T21-'12-жінки-ЦЗ'!Q21</f>
        <v>628</v>
      </c>
      <c r="R21" s="104">
        <f>УСЬОГО!U21-'12-жінки-ЦЗ'!R21</f>
        <v>558</v>
      </c>
      <c r="S21" s="103">
        <f t="shared" si="4"/>
        <v>88.853503184713375</v>
      </c>
      <c r="T21" s="101">
        <f>УСЬОГО!W21-'12-жінки-ЦЗ'!T21</f>
        <v>642</v>
      </c>
      <c r="U21" s="104">
        <f>УСЬОГО!X21-'12-жінки-ЦЗ'!U21</f>
        <v>-28</v>
      </c>
      <c r="V21" s="103">
        <f t="shared" si="5"/>
        <v>-4.361370716510903</v>
      </c>
      <c r="W21" s="101">
        <f>УСЬОГО!Z21-'12-жінки-ЦЗ'!W21</f>
        <v>232</v>
      </c>
      <c r="X21" s="104">
        <f>УСЬОГО!AA21-'12-жінки-ЦЗ'!X21</f>
        <v>-22</v>
      </c>
      <c r="Y21" s="103">
        <f t="shared" si="6"/>
        <v>-9.4827586206896548</v>
      </c>
      <c r="Z21" s="101">
        <f>УСЬОГО!AC21-'12-жінки-ЦЗ'!Z21</f>
        <v>219</v>
      </c>
      <c r="AA21" s="104">
        <f>УСЬОГО!AD21-'12-жінки-ЦЗ'!AA21</f>
        <v>-29</v>
      </c>
      <c r="AB21" s="103">
        <f t="shared" si="7"/>
        <v>-13.242009132420092</v>
      </c>
      <c r="AC21" s="37"/>
      <c r="AD21" s="41"/>
    </row>
    <row r="22" spans="1:30" s="42" customFormat="1" ht="16.95" customHeight="1" x14ac:dyDescent="0.25">
      <c r="A22" s="61" t="s">
        <v>49</v>
      </c>
      <c r="B22" s="101">
        <f>УСЬОГО!B22-'12-жінки-ЦЗ'!B22</f>
        <v>3747</v>
      </c>
      <c r="C22" s="101">
        <f>УСЬОГО!C22-'12-жінки-ЦЗ'!C22</f>
        <v>3425</v>
      </c>
      <c r="D22" s="102">
        <f t="shared" si="0"/>
        <v>91.406458500133439</v>
      </c>
      <c r="E22" s="101">
        <f>УСЬОГО!E22-'12-жінки-ЦЗ'!E22</f>
        <v>1686</v>
      </c>
      <c r="F22" s="101">
        <f>УСЬОГО!F22-'12-жінки-ЦЗ'!F22</f>
        <v>1435</v>
      </c>
      <c r="G22" s="103">
        <f t="shared" si="1"/>
        <v>85.112692763938313</v>
      </c>
      <c r="H22" s="101">
        <f>УСЬОГО!H22-'12-жінки-ЦЗ'!H22</f>
        <v>1063</v>
      </c>
      <c r="I22" s="101">
        <f>УСЬОГО!I22-'12-жінки-ЦЗ'!I22</f>
        <v>943</v>
      </c>
      <c r="J22" s="103">
        <f t="shared" si="2"/>
        <v>88.71119473189087</v>
      </c>
      <c r="K22" s="101">
        <f>УСЬОГО!N22-'12-жінки-ЦЗ'!K22</f>
        <v>200</v>
      </c>
      <c r="L22" s="101">
        <f>УСЬОГО!O22-'12-жінки-ЦЗ'!L22</f>
        <v>90</v>
      </c>
      <c r="M22" s="103">
        <f t="shared" si="3"/>
        <v>45</v>
      </c>
      <c r="N22" s="101">
        <f>УСЬОГО!Q22-'12-жінки-ЦЗ'!N22</f>
        <v>16</v>
      </c>
      <c r="O22" s="101">
        <f>УСЬОГО!R22-'12-жінки-ЦЗ'!O22</f>
        <v>5</v>
      </c>
      <c r="P22" s="103">
        <f t="shared" si="8"/>
        <v>31.25</v>
      </c>
      <c r="Q22" s="101">
        <f>УСЬОГО!T22-'12-жінки-ЦЗ'!Q22</f>
        <v>1654</v>
      </c>
      <c r="R22" s="104">
        <f>УСЬОГО!U22-'12-жінки-ЦЗ'!R22</f>
        <v>1290</v>
      </c>
      <c r="S22" s="103">
        <f t="shared" si="4"/>
        <v>77.992744860943162</v>
      </c>
      <c r="T22" s="101">
        <f>УСЬОГО!W22-'12-жінки-ЦЗ'!T22</f>
        <v>2269</v>
      </c>
      <c r="U22" s="104">
        <f>УСЬОГО!X22-'12-жінки-ЦЗ'!U22</f>
        <v>74</v>
      </c>
      <c r="V22" s="103">
        <f t="shared" si="5"/>
        <v>3.2613486117232262</v>
      </c>
      <c r="W22" s="101">
        <f>УСЬОГО!Z22-'12-жінки-ЦЗ'!W22</f>
        <v>614</v>
      </c>
      <c r="X22" s="104">
        <f>УСЬОГО!AA22-'12-жінки-ЦЗ'!X22</f>
        <v>113</v>
      </c>
      <c r="Y22" s="103">
        <f t="shared" si="6"/>
        <v>18.403908794788272</v>
      </c>
      <c r="Z22" s="101">
        <f>УСЬОГО!AC22-'12-жінки-ЦЗ'!Z22</f>
        <v>580</v>
      </c>
      <c r="AA22" s="104">
        <f>УСЬОГО!AD22-'12-жінки-ЦЗ'!AA22</f>
        <v>99</v>
      </c>
      <c r="AB22" s="103">
        <f t="shared" si="7"/>
        <v>17.068965517241381</v>
      </c>
      <c r="AC22" s="37"/>
      <c r="AD22" s="41"/>
    </row>
    <row r="23" spans="1:30" s="42" customFormat="1" ht="16.95" customHeight="1" x14ac:dyDescent="0.25">
      <c r="A23" s="61" t="s">
        <v>50</v>
      </c>
      <c r="B23" s="101">
        <f>УСЬОГО!B23-'12-жінки-ЦЗ'!B23</f>
        <v>1913</v>
      </c>
      <c r="C23" s="101">
        <f>УСЬОГО!C23-'12-жінки-ЦЗ'!C23</f>
        <v>1768</v>
      </c>
      <c r="D23" s="102">
        <f t="shared" si="0"/>
        <v>92.420282279142711</v>
      </c>
      <c r="E23" s="101">
        <f>УСЬОГО!E23-'12-жінки-ЦЗ'!E23</f>
        <v>1454</v>
      </c>
      <c r="F23" s="101">
        <f>УСЬОГО!F23-'12-жінки-ЦЗ'!F23</f>
        <v>1354</v>
      </c>
      <c r="G23" s="103">
        <f t="shared" si="1"/>
        <v>93.122420907840436</v>
      </c>
      <c r="H23" s="101">
        <f>УСЬОГО!H23-'12-жінки-ЦЗ'!H23</f>
        <v>545</v>
      </c>
      <c r="I23" s="101">
        <f>УСЬОГО!I23-'12-жінки-ЦЗ'!I23</f>
        <v>469</v>
      </c>
      <c r="J23" s="103">
        <f t="shared" si="2"/>
        <v>86.055045871559628</v>
      </c>
      <c r="K23" s="101">
        <f>УСЬОГО!N23-'12-жінки-ЦЗ'!K23</f>
        <v>106</v>
      </c>
      <c r="L23" s="101">
        <f>УСЬОГО!O23-'12-жінки-ЦЗ'!L23</f>
        <v>97</v>
      </c>
      <c r="M23" s="103">
        <f t="shared" si="3"/>
        <v>91.509433962264154</v>
      </c>
      <c r="N23" s="101">
        <f>УСЬОГО!Q23-'12-жінки-ЦЗ'!N23</f>
        <v>29</v>
      </c>
      <c r="O23" s="101">
        <f>УСЬОГО!R23-'12-жінки-ЦЗ'!O23</f>
        <v>3</v>
      </c>
      <c r="P23" s="103">
        <f t="shared" si="8"/>
        <v>10.344827586206897</v>
      </c>
      <c r="Q23" s="101">
        <f>УСЬОГО!T23-'12-жінки-ЦЗ'!Q23</f>
        <v>1409</v>
      </c>
      <c r="R23" s="104">
        <f>УСЬОГО!U23-'12-жінки-ЦЗ'!R23</f>
        <v>1177</v>
      </c>
      <c r="S23" s="103">
        <f t="shared" si="4"/>
        <v>83.534421575585526</v>
      </c>
      <c r="T23" s="101">
        <f>УСЬОГО!W23-'12-жінки-ЦЗ'!T23</f>
        <v>929</v>
      </c>
      <c r="U23" s="104">
        <f>УСЬОГО!X23-'12-жінки-ЦЗ'!U23</f>
        <v>84</v>
      </c>
      <c r="V23" s="103">
        <f t="shared" si="5"/>
        <v>9.041980624327234</v>
      </c>
      <c r="W23" s="101">
        <f>УСЬОГО!Z23-'12-жінки-ЦЗ'!W23</f>
        <v>542</v>
      </c>
      <c r="X23" s="104">
        <f>УСЬОГО!AA23-'12-жінки-ЦЗ'!X23</f>
        <v>89</v>
      </c>
      <c r="Y23" s="103">
        <f t="shared" si="6"/>
        <v>16.420664206642066</v>
      </c>
      <c r="Z23" s="101">
        <f>УСЬОГО!AC23-'12-жінки-ЦЗ'!Z23</f>
        <v>488</v>
      </c>
      <c r="AA23" s="104">
        <f>УСЬОГО!AD23-'12-жінки-ЦЗ'!AA23</f>
        <v>68</v>
      </c>
      <c r="AB23" s="103">
        <f t="shared" si="7"/>
        <v>13.934426229508198</v>
      </c>
      <c r="AC23" s="37"/>
      <c r="AD23" s="41"/>
    </row>
    <row r="24" spans="1:30" s="42" customFormat="1" ht="16.95" customHeight="1" x14ac:dyDescent="0.25">
      <c r="A24" s="61" t="s">
        <v>51</v>
      </c>
      <c r="B24" s="101">
        <f>УСЬОГО!B24-'12-жінки-ЦЗ'!B24</f>
        <v>2475</v>
      </c>
      <c r="C24" s="101">
        <f>УСЬОГО!C24-'12-жінки-ЦЗ'!C24</f>
        <v>1831</v>
      </c>
      <c r="D24" s="102">
        <f t="shared" si="0"/>
        <v>73.979797979797979</v>
      </c>
      <c r="E24" s="101">
        <f>УСЬОГО!E24-'12-жінки-ЦЗ'!E24</f>
        <v>1267</v>
      </c>
      <c r="F24" s="101">
        <f>УСЬОГО!F24-'12-жінки-ЦЗ'!F24</f>
        <v>1121</v>
      </c>
      <c r="G24" s="103">
        <f t="shared" si="1"/>
        <v>88.476716653512227</v>
      </c>
      <c r="H24" s="101">
        <f>УСЬОГО!H24-'12-жінки-ЦЗ'!H24</f>
        <v>734</v>
      </c>
      <c r="I24" s="101">
        <f>УСЬОГО!I24-'12-жінки-ЦЗ'!I24</f>
        <v>662</v>
      </c>
      <c r="J24" s="103">
        <f t="shared" si="2"/>
        <v>90.190735694822891</v>
      </c>
      <c r="K24" s="101">
        <f>УСЬОГО!N24-'12-жінки-ЦЗ'!K24</f>
        <v>122</v>
      </c>
      <c r="L24" s="101">
        <f>УСЬОГО!O24-'12-жінки-ЦЗ'!L24</f>
        <v>124</v>
      </c>
      <c r="M24" s="103">
        <f t="shared" si="3"/>
        <v>101.63934426229508</v>
      </c>
      <c r="N24" s="101">
        <f>УСЬОГО!Q24-'12-жінки-ЦЗ'!N24</f>
        <v>9</v>
      </c>
      <c r="O24" s="101">
        <f>УСЬОГО!R24-'12-жінки-ЦЗ'!O24</f>
        <v>3</v>
      </c>
      <c r="P24" s="105">
        <f t="shared" si="8"/>
        <v>33.333333333333336</v>
      </c>
      <c r="Q24" s="101">
        <f>УСЬОГО!T24-'12-жінки-ЦЗ'!Q24</f>
        <v>1288</v>
      </c>
      <c r="R24" s="104">
        <f>УСЬОГО!U24-'12-жінки-ЦЗ'!R24</f>
        <v>1038</v>
      </c>
      <c r="S24" s="103">
        <f t="shared" si="4"/>
        <v>80.590062111801245</v>
      </c>
      <c r="T24" s="101">
        <f>УСЬОГО!W24-'12-жінки-ЦЗ'!T24</f>
        <v>651</v>
      </c>
      <c r="U24" s="104">
        <f>УСЬОГО!X24-'12-жінки-ЦЗ'!U24</f>
        <v>118</v>
      </c>
      <c r="V24" s="103">
        <f t="shared" si="5"/>
        <v>18.125960061443934</v>
      </c>
      <c r="W24" s="101">
        <f>УСЬОГО!Z24-'12-жінки-ЦЗ'!W24</f>
        <v>411</v>
      </c>
      <c r="X24" s="104">
        <f>УСЬОГО!AA24-'12-жінки-ЦЗ'!X24</f>
        <v>94</v>
      </c>
      <c r="Y24" s="103">
        <f t="shared" si="6"/>
        <v>22.871046228710462</v>
      </c>
      <c r="Z24" s="101">
        <f>УСЬОГО!AC24-'12-жінки-ЦЗ'!Z24</f>
        <v>412</v>
      </c>
      <c r="AA24" s="104">
        <f>УСЬОГО!AD24-'12-жінки-ЦЗ'!AA24</f>
        <v>98</v>
      </c>
      <c r="AB24" s="103">
        <f t="shared" si="7"/>
        <v>23.78640776699029</v>
      </c>
      <c r="AC24" s="37"/>
      <c r="AD24" s="41"/>
    </row>
    <row r="25" spans="1:30" s="42" customFormat="1" ht="16.95" customHeight="1" x14ac:dyDescent="0.25">
      <c r="A25" s="61" t="s">
        <v>52</v>
      </c>
      <c r="B25" s="101">
        <f>УСЬОГО!B25-'12-жінки-ЦЗ'!B25</f>
        <v>3701</v>
      </c>
      <c r="C25" s="101">
        <f>УСЬОГО!C25-'12-жінки-ЦЗ'!C25</f>
        <v>3424</v>
      </c>
      <c r="D25" s="102">
        <f t="shared" si="0"/>
        <v>92.515536341529312</v>
      </c>
      <c r="E25" s="101">
        <f>УСЬОГО!E25-'12-жінки-ЦЗ'!E25</f>
        <v>580</v>
      </c>
      <c r="F25" s="101">
        <f>УСЬОГО!F25-'12-жінки-ЦЗ'!F25</f>
        <v>612</v>
      </c>
      <c r="G25" s="103">
        <f t="shared" si="1"/>
        <v>105.51724137931035</v>
      </c>
      <c r="H25" s="101">
        <f>УСЬОГО!H25-'12-жінки-ЦЗ'!H25</f>
        <v>579</v>
      </c>
      <c r="I25" s="101">
        <f>УСЬОГО!I25-'12-жінки-ЦЗ'!I25</f>
        <v>444</v>
      </c>
      <c r="J25" s="103">
        <f t="shared" si="2"/>
        <v>76.683937823834199</v>
      </c>
      <c r="K25" s="101">
        <f>УСЬОГО!N25-'12-жінки-ЦЗ'!K25</f>
        <v>50</v>
      </c>
      <c r="L25" s="101">
        <f>УСЬОГО!O25-'12-жінки-ЦЗ'!L25</f>
        <v>52</v>
      </c>
      <c r="M25" s="103">
        <f t="shared" si="3"/>
        <v>104</v>
      </c>
      <c r="N25" s="101">
        <f>УСЬОГО!Q25-'12-жінки-ЦЗ'!N25</f>
        <v>15</v>
      </c>
      <c r="O25" s="101">
        <f>УСЬОГО!R25-'12-жінки-ЦЗ'!O25</f>
        <v>23</v>
      </c>
      <c r="P25" s="105">
        <f t="shared" si="8"/>
        <v>153.33333333333334</v>
      </c>
      <c r="Q25" s="101">
        <f>УСЬОГО!T25-'12-жінки-ЦЗ'!Q25</f>
        <v>556</v>
      </c>
      <c r="R25" s="104">
        <f>УСЬОГО!U25-'12-жінки-ЦЗ'!R25</f>
        <v>537</v>
      </c>
      <c r="S25" s="103">
        <f t="shared" si="4"/>
        <v>96.582733812949641</v>
      </c>
      <c r="T25" s="101">
        <f>УСЬОГО!W25-'12-жінки-ЦЗ'!T25</f>
        <v>2872</v>
      </c>
      <c r="U25" s="104">
        <f>УСЬОГО!X25-'12-жінки-ЦЗ'!U25</f>
        <v>4</v>
      </c>
      <c r="V25" s="103">
        <f t="shared" si="5"/>
        <v>0.1392757660167131</v>
      </c>
      <c r="W25" s="101">
        <f>УСЬОГО!Z25-'12-жінки-ЦЗ'!W25</f>
        <v>194</v>
      </c>
      <c r="X25" s="104">
        <f>УСЬОГО!AA25-'12-жінки-ЦЗ'!X25</f>
        <v>2</v>
      </c>
      <c r="Y25" s="103">
        <f t="shared" si="6"/>
        <v>1.0309278350515463</v>
      </c>
      <c r="Z25" s="101">
        <f>УСЬОГО!AC25-'12-жінки-ЦЗ'!Z25</f>
        <v>183</v>
      </c>
      <c r="AA25" s="104">
        <f>УСЬОГО!AD25-'12-жінки-ЦЗ'!AA25</f>
        <v>9</v>
      </c>
      <c r="AB25" s="103">
        <f t="shared" si="7"/>
        <v>4.918032786885246</v>
      </c>
      <c r="AC25" s="37"/>
      <c r="AD25" s="41"/>
    </row>
    <row r="26" spans="1:30" s="42" customFormat="1" ht="16.95" customHeight="1" x14ac:dyDescent="0.25">
      <c r="A26" s="61" t="s">
        <v>53</v>
      </c>
      <c r="B26" s="101">
        <f>УСЬОГО!B26-'12-жінки-ЦЗ'!B26</f>
        <v>2056</v>
      </c>
      <c r="C26" s="101">
        <f>УСЬОГО!C26-'12-жінки-ЦЗ'!C26</f>
        <v>1961</v>
      </c>
      <c r="D26" s="102">
        <f t="shared" si="0"/>
        <v>95.379377431906619</v>
      </c>
      <c r="E26" s="101">
        <f>УСЬОГО!E26-'12-жінки-ЦЗ'!E26</f>
        <v>1151</v>
      </c>
      <c r="F26" s="101">
        <f>УСЬОГО!F26-'12-жінки-ЦЗ'!F26</f>
        <v>1032</v>
      </c>
      <c r="G26" s="103">
        <f t="shared" si="1"/>
        <v>89.6611642050391</v>
      </c>
      <c r="H26" s="101">
        <f>УСЬОГО!H26-'12-жінки-ЦЗ'!H26</f>
        <v>614</v>
      </c>
      <c r="I26" s="101">
        <f>УСЬОГО!I26-'12-жінки-ЦЗ'!I26</f>
        <v>471</v>
      </c>
      <c r="J26" s="103">
        <f t="shared" si="2"/>
        <v>76.710097719869708</v>
      </c>
      <c r="K26" s="101">
        <f>УСЬОГО!N26-'12-жінки-ЦЗ'!K26</f>
        <v>63</v>
      </c>
      <c r="L26" s="101">
        <f>УСЬОГО!O26-'12-жінки-ЦЗ'!L26</f>
        <v>61</v>
      </c>
      <c r="M26" s="103">
        <f t="shared" si="3"/>
        <v>96.825396825396822</v>
      </c>
      <c r="N26" s="101">
        <f>УСЬОГО!Q26-'12-жінки-ЦЗ'!N26</f>
        <v>22</v>
      </c>
      <c r="O26" s="101">
        <f>УСЬОГО!R26-'12-жінки-ЦЗ'!O26</f>
        <v>2</v>
      </c>
      <c r="P26" s="103">
        <f t="shared" si="8"/>
        <v>9.0909090909090917</v>
      </c>
      <c r="Q26" s="101">
        <f>УСЬОГО!T26-'12-жінки-ЦЗ'!Q26</f>
        <v>1092</v>
      </c>
      <c r="R26" s="104">
        <f>УСЬОГО!U26-'12-жінки-ЦЗ'!R26</f>
        <v>892</v>
      </c>
      <c r="S26" s="103">
        <f t="shared" si="4"/>
        <v>81.684981684981679</v>
      </c>
      <c r="T26" s="101">
        <f>УСЬОГО!W26-'12-жінки-ЦЗ'!T26</f>
        <v>1188</v>
      </c>
      <c r="U26" s="104">
        <f>УСЬОГО!X26-'12-жінки-ЦЗ'!U26</f>
        <v>133</v>
      </c>
      <c r="V26" s="103">
        <f t="shared" si="5"/>
        <v>11.195286195286196</v>
      </c>
      <c r="W26" s="101">
        <f>УСЬОГО!Z26-'12-жінки-ЦЗ'!W26</f>
        <v>366</v>
      </c>
      <c r="X26" s="104">
        <f>УСЬОГО!AA26-'12-жінки-ЦЗ'!X26</f>
        <v>140</v>
      </c>
      <c r="Y26" s="103">
        <f t="shared" si="6"/>
        <v>38.251366120218577</v>
      </c>
      <c r="Z26" s="101">
        <f>УСЬОГО!AC26-'12-жінки-ЦЗ'!Z26</f>
        <v>328</v>
      </c>
      <c r="AA26" s="104">
        <f>УСЬОГО!AD26-'12-жінки-ЦЗ'!AA26</f>
        <v>97</v>
      </c>
      <c r="AB26" s="103">
        <f t="shared" si="7"/>
        <v>29.573170731707318</v>
      </c>
      <c r="AC26" s="37"/>
      <c r="AD26" s="41"/>
    </row>
    <row r="27" spans="1:30" s="42" customFormat="1" ht="16.95" customHeight="1" x14ac:dyDescent="0.25">
      <c r="A27" s="61" t="s">
        <v>54</v>
      </c>
      <c r="B27" s="101">
        <f>УСЬОГО!B27-'12-жінки-ЦЗ'!B27</f>
        <v>1155</v>
      </c>
      <c r="C27" s="101">
        <f>УСЬОГО!C27-'12-жінки-ЦЗ'!C27</f>
        <v>1184</v>
      </c>
      <c r="D27" s="102">
        <f t="shared" si="0"/>
        <v>102.51082251082251</v>
      </c>
      <c r="E27" s="101">
        <f>УСЬОГО!E27-'12-жінки-ЦЗ'!E27</f>
        <v>572</v>
      </c>
      <c r="F27" s="101">
        <f>УСЬОГО!F27-'12-жінки-ЦЗ'!F27</f>
        <v>577</v>
      </c>
      <c r="G27" s="103">
        <f t="shared" si="1"/>
        <v>100.87412587412588</v>
      </c>
      <c r="H27" s="101">
        <f>УСЬОГО!H27-'12-жінки-ЦЗ'!H27</f>
        <v>252</v>
      </c>
      <c r="I27" s="101">
        <f>УСЬОГО!I27-'12-жінки-ЦЗ'!I27</f>
        <v>313</v>
      </c>
      <c r="J27" s="103">
        <f t="shared" si="2"/>
        <v>124.2063492063492</v>
      </c>
      <c r="K27" s="101">
        <f>УСЬОГО!N27-'12-жінки-ЦЗ'!K27</f>
        <v>61</v>
      </c>
      <c r="L27" s="101">
        <f>УСЬОГО!O27-'12-жінки-ЦЗ'!L27</f>
        <v>88</v>
      </c>
      <c r="M27" s="103">
        <f t="shared" si="3"/>
        <v>144.26229508196721</v>
      </c>
      <c r="N27" s="101">
        <f>УСЬОГО!Q27-'12-жінки-ЦЗ'!N27</f>
        <v>51</v>
      </c>
      <c r="O27" s="101">
        <f>УСЬОГО!R27-'12-жінки-ЦЗ'!O27</f>
        <v>41</v>
      </c>
      <c r="P27" s="103">
        <f t="shared" si="8"/>
        <v>80.392156862745097</v>
      </c>
      <c r="Q27" s="101">
        <f>УСЬОГО!T27-'12-жінки-ЦЗ'!Q27</f>
        <v>557</v>
      </c>
      <c r="R27" s="104">
        <f>УСЬОГО!U27-'12-жінки-ЦЗ'!R27</f>
        <v>502</v>
      </c>
      <c r="S27" s="103">
        <f t="shared" si="4"/>
        <v>90.12567324955117</v>
      </c>
      <c r="T27" s="101">
        <f>УСЬОГО!W27-'12-жінки-ЦЗ'!T27</f>
        <v>732</v>
      </c>
      <c r="U27" s="104">
        <f>УСЬОГО!X27-'12-жінки-ЦЗ'!U27</f>
        <v>38</v>
      </c>
      <c r="V27" s="103">
        <f t="shared" si="5"/>
        <v>5.1912568306010929</v>
      </c>
      <c r="W27" s="101">
        <f>УСЬОГО!Z27-'12-жінки-ЦЗ'!W27</f>
        <v>205</v>
      </c>
      <c r="X27" s="104">
        <f>УСЬОГО!AA27-'12-жінки-ЦЗ'!X27</f>
        <v>27</v>
      </c>
      <c r="Y27" s="103">
        <f t="shared" si="6"/>
        <v>13.170731707317072</v>
      </c>
      <c r="Z27" s="101">
        <f>УСЬОГО!AC27-'12-жінки-ЦЗ'!Z27</f>
        <v>207</v>
      </c>
      <c r="AA27" s="104">
        <f>УСЬОГО!AD27-'12-жінки-ЦЗ'!AA27</f>
        <v>33</v>
      </c>
      <c r="AB27" s="103">
        <f t="shared" si="7"/>
        <v>15.942028985507246</v>
      </c>
      <c r="AC27" s="37"/>
      <c r="AD27" s="41"/>
    </row>
    <row r="28" spans="1:30" s="42" customFormat="1" ht="16.95" customHeight="1" x14ac:dyDescent="0.25">
      <c r="A28" s="61" t="s">
        <v>55</v>
      </c>
      <c r="B28" s="101">
        <f>УСЬОГО!B28-'12-жінки-ЦЗ'!B28</f>
        <v>1298</v>
      </c>
      <c r="C28" s="101">
        <f>УСЬОГО!C28-'12-жінки-ЦЗ'!C28</f>
        <v>1113</v>
      </c>
      <c r="D28" s="102">
        <f t="shared" si="0"/>
        <v>85.747303543913716</v>
      </c>
      <c r="E28" s="101">
        <f>УСЬОГО!E28-'12-жінки-ЦЗ'!E28</f>
        <v>655</v>
      </c>
      <c r="F28" s="101">
        <f>УСЬОГО!F28-'12-жінки-ЦЗ'!F28</f>
        <v>557</v>
      </c>
      <c r="G28" s="103">
        <f t="shared" si="1"/>
        <v>85.038167938931295</v>
      </c>
      <c r="H28" s="101">
        <f>УСЬОГО!H28-'12-жінки-ЦЗ'!H28</f>
        <v>501</v>
      </c>
      <c r="I28" s="101">
        <f>УСЬОГО!I28-'12-жінки-ЦЗ'!I28</f>
        <v>407</v>
      </c>
      <c r="J28" s="103">
        <f t="shared" si="2"/>
        <v>81.237524950099797</v>
      </c>
      <c r="K28" s="101">
        <f>УСЬОГО!N28-'12-жінки-ЦЗ'!K28</f>
        <v>94</v>
      </c>
      <c r="L28" s="101">
        <f>УСЬОГО!O28-'12-жінки-ЦЗ'!L28</f>
        <v>64</v>
      </c>
      <c r="M28" s="103">
        <f t="shared" si="3"/>
        <v>68.085106382978722</v>
      </c>
      <c r="N28" s="101">
        <f>УСЬОГО!Q28-'12-жінки-ЦЗ'!N28</f>
        <v>45</v>
      </c>
      <c r="O28" s="101">
        <f>УСЬОГО!R28-'12-жінки-ЦЗ'!O28</f>
        <v>31</v>
      </c>
      <c r="P28" s="103">
        <f t="shared" si="8"/>
        <v>68.888888888888886</v>
      </c>
      <c r="Q28" s="101">
        <f>УСЬОГО!T28-'12-жінки-ЦЗ'!Q28</f>
        <v>661</v>
      </c>
      <c r="R28" s="104">
        <f>УСЬОГО!U28-'12-жінки-ЦЗ'!R28</f>
        <v>536</v>
      </c>
      <c r="S28" s="103">
        <f t="shared" si="4"/>
        <v>81.089258698940995</v>
      </c>
      <c r="T28" s="101">
        <f>УСЬОГО!W28-'12-жінки-ЦЗ'!T28</f>
        <v>541</v>
      </c>
      <c r="U28" s="104">
        <f>УСЬОГО!X28-'12-жінки-ЦЗ'!U28</f>
        <v>57</v>
      </c>
      <c r="V28" s="103">
        <f t="shared" si="5"/>
        <v>10.536044362292051</v>
      </c>
      <c r="W28" s="101">
        <f>УСЬОГО!Z28-'12-жінки-ЦЗ'!W28</f>
        <v>191</v>
      </c>
      <c r="X28" s="104">
        <f>УСЬОГО!AA28-'12-жінки-ЦЗ'!X28</f>
        <v>30</v>
      </c>
      <c r="Y28" s="103">
        <f t="shared" si="6"/>
        <v>15.706806282722512</v>
      </c>
      <c r="Z28" s="101">
        <f>УСЬОГО!AC28-'12-жінки-ЦЗ'!Z28</f>
        <v>194</v>
      </c>
      <c r="AA28" s="104">
        <f>УСЬОГО!AD28-'12-жінки-ЦЗ'!AA28</f>
        <v>31</v>
      </c>
      <c r="AB28" s="103">
        <f t="shared" si="7"/>
        <v>15.979381443298969</v>
      </c>
      <c r="AC28" s="37"/>
      <c r="AD28" s="41"/>
    </row>
    <row r="29" spans="1:30" s="42" customFormat="1" ht="16.95" customHeight="1" x14ac:dyDescent="0.25">
      <c r="A29" s="61" t="s">
        <v>56</v>
      </c>
      <c r="B29" s="101">
        <f>УСЬОГО!B29-'12-жінки-ЦЗ'!B29</f>
        <v>1720</v>
      </c>
      <c r="C29" s="101">
        <f>УСЬОГО!C29-'12-жінки-ЦЗ'!C29</f>
        <v>1510</v>
      </c>
      <c r="D29" s="102">
        <f t="shared" si="0"/>
        <v>87.79069767441861</v>
      </c>
      <c r="E29" s="101">
        <f>УСЬОГО!E29-'12-жінки-ЦЗ'!E29</f>
        <v>1071</v>
      </c>
      <c r="F29" s="101">
        <f>УСЬОГО!F29-'12-жінки-ЦЗ'!F29</f>
        <v>858</v>
      </c>
      <c r="G29" s="103">
        <f t="shared" si="1"/>
        <v>80.11204481792717</v>
      </c>
      <c r="H29" s="101">
        <f>УСЬОГО!H29-'12-жінки-ЦЗ'!H29</f>
        <v>516</v>
      </c>
      <c r="I29" s="101">
        <f>УСЬОГО!I29-'12-жінки-ЦЗ'!I29</f>
        <v>314</v>
      </c>
      <c r="J29" s="103">
        <f t="shared" si="2"/>
        <v>60.852713178294572</v>
      </c>
      <c r="K29" s="101">
        <f>УСЬОГО!N29-'12-жінки-ЦЗ'!K29</f>
        <v>74</v>
      </c>
      <c r="L29" s="101">
        <f>УСЬОГО!O29-'12-жінки-ЦЗ'!L29</f>
        <v>79</v>
      </c>
      <c r="M29" s="103">
        <f t="shared" si="3"/>
        <v>106.75675675675676</v>
      </c>
      <c r="N29" s="101">
        <f>УСЬОГО!Q29-'12-жінки-ЦЗ'!N29</f>
        <v>11</v>
      </c>
      <c r="O29" s="101">
        <f>УСЬОГО!R29-'12-жінки-ЦЗ'!O29</f>
        <v>1</v>
      </c>
      <c r="P29" s="103">
        <f t="shared" si="8"/>
        <v>9.0909090909090917</v>
      </c>
      <c r="Q29" s="101">
        <f>УСЬОГО!T29-'12-жінки-ЦЗ'!Q29</f>
        <v>1045</v>
      </c>
      <c r="R29" s="104">
        <f>УСЬОГО!U29-'12-жінки-ЦЗ'!R29</f>
        <v>737</v>
      </c>
      <c r="S29" s="103">
        <f t="shared" si="4"/>
        <v>70.526315789473685</v>
      </c>
      <c r="T29" s="101">
        <f>УСЬОГО!W29-'12-жінки-ЦЗ'!T29</f>
        <v>876</v>
      </c>
      <c r="U29" s="104">
        <f>УСЬОГО!X29-'12-жінки-ЦЗ'!U29</f>
        <v>39</v>
      </c>
      <c r="V29" s="103">
        <f t="shared" si="5"/>
        <v>4.4520547945205475</v>
      </c>
      <c r="W29" s="101">
        <f>УСЬОГО!Z29-'12-жінки-ЦЗ'!W29</f>
        <v>342</v>
      </c>
      <c r="X29" s="104">
        <f>УСЬОГО!AA29-'12-жінки-ЦЗ'!X29</f>
        <v>39</v>
      </c>
      <c r="Y29" s="103">
        <f t="shared" si="6"/>
        <v>11.403508771929825</v>
      </c>
      <c r="Z29" s="101">
        <f>УСЬОГО!AC29-'12-жінки-ЦЗ'!Z29</f>
        <v>317</v>
      </c>
      <c r="AA29" s="104">
        <f>УСЬОГО!AD29-'12-жінки-ЦЗ'!AA29</f>
        <v>41</v>
      </c>
      <c r="AB29" s="103">
        <f t="shared" si="7"/>
        <v>12.933753943217665</v>
      </c>
      <c r="AC29" s="37"/>
      <c r="AD29" s="41"/>
    </row>
    <row r="30" spans="1:30" s="42" customFormat="1" ht="16.95" customHeight="1" x14ac:dyDescent="0.25">
      <c r="A30" s="61" t="s">
        <v>57</v>
      </c>
      <c r="B30" s="101">
        <f>УСЬОГО!B30-'12-жінки-ЦЗ'!B30</f>
        <v>2035</v>
      </c>
      <c r="C30" s="101">
        <f>УСЬОГО!C30-'12-жінки-ЦЗ'!C30</f>
        <v>2095</v>
      </c>
      <c r="D30" s="102">
        <f t="shared" si="0"/>
        <v>102.94840294840294</v>
      </c>
      <c r="E30" s="101">
        <f>УСЬОГО!E30-'12-жінки-ЦЗ'!E30</f>
        <v>580</v>
      </c>
      <c r="F30" s="101">
        <f>УСЬОГО!F30-'12-жінки-ЦЗ'!F30</f>
        <v>594</v>
      </c>
      <c r="G30" s="103">
        <f t="shared" si="1"/>
        <v>102.41379310344827</v>
      </c>
      <c r="H30" s="101">
        <f>УСЬОГО!H30-'12-жінки-ЦЗ'!H30</f>
        <v>411</v>
      </c>
      <c r="I30" s="101">
        <f>УСЬОГО!I30-'12-жінки-ЦЗ'!I30</f>
        <v>354</v>
      </c>
      <c r="J30" s="103">
        <f t="shared" si="2"/>
        <v>86.131386861313871</v>
      </c>
      <c r="K30" s="101">
        <f>УСЬОГО!N30-'12-жінки-ЦЗ'!K30</f>
        <v>102</v>
      </c>
      <c r="L30" s="101">
        <f>УСЬОГО!O30-'12-жінки-ЦЗ'!L30</f>
        <v>115</v>
      </c>
      <c r="M30" s="105" t="s">
        <v>68</v>
      </c>
      <c r="N30" s="101">
        <f>УСЬОГО!Q30-'12-жінки-ЦЗ'!N30</f>
        <v>14</v>
      </c>
      <c r="O30" s="101">
        <f>УСЬОГО!R30-'12-жінки-ЦЗ'!O30</f>
        <v>11</v>
      </c>
      <c r="P30" s="103">
        <f t="shared" si="8"/>
        <v>78.571428571428569</v>
      </c>
      <c r="Q30" s="101">
        <f>УСЬОГО!T30-'12-жінки-ЦЗ'!Q30</f>
        <v>572</v>
      </c>
      <c r="R30" s="104">
        <f>УСЬОГО!U30-'12-жінки-ЦЗ'!R30</f>
        <v>547</v>
      </c>
      <c r="S30" s="103">
        <f t="shared" si="4"/>
        <v>95.629370629370626</v>
      </c>
      <c r="T30" s="101">
        <f>УСЬОГО!W30-'12-жінки-ЦЗ'!T30</f>
        <v>1664</v>
      </c>
      <c r="U30" s="104">
        <f>УСЬОГО!X30-'12-жінки-ЦЗ'!U30</f>
        <v>71</v>
      </c>
      <c r="V30" s="103">
        <f t="shared" si="5"/>
        <v>4.2668269230769234</v>
      </c>
      <c r="W30" s="101">
        <f>УСЬОГО!Z30-'12-жінки-ЦЗ'!W30</f>
        <v>212</v>
      </c>
      <c r="X30" s="104">
        <f>УСЬОГО!AA30-'12-жінки-ЦЗ'!X30</f>
        <v>61</v>
      </c>
      <c r="Y30" s="103">
        <f t="shared" si="6"/>
        <v>28.773584905660378</v>
      </c>
      <c r="Z30" s="101">
        <f>УСЬОГО!AC30-'12-жінки-ЦЗ'!Z30</f>
        <v>187</v>
      </c>
      <c r="AA30" s="104">
        <f>УСЬОГО!AD30-'12-жінки-ЦЗ'!AA30</f>
        <v>64</v>
      </c>
      <c r="AB30" s="103">
        <f t="shared" si="7"/>
        <v>34.224598930481285</v>
      </c>
      <c r="AC30" s="37"/>
      <c r="AD30" s="41"/>
    </row>
    <row r="31" spans="1:30" s="42" customFormat="1" ht="16.95" customHeight="1" x14ac:dyDescent="0.25">
      <c r="A31" s="61" t="s">
        <v>58</v>
      </c>
      <c r="B31" s="101">
        <f>УСЬОГО!B31-'12-жінки-ЦЗ'!B31</f>
        <v>2157</v>
      </c>
      <c r="C31" s="101">
        <f>УСЬОГО!C31-'12-жінки-ЦЗ'!C31</f>
        <v>1909</v>
      </c>
      <c r="D31" s="102">
        <f t="shared" si="0"/>
        <v>88.502549837737604</v>
      </c>
      <c r="E31" s="101">
        <f>УСЬОГО!E31-'12-жінки-ЦЗ'!E31</f>
        <v>681</v>
      </c>
      <c r="F31" s="101">
        <f>УСЬОГО!F31-'12-жінки-ЦЗ'!F31</f>
        <v>605</v>
      </c>
      <c r="G31" s="103">
        <f t="shared" si="1"/>
        <v>88.839941262848754</v>
      </c>
      <c r="H31" s="101">
        <f>УСЬОГО!H31-'12-жінки-ЦЗ'!H31</f>
        <v>599</v>
      </c>
      <c r="I31" s="101">
        <f>УСЬОГО!I31-'12-жінки-ЦЗ'!I31</f>
        <v>511</v>
      </c>
      <c r="J31" s="103">
        <f t="shared" si="2"/>
        <v>85.308848080133558</v>
      </c>
      <c r="K31" s="101">
        <f>УСЬОГО!N31-'12-жінки-ЦЗ'!K31</f>
        <v>91</v>
      </c>
      <c r="L31" s="101">
        <f>УСЬОГО!O31-'12-жінки-ЦЗ'!L31</f>
        <v>66</v>
      </c>
      <c r="M31" s="103">
        <f t="shared" si="3"/>
        <v>72.527472527472526</v>
      </c>
      <c r="N31" s="101">
        <f>УСЬОГО!Q31-'12-жінки-ЦЗ'!N31</f>
        <v>4</v>
      </c>
      <c r="O31" s="101">
        <f>УСЬОГО!R31-'12-жінки-ЦЗ'!O31</f>
        <v>12</v>
      </c>
      <c r="P31" s="105">
        <f t="shared" si="8"/>
        <v>300</v>
      </c>
      <c r="Q31" s="101">
        <f>УСЬОГО!T31-'12-жінки-ЦЗ'!Q31</f>
        <v>675</v>
      </c>
      <c r="R31" s="104">
        <f>УСЬОГО!U31-'12-жінки-ЦЗ'!R31</f>
        <v>555</v>
      </c>
      <c r="S31" s="103">
        <f t="shared" si="4"/>
        <v>82.222222222222229</v>
      </c>
      <c r="T31" s="101">
        <f>УСЬОГО!W31-'12-жінки-ЦЗ'!T31</f>
        <v>1171</v>
      </c>
      <c r="U31" s="104">
        <f>УСЬОГО!X31-'12-жінки-ЦЗ'!U31</f>
        <v>-173</v>
      </c>
      <c r="V31" s="103">
        <f t="shared" si="5"/>
        <v>-14.773697694278395</v>
      </c>
      <c r="W31" s="101">
        <f>УСЬОГО!Z31-'12-жінки-ЦЗ'!W31</f>
        <v>206</v>
      </c>
      <c r="X31" s="104">
        <f>УСЬОГО!AA31-'12-жінки-ЦЗ'!X31</f>
        <v>14</v>
      </c>
      <c r="Y31" s="103">
        <f t="shared" si="6"/>
        <v>6.7961165048543686</v>
      </c>
      <c r="Z31" s="101">
        <f>УСЬОГО!AC31-'12-жінки-ЦЗ'!Z31</f>
        <v>188</v>
      </c>
      <c r="AA31" s="104">
        <f>УСЬОГО!AD31-'12-жінки-ЦЗ'!AA31</f>
        <v>9</v>
      </c>
      <c r="AB31" s="103">
        <f t="shared" si="7"/>
        <v>4.7872340425531918</v>
      </c>
      <c r="AC31" s="37"/>
      <c r="AD31" s="41"/>
    </row>
    <row r="32" spans="1:30" s="42" customFormat="1" ht="16.95" customHeight="1" x14ac:dyDescent="0.25">
      <c r="A32" s="61" t="s">
        <v>59</v>
      </c>
      <c r="B32" s="101">
        <f>УСЬОГО!B32-'12-жінки-ЦЗ'!B32</f>
        <v>2872</v>
      </c>
      <c r="C32" s="101">
        <f>УСЬОГО!C32-'12-жінки-ЦЗ'!C32</f>
        <v>2429</v>
      </c>
      <c r="D32" s="102">
        <f t="shared" si="0"/>
        <v>84.575208913649021</v>
      </c>
      <c r="E32" s="101">
        <f>УСЬОГО!E32-'12-жінки-ЦЗ'!E32</f>
        <v>835</v>
      </c>
      <c r="F32" s="101">
        <f>УСЬОГО!F32-'12-жінки-ЦЗ'!F32</f>
        <v>698</v>
      </c>
      <c r="G32" s="103">
        <f t="shared" si="1"/>
        <v>83.592814371257489</v>
      </c>
      <c r="H32" s="101">
        <f>УСЬОГО!H32-'12-жінки-ЦЗ'!H32</f>
        <v>852</v>
      </c>
      <c r="I32" s="101">
        <f>УСЬОГО!I32-'12-жінки-ЦЗ'!I32</f>
        <v>484</v>
      </c>
      <c r="J32" s="103">
        <f t="shared" si="2"/>
        <v>56.8075117370892</v>
      </c>
      <c r="K32" s="101">
        <f>УСЬОГО!N32-'12-жінки-ЦЗ'!K32</f>
        <v>74</v>
      </c>
      <c r="L32" s="101">
        <f>УСЬОГО!O32-'12-жінки-ЦЗ'!L32</f>
        <v>64</v>
      </c>
      <c r="M32" s="103">
        <f t="shared" si="3"/>
        <v>86.486486486486484</v>
      </c>
      <c r="N32" s="101">
        <f>УСЬОГО!Q32-'12-жінки-ЦЗ'!N32</f>
        <v>21</v>
      </c>
      <c r="O32" s="101">
        <f>УСЬОГО!R32-'12-жінки-ЦЗ'!O32</f>
        <v>12</v>
      </c>
      <c r="P32" s="105">
        <f t="shared" si="8"/>
        <v>57.142857142857146</v>
      </c>
      <c r="Q32" s="101">
        <f>УСЬОГО!T32-'12-жінки-ЦЗ'!Q32</f>
        <v>820</v>
      </c>
      <c r="R32" s="104">
        <f>УСЬОГО!U32-'12-жінки-ЦЗ'!R32</f>
        <v>611</v>
      </c>
      <c r="S32" s="103">
        <f t="shared" si="4"/>
        <v>74.512195121951223</v>
      </c>
      <c r="T32" s="101">
        <f>УСЬОГО!W32-'12-жінки-ЦЗ'!T32</f>
        <v>1828</v>
      </c>
      <c r="U32" s="104">
        <f>УСЬОГО!X32-'12-жінки-ЦЗ'!U32</f>
        <v>-16</v>
      </c>
      <c r="V32" s="103">
        <f t="shared" si="5"/>
        <v>-0.87527352297592997</v>
      </c>
      <c r="W32" s="101">
        <f>УСЬОГО!Z32-'12-жінки-ЦЗ'!W32</f>
        <v>214</v>
      </c>
      <c r="X32" s="104">
        <f>УСЬОГО!AA32-'12-жінки-ЦЗ'!X32</f>
        <v>-5</v>
      </c>
      <c r="Y32" s="103">
        <f t="shared" si="6"/>
        <v>-2.3364485981308412</v>
      </c>
      <c r="Z32" s="101">
        <f>УСЬОГО!AC32-'12-жінки-ЦЗ'!Z32</f>
        <v>216</v>
      </c>
      <c r="AA32" s="104">
        <f>УСЬОГО!AD32-'12-жінки-ЦЗ'!AA32</f>
        <v>-8</v>
      </c>
      <c r="AB32" s="103">
        <f t="shared" si="7"/>
        <v>-3.7037037037037037</v>
      </c>
      <c r="AC32" s="37"/>
      <c r="AD32" s="41"/>
    </row>
    <row r="33" spans="1:30" s="42" customFormat="1" ht="16.95" customHeight="1" x14ac:dyDescent="0.25">
      <c r="A33" s="61" t="s">
        <v>60</v>
      </c>
      <c r="B33" s="101">
        <f>УСЬОГО!B33-'12-жінки-ЦЗ'!B33</f>
        <v>1993</v>
      </c>
      <c r="C33" s="101">
        <f>УСЬОГО!C33-'12-жінки-ЦЗ'!C33</f>
        <v>1926</v>
      </c>
      <c r="D33" s="102">
        <f t="shared" si="0"/>
        <v>96.63823381836427</v>
      </c>
      <c r="E33" s="101">
        <f>УСЬОГО!E33-'12-жінки-ЦЗ'!E33</f>
        <v>1279</v>
      </c>
      <c r="F33" s="101">
        <f>УСЬОГО!F33-'12-жінки-ЦЗ'!F33</f>
        <v>1271</v>
      </c>
      <c r="G33" s="103">
        <f t="shared" si="1"/>
        <v>99.37451133698201</v>
      </c>
      <c r="H33" s="101">
        <f>УСЬОГО!H33-'12-жінки-ЦЗ'!H33</f>
        <v>570</v>
      </c>
      <c r="I33" s="101">
        <f>УСЬОГО!I33-'12-жінки-ЦЗ'!I33</f>
        <v>596</v>
      </c>
      <c r="J33" s="103">
        <f t="shared" si="2"/>
        <v>104.56140350877193</v>
      </c>
      <c r="K33" s="101">
        <f>УСЬОГО!N33-'12-жінки-ЦЗ'!K33</f>
        <v>165</v>
      </c>
      <c r="L33" s="101">
        <f>УСЬОГО!O33-'12-жінки-ЦЗ'!L33</f>
        <v>147</v>
      </c>
      <c r="M33" s="103">
        <f t="shared" si="3"/>
        <v>89.090909090909093</v>
      </c>
      <c r="N33" s="101">
        <f>УСЬОГО!Q33-'12-жінки-ЦЗ'!N33</f>
        <v>9</v>
      </c>
      <c r="O33" s="101">
        <f>УСЬОГО!R33-'12-жінки-ЦЗ'!O33</f>
        <v>1</v>
      </c>
      <c r="P33" s="105">
        <f t="shared" si="8"/>
        <v>11.111111111111111</v>
      </c>
      <c r="Q33" s="101">
        <f>УСЬОГО!T33-'12-жінки-ЦЗ'!Q33</f>
        <v>1234</v>
      </c>
      <c r="R33" s="104">
        <f>УСЬОГО!U33-'12-жінки-ЦЗ'!R33</f>
        <v>1184</v>
      </c>
      <c r="S33" s="103">
        <f t="shared" si="4"/>
        <v>95.948136142625614</v>
      </c>
      <c r="T33" s="101">
        <f>УСЬОГО!W33-'12-жінки-ЦЗ'!T33</f>
        <v>919</v>
      </c>
      <c r="U33" s="104">
        <f>УСЬОГО!X33-'12-жінки-ЦЗ'!U33</f>
        <v>110</v>
      </c>
      <c r="V33" s="103">
        <f t="shared" si="5"/>
        <v>11.969532100108815</v>
      </c>
      <c r="W33" s="101">
        <f>УСЬОГО!Z33-'12-жінки-ЦЗ'!W33</f>
        <v>443</v>
      </c>
      <c r="X33" s="104">
        <f>УСЬОГО!AA33-'12-жінки-ЦЗ'!X33</f>
        <v>106</v>
      </c>
      <c r="Y33" s="103">
        <f t="shared" si="6"/>
        <v>23.927765237020317</v>
      </c>
      <c r="Z33" s="101">
        <f>УСЬОГО!AC33-'12-жінки-ЦЗ'!Z33</f>
        <v>435</v>
      </c>
      <c r="AA33" s="104">
        <f>УСЬОГО!AD33-'12-жінки-ЦЗ'!AA33</f>
        <v>107</v>
      </c>
      <c r="AB33" s="103">
        <f t="shared" si="7"/>
        <v>24.597701149425287</v>
      </c>
      <c r="AC33" s="37"/>
      <c r="AD33" s="41"/>
    </row>
    <row r="34" spans="1:30" s="42" customFormat="1" ht="16.95" customHeight="1" x14ac:dyDescent="0.25">
      <c r="A34" s="61" t="s">
        <v>61</v>
      </c>
      <c r="B34" s="101">
        <f>УСЬОГО!B34-'12-жінки-ЦЗ'!B34</f>
        <v>2115</v>
      </c>
      <c r="C34" s="101">
        <f>УСЬОГО!C34-'12-жінки-ЦЗ'!C34</f>
        <v>1855</v>
      </c>
      <c r="D34" s="102">
        <f t="shared" si="0"/>
        <v>87.70685579196217</v>
      </c>
      <c r="E34" s="101">
        <f>УСЬОГО!E34-'12-жінки-ЦЗ'!E34</f>
        <v>1256</v>
      </c>
      <c r="F34" s="101">
        <f>УСЬОГО!F34-'12-жінки-ЦЗ'!F34</f>
        <v>1018</v>
      </c>
      <c r="G34" s="103">
        <f t="shared" si="1"/>
        <v>81.050955414012734</v>
      </c>
      <c r="H34" s="101">
        <f>УСЬОГО!H34-'12-жінки-ЦЗ'!H34</f>
        <v>706</v>
      </c>
      <c r="I34" s="101">
        <f>УСЬОГО!I34-'12-жінки-ЦЗ'!I34</f>
        <v>687</v>
      </c>
      <c r="J34" s="103">
        <f t="shared" si="2"/>
        <v>97.308781869688389</v>
      </c>
      <c r="K34" s="101">
        <f>УСЬОГО!N34-'12-жінки-ЦЗ'!K34</f>
        <v>89</v>
      </c>
      <c r="L34" s="101">
        <f>УСЬОГО!O34-'12-жінки-ЦЗ'!L34</f>
        <v>76</v>
      </c>
      <c r="M34" s="103">
        <f t="shared" si="3"/>
        <v>85.393258426966298</v>
      </c>
      <c r="N34" s="101">
        <f>УСЬОГО!Q34-'12-жінки-ЦЗ'!N34</f>
        <v>41</v>
      </c>
      <c r="O34" s="101">
        <f>УСЬОГО!R34-'12-жінки-ЦЗ'!O34</f>
        <v>0</v>
      </c>
      <c r="P34" s="105">
        <f t="shared" si="8"/>
        <v>0</v>
      </c>
      <c r="Q34" s="101">
        <f>УСЬОГО!T34-'12-жінки-ЦЗ'!Q34</f>
        <v>1220</v>
      </c>
      <c r="R34" s="104">
        <f>УСЬОГО!U34-'12-жінки-ЦЗ'!R34</f>
        <v>895</v>
      </c>
      <c r="S34" s="103">
        <f t="shared" si="4"/>
        <v>73.360655737704917</v>
      </c>
      <c r="T34" s="101">
        <f>УСЬОГО!W34-'12-жінки-ЦЗ'!T34</f>
        <v>1004</v>
      </c>
      <c r="U34" s="104">
        <f>УСЬОГО!X34-'12-жінки-ЦЗ'!U34</f>
        <v>-48</v>
      </c>
      <c r="V34" s="103">
        <f t="shared" si="5"/>
        <v>-4.7808764940239046</v>
      </c>
      <c r="W34" s="101">
        <f>УСЬОГО!Z34-'12-жінки-ЦЗ'!W34</f>
        <v>485</v>
      </c>
      <c r="X34" s="104">
        <f>УСЬОГО!AA34-'12-жінки-ЦЗ'!X34</f>
        <v>-33</v>
      </c>
      <c r="Y34" s="103">
        <f t="shared" si="6"/>
        <v>-6.804123711340206</v>
      </c>
      <c r="Z34" s="101">
        <f>УСЬОГО!AC34-'12-жінки-ЦЗ'!Z34</f>
        <v>461</v>
      </c>
      <c r="AA34" s="104">
        <f>УСЬОГО!AD34-'12-жінки-ЦЗ'!AA34</f>
        <v>11</v>
      </c>
      <c r="AB34" s="103">
        <f t="shared" si="7"/>
        <v>2.3861171366594358</v>
      </c>
      <c r="AC34" s="37"/>
      <c r="AD34" s="41"/>
    </row>
    <row r="35" spans="1:30" s="42" customFormat="1" ht="16.95" customHeight="1" x14ac:dyDescent="0.25">
      <c r="A35" s="61" t="s">
        <v>62</v>
      </c>
      <c r="B35" s="101">
        <f>УСЬОГО!B35-'12-жінки-ЦЗ'!B35</f>
        <v>1189</v>
      </c>
      <c r="C35" s="101">
        <f>УСЬОГО!C35-'12-жінки-ЦЗ'!C35</f>
        <v>1126</v>
      </c>
      <c r="D35" s="102">
        <f t="shared" si="0"/>
        <v>94.701429772918416</v>
      </c>
      <c r="E35" s="101">
        <f>УСЬОГО!E35-'12-жінки-ЦЗ'!E35</f>
        <v>735</v>
      </c>
      <c r="F35" s="101">
        <f>УСЬОГО!F35-'12-жінки-ЦЗ'!F35</f>
        <v>637</v>
      </c>
      <c r="G35" s="103">
        <f t="shared" si="1"/>
        <v>86.666666666666671</v>
      </c>
      <c r="H35" s="101">
        <f>УСЬОГО!H35-'12-жінки-ЦЗ'!H35</f>
        <v>445</v>
      </c>
      <c r="I35" s="101">
        <f>УСЬОГО!I35-'12-жінки-ЦЗ'!I35</f>
        <v>287</v>
      </c>
      <c r="J35" s="103">
        <f t="shared" si="2"/>
        <v>64.49438202247191</v>
      </c>
      <c r="K35" s="101">
        <f>УСЬОГО!N35-'12-жінки-ЦЗ'!K35</f>
        <v>90</v>
      </c>
      <c r="L35" s="101">
        <f>УСЬОГО!O35-'12-жінки-ЦЗ'!L35</f>
        <v>85</v>
      </c>
      <c r="M35" s="103">
        <f t="shared" si="3"/>
        <v>94.444444444444443</v>
      </c>
      <c r="N35" s="101">
        <f>УСЬОГО!Q35-'12-жінки-ЦЗ'!N35</f>
        <v>6</v>
      </c>
      <c r="O35" s="101">
        <f>УСЬОГО!R35-'12-жінки-ЦЗ'!O35</f>
        <v>0</v>
      </c>
      <c r="P35" s="103">
        <f t="shared" si="8"/>
        <v>0</v>
      </c>
      <c r="Q35" s="101">
        <f>УСЬОГО!T35-'12-жінки-ЦЗ'!Q35</f>
        <v>637</v>
      </c>
      <c r="R35" s="104">
        <f>УСЬОГО!U35-'12-жінки-ЦЗ'!R35</f>
        <v>500</v>
      </c>
      <c r="S35" s="103">
        <f t="shared" si="4"/>
        <v>78.492935635792776</v>
      </c>
      <c r="T35" s="101">
        <f>УСЬОГО!W35-'12-жінки-ЦЗ'!T35</f>
        <v>557</v>
      </c>
      <c r="U35" s="104">
        <f>УСЬОГО!X35-'12-жінки-ЦЗ'!U35</f>
        <v>98</v>
      </c>
      <c r="V35" s="103">
        <f t="shared" si="5"/>
        <v>17.594254937163374</v>
      </c>
      <c r="W35" s="101">
        <f>УСЬОГО!Z35-'12-жінки-ЦЗ'!W35</f>
        <v>171</v>
      </c>
      <c r="X35" s="104">
        <f>УСЬОГО!AA35-'12-жінки-ЦЗ'!X35</f>
        <v>94</v>
      </c>
      <c r="Y35" s="103">
        <f t="shared" si="6"/>
        <v>54.970760233918128</v>
      </c>
      <c r="Z35" s="101">
        <f>УСЬОГО!AC35-'12-жінки-ЦЗ'!Z35</f>
        <v>162</v>
      </c>
      <c r="AA35" s="104">
        <f>УСЬОГО!AD35-'12-жінки-ЦЗ'!AA35</f>
        <v>70</v>
      </c>
      <c r="AB35" s="103">
        <f t="shared" si="7"/>
        <v>43.209876543209873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L12" sqref="L12"/>
    </sheetView>
  </sheetViews>
  <sheetFormatPr defaultColWidth="8" defaultRowHeight="13.2" x14ac:dyDescent="0.25"/>
  <cols>
    <col min="1" max="1" width="57.33203125" style="52" customWidth="1"/>
    <col min="2" max="3" width="13.88671875" style="18" customWidth="1"/>
    <col min="4" max="4" width="8.88671875" style="52" customWidth="1"/>
    <col min="5" max="5" width="9.88671875" style="52" customWidth="1"/>
    <col min="6" max="7" width="13.88671875" style="52" customWidth="1"/>
    <col min="8" max="8" width="8.88671875" style="52" customWidth="1"/>
    <col min="9" max="10" width="10.88671875" style="52" customWidth="1"/>
    <col min="11" max="11" width="11.109375" style="52" customWidth="1"/>
    <col min="12" max="12" width="11.88671875" style="52" customWidth="1"/>
    <col min="13" max="16384" width="8" style="52"/>
  </cols>
  <sheetData>
    <row r="1" spans="1:19" ht="27" customHeight="1" x14ac:dyDescent="0.25">
      <c r="A1" s="251" t="s">
        <v>66</v>
      </c>
      <c r="B1" s="251"/>
      <c r="C1" s="251"/>
      <c r="D1" s="251"/>
      <c r="E1" s="251"/>
      <c r="F1" s="251"/>
      <c r="G1" s="251"/>
      <c r="H1" s="251"/>
      <c r="I1" s="251"/>
      <c r="J1" s="62"/>
    </row>
    <row r="2" spans="1:19" ht="23.25" customHeight="1" x14ac:dyDescent="0.25">
      <c r="A2" s="252" t="s">
        <v>17</v>
      </c>
      <c r="B2" s="251"/>
      <c r="C2" s="251"/>
      <c r="D2" s="251"/>
      <c r="E2" s="251"/>
      <c r="F2" s="251"/>
      <c r="G2" s="251"/>
      <c r="H2" s="251"/>
      <c r="I2" s="251"/>
      <c r="J2" s="62"/>
    </row>
    <row r="3" spans="1:19" ht="13.65" customHeight="1" x14ac:dyDescent="0.3">
      <c r="A3" s="253"/>
      <c r="B3" s="253"/>
      <c r="C3" s="253"/>
      <c r="D3" s="253"/>
      <c r="E3" s="253"/>
    </row>
    <row r="4" spans="1:19" s="47" customFormat="1" ht="30.75" customHeight="1" x14ac:dyDescent="0.3">
      <c r="A4" s="181" t="s">
        <v>0</v>
      </c>
      <c r="B4" s="254" t="s">
        <v>18</v>
      </c>
      <c r="C4" s="255"/>
      <c r="D4" s="255"/>
      <c r="E4" s="256"/>
      <c r="F4" s="254" t="s">
        <v>19</v>
      </c>
      <c r="G4" s="255"/>
      <c r="H4" s="255"/>
      <c r="I4" s="256"/>
      <c r="J4" s="63"/>
    </row>
    <row r="5" spans="1:19" s="47" customFormat="1" ht="23.25" customHeight="1" x14ac:dyDescent="0.3">
      <c r="A5" s="249"/>
      <c r="B5" s="177" t="s">
        <v>104</v>
      </c>
      <c r="C5" s="177" t="s">
        <v>105</v>
      </c>
      <c r="D5" s="179" t="s">
        <v>1</v>
      </c>
      <c r="E5" s="180"/>
      <c r="F5" s="177" t="s">
        <v>104</v>
      </c>
      <c r="G5" s="177" t="s">
        <v>105</v>
      </c>
      <c r="H5" s="179" t="s">
        <v>1</v>
      </c>
      <c r="I5" s="180"/>
      <c r="J5" s="64"/>
    </row>
    <row r="6" spans="1:19" s="47" customFormat="1" ht="36.75" customHeight="1" x14ac:dyDescent="0.3">
      <c r="A6" s="182"/>
      <c r="B6" s="178"/>
      <c r="C6" s="178"/>
      <c r="D6" s="5" t="s">
        <v>2</v>
      </c>
      <c r="E6" s="6" t="s">
        <v>26</v>
      </c>
      <c r="F6" s="178"/>
      <c r="G6" s="178"/>
      <c r="H6" s="5" t="s">
        <v>2</v>
      </c>
      <c r="I6" s="6" t="s">
        <v>26</v>
      </c>
      <c r="J6" s="65"/>
    </row>
    <row r="7" spans="1:19" s="53" customFormat="1" ht="15.75" customHeight="1" x14ac:dyDescent="0.3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22.95" customHeight="1" x14ac:dyDescent="0.3">
      <c r="A8" s="54" t="s">
        <v>27</v>
      </c>
      <c r="B8" s="82">
        <f>'15-місто-ЦЗ'!B7</f>
        <v>92798</v>
      </c>
      <c r="C8" s="82">
        <f>'15-місто-ЦЗ'!C7</f>
        <v>89257</v>
      </c>
      <c r="D8" s="11">
        <f>C8*100/B8</f>
        <v>96.184185003987153</v>
      </c>
      <c r="E8" s="75">
        <f>C8-B8</f>
        <v>-3541</v>
      </c>
      <c r="F8" s="74">
        <f>'16-село-ЦЗ'!B7</f>
        <v>59682</v>
      </c>
      <c r="G8" s="74">
        <f>'16-село-ЦЗ'!C7</f>
        <v>59140</v>
      </c>
      <c r="H8" s="11">
        <f>G8*100/F8</f>
        <v>99.091853490164539</v>
      </c>
      <c r="I8" s="75">
        <f>G8-F8</f>
        <v>-542</v>
      </c>
      <c r="J8" s="67"/>
      <c r="K8" s="95"/>
      <c r="L8" s="95"/>
      <c r="M8" s="55"/>
      <c r="R8" s="68"/>
      <c r="S8" s="68"/>
    </row>
    <row r="9" spans="1:19" s="47" customFormat="1" ht="22.95" customHeight="1" x14ac:dyDescent="0.3">
      <c r="A9" s="54" t="s">
        <v>28</v>
      </c>
      <c r="B9" s="74">
        <f>'15-місто-ЦЗ'!E7</f>
        <v>42983</v>
      </c>
      <c r="C9" s="74">
        <f>'15-місто-ЦЗ'!F7</f>
        <v>42760</v>
      </c>
      <c r="D9" s="11">
        <f t="shared" ref="D9:D13" si="0">C9*100/B9</f>
        <v>99.481190238001076</v>
      </c>
      <c r="E9" s="90">
        <f t="shared" ref="E9:E13" si="1">C9-B9</f>
        <v>-223</v>
      </c>
      <c r="F9" s="74">
        <f>'16-село-ЦЗ'!E7</f>
        <v>25722</v>
      </c>
      <c r="G9" s="74">
        <f>'16-село-ЦЗ'!F7</f>
        <v>27600</v>
      </c>
      <c r="H9" s="11">
        <f t="shared" ref="H9:H13" si="2">G9*100/F9</f>
        <v>107.3011429904362</v>
      </c>
      <c r="I9" s="75">
        <f t="shared" ref="I9:I13" si="3">G9-F9</f>
        <v>1878</v>
      </c>
      <c r="J9" s="67"/>
      <c r="K9" s="95"/>
      <c r="L9" s="95"/>
      <c r="M9" s="56"/>
      <c r="R9" s="68"/>
      <c r="S9" s="68"/>
    </row>
    <row r="10" spans="1:19" s="47" customFormat="1" ht="45" customHeight="1" x14ac:dyDescent="0.3">
      <c r="A10" s="57" t="s">
        <v>29</v>
      </c>
      <c r="B10" s="74">
        <f>'15-місто-ЦЗ'!H7</f>
        <v>18417</v>
      </c>
      <c r="C10" s="74">
        <f>'15-місто-ЦЗ'!I7</f>
        <v>17192</v>
      </c>
      <c r="D10" s="11">
        <f t="shared" si="0"/>
        <v>93.348536678069181</v>
      </c>
      <c r="E10" s="75">
        <f t="shared" si="1"/>
        <v>-1225</v>
      </c>
      <c r="F10" s="74">
        <f>'16-село-ЦЗ'!H7</f>
        <v>11550</v>
      </c>
      <c r="G10" s="74">
        <f>'16-село-ЦЗ'!I7</f>
        <v>11616</v>
      </c>
      <c r="H10" s="11">
        <f t="shared" si="2"/>
        <v>100.57142857142857</v>
      </c>
      <c r="I10" s="75">
        <f t="shared" si="3"/>
        <v>66</v>
      </c>
      <c r="J10" s="67"/>
      <c r="K10" s="95"/>
      <c r="L10" s="95"/>
      <c r="M10" s="56"/>
      <c r="R10" s="68"/>
      <c r="S10" s="68"/>
    </row>
    <row r="11" spans="1:19" s="47" customFormat="1" ht="21.75" customHeight="1" x14ac:dyDescent="0.3">
      <c r="A11" s="54" t="s">
        <v>30</v>
      </c>
      <c r="B11" s="74">
        <f>'15-місто-ЦЗ'!K7</f>
        <v>3129</v>
      </c>
      <c r="C11" s="74">
        <f>'15-місто-ЦЗ'!L7</f>
        <v>2765</v>
      </c>
      <c r="D11" s="11">
        <f t="shared" si="0"/>
        <v>88.366890380313194</v>
      </c>
      <c r="E11" s="75">
        <f t="shared" si="1"/>
        <v>-364</v>
      </c>
      <c r="F11" s="74">
        <f>'16-село-ЦЗ'!K7</f>
        <v>2392</v>
      </c>
      <c r="G11" s="74">
        <f>'16-село-ЦЗ'!L7</f>
        <v>2232</v>
      </c>
      <c r="H11" s="11">
        <f t="shared" si="2"/>
        <v>93.31103678929766</v>
      </c>
      <c r="I11" s="75">
        <f t="shared" si="3"/>
        <v>-160</v>
      </c>
      <c r="J11" s="67"/>
      <c r="K11" s="95"/>
      <c r="L11" s="95"/>
      <c r="M11" s="56"/>
      <c r="R11" s="68"/>
      <c r="S11" s="68"/>
    </row>
    <row r="12" spans="1:19" s="47" customFormat="1" ht="40.200000000000003" customHeight="1" x14ac:dyDescent="0.3">
      <c r="A12" s="54" t="s">
        <v>20</v>
      </c>
      <c r="B12" s="74">
        <f>'15-місто-ЦЗ'!N7</f>
        <v>607</v>
      </c>
      <c r="C12" s="74">
        <f>'15-місто-ЦЗ'!O7</f>
        <v>459</v>
      </c>
      <c r="D12" s="11">
        <f t="shared" si="0"/>
        <v>75.617792421746287</v>
      </c>
      <c r="E12" s="75">
        <f t="shared" si="1"/>
        <v>-148</v>
      </c>
      <c r="F12" s="74">
        <f>'16-село-ЦЗ'!N7</f>
        <v>526</v>
      </c>
      <c r="G12" s="74">
        <f>'16-село-ЦЗ'!O7</f>
        <v>259</v>
      </c>
      <c r="H12" s="11">
        <f t="shared" si="2"/>
        <v>49.239543726235745</v>
      </c>
      <c r="I12" s="75">
        <f t="shared" si="3"/>
        <v>-267</v>
      </c>
      <c r="J12" s="67"/>
      <c r="K12" s="95"/>
      <c r="L12" s="95"/>
      <c r="M12" s="56"/>
      <c r="R12" s="68"/>
      <c r="S12" s="68"/>
    </row>
    <row r="13" spans="1:19" s="47" customFormat="1" ht="40.200000000000003" customHeight="1" x14ac:dyDescent="0.3">
      <c r="A13" s="54" t="s">
        <v>31</v>
      </c>
      <c r="B13" s="74">
        <f>'15-місто-ЦЗ'!Q7</f>
        <v>36340</v>
      </c>
      <c r="C13" s="74">
        <f>'15-місто-ЦЗ'!R7</f>
        <v>32350</v>
      </c>
      <c r="D13" s="11">
        <f t="shared" si="0"/>
        <v>89.020363236103464</v>
      </c>
      <c r="E13" s="90">
        <f t="shared" si="1"/>
        <v>-3990</v>
      </c>
      <c r="F13" s="74">
        <f>'16-село-ЦЗ'!Q7</f>
        <v>23049</v>
      </c>
      <c r="G13" s="74">
        <f>'16-село-ЦЗ'!R7</f>
        <v>23065</v>
      </c>
      <c r="H13" s="11">
        <f t="shared" si="2"/>
        <v>100.06941732830057</v>
      </c>
      <c r="I13" s="75">
        <f t="shared" si="3"/>
        <v>16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3">
      <c r="A14" s="183" t="s">
        <v>4</v>
      </c>
      <c r="B14" s="184"/>
      <c r="C14" s="184"/>
      <c r="D14" s="184"/>
      <c r="E14" s="184"/>
      <c r="F14" s="184"/>
      <c r="G14" s="184"/>
      <c r="H14" s="184"/>
      <c r="I14" s="184"/>
      <c r="J14" s="69"/>
      <c r="K14" s="25"/>
      <c r="L14" s="25"/>
      <c r="M14" s="56"/>
    </row>
    <row r="15" spans="1:19" s="47" customFormat="1" ht="18" customHeight="1" x14ac:dyDescent="0.3">
      <c r="A15" s="185"/>
      <c r="B15" s="186"/>
      <c r="C15" s="186"/>
      <c r="D15" s="186"/>
      <c r="E15" s="186"/>
      <c r="F15" s="186"/>
      <c r="G15" s="186"/>
      <c r="H15" s="186"/>
      <c r="I15" s="186"/>
      <c r="J15" s="69"/>
      <c r="K15" s="25"/>
      <c r="L15" s="25"/>
      <c r="M15" s="56"/>
    </row>
    <row r="16" spans="1:19" s="47" customFormat="1" ht="20.25" customHeight="1" x14ac:dyDescent="0.3">
      <c r="A16" s="181" t="s">
        <v>0</v>
      </c>
      <c r="B16" s="181" t="s">
        <v>106</v>
      </c>
      <c r="C16" s="181" t="s">
        <v>107</v>
      </c>
      <c r="D16" s="179" t="s">
        <v>1</v>
      </c>
      <c r="E16" s="180"/>
      <c r="F16" s="181" t="s">
        <v>106</v>
      </c>
      <c r="G16" s="181" t="s">
        <v>107</v>
      </c>
      <c r="H16" s="179" t="s">
        <v>1</v>
      </c>
      <c r="I16" s="180"/>
      <c r="J16" s="64"/>
      <c r="K16" s="25"/>
      <c r="L16" s="25"/>
      <c r="M16" s="56"/>
    </row>
    <row r="17" spans="1:13" ht="27" customHeight="1" x14ac:dyDescent="0.4">
      <c r="A17" s="182"/>
      <c r="B17" s="182"/>
      <c r="C17" s="182"/>
      <c r="D17" s="21" t="s">
        <v>2</v>
      </c>
      <c r="E17" s="6" t="s">
        <v>26</v>
      </c>
      <c r="F17" s="182"/>
      <c r="G17" s="182"/>
      <c r="H17" s="21" t="s">
        <v>2</v>
      </c>
      <c r="I17" s="6" t="s">
        <v>26</v>
      </c>
      <c r="J17" s="65"/>
      <c r="K17" s="70"/>
      <c r="L17" s="70"/>
      <c r="M17" s="58"/>
    </row>
    <row r="18" spans="1:13" ht="21" x14ac:dyDescent="0.4">
      <c r="A18" s="10" t="s">
        <v>98</v>
      </c>
      <c r="B18" s="82" t="s">
        <v>99</v>
      </c>
      <c r="C18" s="82">
        <f>'15-місто-ЦЗ'!U7</f>
        <v>8293</v>
      </c>
      <c r="D18" s="17" t="s">
        <v>99</v>
      </c>
      <c r="E18" s="90" t="s">
        <v>99</v>
      </c>
      <c r="F18" s="82" t="s">
        <v>99</v>
      </c>
      <c r="G18" s="82">
        <f>'16-село-ЦЗ'!U7</f>
        <v>5653</v>
      </c>
      <c r="H18" s="16" t="s">
        <v>99</v>
      </c>
      <c r="I18" s="75" t="s">
        <v>99</v>
      </c>
      <c r="J18" s="71"/>
      <c r="K18" s="96"/>
      <c r="L18" s="96"/>
      <c r="M18" s="58"/>
    </row>
    <row r="19" spans="1:13" ht="21" x14ac:dyDescent="0.4">
      <c r="A19" s="2" t="s">
        <v>28</v>
      </c>
      <c r="B19" s="82">
        <f>'15-місто-ЦЗ'!W7</f>
        <v>17700</v>
      </c>
      <c r="C19" s="82">
        <f>'15-місто-ЦЗ'!X7</f>
        <v>7663</v>
      </c>
      <c r="D19" s="17">
        <f t="shared" ref="D19:D20" si="4">C19*100/B19</f>
        <v>43.293785310734464</v>
      </c>
      <c r="E19" s="90">
        <f t="shared" ref="E19:E20" si="5">C19-B19</f>
        <v>-10037</v>
      </c>
      <c r="F19" s="82">
        <f>'16-село-ЦЗ'!W7</f>
        <v>10534</v>
      </c>
      <c r="G19" s="82">
        <f>'16-село-ЦЗ'!X7</f>
        <v>5116</v>
      </c>
      <c r="H19" s="16">
        <f t="shared" ref="H19:H20" si="6">G19*100/F19</f>
        <v>48.566546421112591</v>
      </c>
      <c r="I19" s="75">
        <f t="shared" ref="I19:I20" si="7">G19-F19</f>
        <v>-5418</v>
      </c>
      <c r="J19" s="71"/>
      <c r="K19" s="96"/>
      <c r="L19" s="96"/>
      <c r="M19" s="58"/>
    </row>
    <row r="20" spans="1:13" ht="21" x14ac:dyDescent="0.4">
      <c r="A20" s="2" t="s">
        <v>33</v>
      </c>
      <c r="B20" s="82">
        <f>'15-місто-ЦЗ'!Z7</f>
        <v>15637</v>
      </c>
      <c r="C20" s="82">
        <f>'15-місто-ЦЗ'!AA7</f>
        <v>6659</v>
      </c>
      <c r="D20" s="17">
        <f t="shared" si="4"/>
        <v>42.584894800792988</v>
      </c>
      <c r="E20" s="75">
        <f t="shared" si="5"/>
        <v>-8978</v>
      </c>
      <c r="F20" s="82">
        <f>'16-село-ЦЗ'!Z7</f>
        <v>9622</v>
      </c>
      <c r="G20" s="82">
        <f>'16-село-ЦЗ'!AA7</f>
        <v>4583</v>
      </c>
      <c r="H20" s="16">
        <f t="shared" si="6"/>
        <v>47.630430263978383</v>
      </c>
      <c r="I20" s="75">
        <f t="shared" si="7"/>
        <v>-5039</v>
      </c>
      <c r="J20" s="72"/>
      <c r="K20" s="96"/>
      <c r="L20" s="96"/>
      <c r="M20" s="58"/>
    </row>
    <row r="21" spans="1:13" ht="52.95" customHeight="1" x14ac:dyDescent="0.4">
      <c r="A21" s="175" t="s">
        <v>100</v>
      </c>
      <c r="B21" s="175"/>
      <c r="C21" s="175"/>
      <c r="D21" s="175"/>
      <c r="E21" s="175"/>
      <c r="F21" s="175"/>
      <c r="G21" s="175"/>
      <c r="H21" s="175"/>
      <c r="I21" s="175"/>
      <c r="K21" s="70"/>
      <c r="L21" s="70"/>
      <c r="M21" s="58"/>
    </row>
    <row r="22" spans="1:13" ht="13.05" x14ac:dyDescent="0.3">
      <c r="K22" s="18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G8" activePane="bottomRight" state="frozen"/>
      <selection activeCell="A4" sqref="A4:A6"/>
      <selection pane="topRight" activeCell="A4" sqref="A4:A6"/>
      <selection pane="bottomLeft" activeCell="A4" sqref="A4:A6"/>
      <selection pane="bottomRight" activeCell="P10" sqref="P10:P11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5" width="11.109375" style="44" customWidth="1"/>
    <col min="16" max="16" width="8.109375" style="44" customWidth="1"/>
    <col min="17" max="18" width="12.21875" style="44" customWidth="1"/>
    <col min="19" max="19" width="8.109375" style="44" customWidth="1"/>
    <col min="20" max="20" width="10.6640625" style="44" hidden="1" customWidth="1"/>
    <col min="21" max="21" width="18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89" t="s">
        <v>116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27"/>
      <c r="V1" s="27"/>
      <c r="W1" s="27"/>
      <c r="X1" s="195"/>
      <c r="Y1" s="19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0"/>
      <c r="Y2" s="190"/>
      <c r="Z2" s="200"/>
      <c r="AA2" s="200"/>
      <c r="AB2" s="59" t="s">
        <v>7</v>
      </c>
      <c r="AC2" s="59"/>
    </row>
    <row r="3" spans="1:32" s="32" customFormat="1" ht="57.15" customHeight="1" x14ac:dyDescent="0.3">
      <c r="A3" s="191"/>
      <c r="B3" s="218" t="s">
        <v>21</v>
      </c>
      <c r="C3" s="218"/>
      <c r="D3" s="218"/>
      <c r="E3" s="218" t="s">
        <v>22</v>
      </c>
      <c r="F3" s="218"/>
      <c r="G3" s="218"/>
      <c r="H3" s="218" t="s">
        <v>13</v>
      </c>
      <c r="I3" s="218"/>
      <c r="J3" s="218"/>
      <c r="K3" s="218" t="s">
        <v>9</v>
      </c>
      <c r="L3" s="218"/>
      <c r="M3" s="218"/>
      <c r="N3" s="218" t="s">
        <v>10</v>
      </c>
      <c r="O3" s="218"/>
      <c r="P3" s="218"/>
      <c r="Q3" s="219" t="s">
        <v>8</v>
      </c>
      <c r="R3" s="220"/>
      <c r="S3" s="221"/>
      <c r="T3" s="218" t="s">
        <v>16</v>
      </c>
      <c r="U3" s="218"/>
      <c r="V3" s="218"/>
      <c r="W3" s="218" t="s">
        <v>11</v>
      </c>
      <c r="X3" s="218"/>
      <c r="Y3" s="218"/>
      <c r="Z3" s="218" t="s">
        <v>12</v>
      </c>
      <c r="AA3" s="218"/>
      <c r="AB3" s="218"/>
    </row>
    <row r="4" spans="1:32" s="33" customFormat="1" ht="19.5" customHeight="1" x14ac:dyDescent="0.3">
      <c r="A4" s="191"/>
      <c r="B4" s="193" t="s">
        <v>15</v>
      </c>
      <c r="C4" s="193" t="s">
        <v>63</v>
      </c>
      <c r="D4" s="194" t="s">
        <v>2</v>
      </c>
      <c r="E4" s="193" t="s">
        <v>15</v>
      </c>
      <c r="F4" s="193" t="s">
        <v>63</v>
      </c>
      <c r="G4" s="194" t="s">
        <v>2</v>
      </c>
      <c r="H4" s="193" t="s">
        <v>15</v>
      </c>
      <c r="I4" s="193" t="s">
        <v>63</v>
      </c>
      <c r="J4" s="194" t="s">
        <v>2</v>
      </c>
      <c r="K4" s="193" t="s">
        <v>15</v>
      </c>
      <c r="L4" s="193" t="s">
        <v>63</v>
      </c>
      <c r="M4" s="194" t="s">
        <v>2</v>
      </c>
      <c r="N4" s="193" t="s">
        <v>15</v>
      </c>
      <c r="O4" s="193" t="s">
        <v>63</v>
      </c>
      <c r="P4" s="194" t="s">
        <v>2</v>
      </c>
      <c r="Q4" s="193" t="s">
        <v>15</v>
      </c>
      <c r="R4" s="193" t="s">
        <v>63</v>
      </c>
      <c r="S4" s="194" t="s">
        <v>2</v>
      </c>
      <c r="T4" s="193" t="s">
        <v>15</v>
      </c>
      <c r="U4" s="199" t="s">
        <v>101</v>
      </c>
      <c r="V4" s="194" t="s">
        <v>2</v>
      </c>
      <c r="W4" s="193" t="s">
        <v>15</v>
      </c>
      <c r="X4" s="193" t="s">
        <v>63</v>
      </c>
      <c r="Y4" s="194" t="s">
        <v>2</v>
      </c>
      <c r="Z4" s="193" t="s">
        <v>15</v>
      </c>
      <c r="AA4" s="193" t="s">
        <v>63</v>
      </c>
      <c r="AB4" s="194" t="s">
        <v>2</v>
      </c>
    </row>
    <row r="5" spans="1:32" s="33" customFormat="1" ht="15.75" customHeight="1" x14ac:dyDescent="0.3">
      <c r="A5" s="191"/>
      <c r="B5" s="193"/>
      <c r="C5" s="193"/>
      <c r="D5" s="194"/>
      <c r="E5" s="193"/>
      <c r="F5" s="193"/>
      <c r="G5" s="194"/>
      <c r="H5" s="193"/>
      <c r="I5" s="193"/>
      <c r="J5" s="194"/>
      <c r="K5" s="193"/>
      <c r="L5" s="193"/>
      <c r="M5" s="194"/>
      <c r="N5" s="193"/>
      <c r="O5" s="193"/>
      <c r="P5" s="194"/>
      <c r="Q5" s="193"/>
      <c r="R5" s="193"/>
      <c r="S5" s="194"/>
      <c r="T5" s="193"/>
      <c r="U5" s="199"/>
      <c r="V5" s="194"/>
      <c r="W5" s="193"/>
      <c r="X5" s="193"/>
      <c r="Y5" s="194"/>
      <c r="Z5" s="193"/>
      <c r="AA5" s="193"/>
      <c r="AB5" s="194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34</v>
      </c>
      <c r="B7" s="109">
        <f>SUM(B8:B35)</f>
        <v>92798</v>
      </c>
      <c r="C7" s="109">
        <f>SUM(C8:C35)</f>
        <v>89257</v>
      </c>
      <c r="D7" s="110">
        <f>C7*100/B7</f>
        <v>96.184185003987153</v>
      </c>
      <c r="E7" s="111">
        <f>SUM(E8:E35)</f>
        <v>42983</v>
      </c>
      <c r="F7" s="111">
        <f>SUM(F8:F35)</f>
        <v>42760</v>
      </c>
      <c r="G7" s="110">
        <f>F7*100/E7</f>
        <v>99.481190238001076</v>
      </c>
      <c r="H7" s="111">
        <f>SUM(H8:H35)</f>
        <v>18417</v>
      </c>
      <c r="I7" s="111">
        <f>SUM(I8:I35)</f>
        <v>17192</v>
      </c>
      <c r="J7" s="110">
        <f>I7*100/H7</f>
        <v>93.348536678069181</v>
      </c>
      <c r="K7" s="111">
        <f>SUM(K8:K35)</f>
        <v>3129</v>
      </c>
      <c r="L7" s="111">
        <f>SUM(L8:L35)</f>
        <v>2765</v>
      </c>
      <c r="M7" s="110">
        <f>L7*100/K7</f>
        <v>88.366890380313194</v>
      </c>
      <c r="N7" s="111">
        <f>SUM(N8:N35)</f>
        <v>607</v>
      </c>
      <c r="O7" s="111">
        <f>SUM(O8:O35)</f>
        <v>459</v>
      </c>
      <c r="P7" s="110">
        <f>O7*100/N7</f>
        <v>75.617792421746287</v>
      </c>
      <c r="Q7" s="111">
        <f>SUM(Q8:Q35)</f>
        <v>36340</v>
      </c>
      <c r="R7" s="111">
        <f>SUM(R8:R35)</f>
        <v>32350</v>
      </c>
      <c r="S7" s="110">
        <f>R7*100/Q7</f>
        <v>89.020363236103464</v>
      </c>
      <c r="T7" s="111">
        <f>SUM(T8:T35)</f>
        <v>59363</v>
      </c>
      <c r="U7" s="111">
        <f>SUM(U8:U35)</f>
        <v>8293</v>
      </c>
      <c r="V7" s="110">
        <f>U7*100/T7</f>
        <v>13.96998130148409</v>
      </c>
      <c r="W7" s="111">
        <f>SUM(W8:W35)</f>
        <v>17700</v>
      </c>
      <c r="X7" s="111">
        <f>SUM(X8:X35)</f>
        <v>7663</v>
      </c>
      <c r="Y7" s="110">
        <f>X7*100/W7</f>
        <v>43.293785310734464</v>
      </c>
      <c r="Z7" s="111">
        <f>SUM(Z8:Z35)</f>
        <v>15637</v>
      </c>
      <c r="AA7" s="111">
        <f>SUM(AA8:AA35)</f>
        <v>6659</v>
      </c>
      <c r="AB7" s="110">
        <f>AA7*100/Z7</f>
        <v>42.584894800792988</v>
      </c>
      <c r="AC7" s="37"/>
      <c r="AF7" s="42"/>
    </row>
    <row r="8" spans="1:32" s="42" customFormat="1" ht="15" customHeight="1" x14ac:dyDescent="0.25">
      <c r="A8" s="61" t="s">
        <v>35</v>
      </c>
      <c r="B8" s="112">
        <f>УСЬОГО!B8-'16-село-ЦЗ'!B8</f>
        <v>30008</v>
      </c>
      <c r="C8" s="112">
        <f>УСЬОГО!C8-'16-село-ЦЗ'!C8</f>
        <v>30994</v>
      </c>
      <c r="D8" s="110">
        <f t="shared" ref="D8:D35" si="0">C8*100/B8</f>
        <v>103.28579045587843</v>
      </c>
      <c r="E8" s="112">
        <f>УСЬОГО!E8-'16-село-ЦЗ'!E8</f>
        <v>15428</v>
      </c>
      <c r="F8" s="112">
        <f>УСЬОГО!F8-'16-село-ЦЗ'!F8</f>
        <v>16418</v>
      </c>
      <c r="G8" s="113">
        <f t="shared" ref="G8:G35" si="1">F8*100/E8</f>
        <v>106.41690432978999</v>
      </c>
      <c r="H8" s="112">
        <f>УСЬОГО!H8-'16-село-ЦЗ'!H8</f>
        <v>3573</v>
      </c>
      <c r="I8" s="112">
        <f>УСЬОГО!I8-'16-село-ЦЗ'!I8</f>
        <v>3871</v>
      </c>
      <c r="J8" s="113">
        <f t="shared" ref="J8:J35" si="2">I8*100/H8</f>
        <v>108.34033025468794</v>
      </c>
      <c r="K8" s="112">
        <f>УСЬОГО!N8-'16-село-ЦЗ'!K8</f>
        <v>656</v>
      </c>
      <c r="L8" s="112">
        <f>УСЬОГО!O8-'16-село-ЦЗ'!L8</f>
        <v>959</v>
      </c>
      <c r="M8" s="113">
        <f t="shared" ref="M8:M35" si="3">L8*100/K8</f>
        <v>146.1890243902439</v>
      </c>
      <c r="N8" s="112">
        <f>УСЬОГО!Q8-'16-село-ЦЗ'!N8</f>
        <v>118</v>
      </c>
      <c r="O8" s="112">
        <f>УСЬОГО!R8-'16-село-ЦЗ'!O8</f>
        <v>270</v>
      </c>
      <c r="P8" s="113">
        <f>IF(ISERROR(O8*100/N8),"-",(O8*100/N8))</f>
        <v>228.81355932203391</v>
      </c>
      <c r="Q8" s="112">
        <f>УСЬОГО!T8-'16-село-ЦЗ'!Q8</f>
        <v>11656</v>
      </c>
      <c r="R8" s="114">
        <f>УСЬОГО!U8-'16-село-ЦЗ'!R8</f>
        <v>10325</v>
      </c>
      <c r="S8" s="113">
        <f t="shared" ref="S8:S35" si="4">R8*100/Q8</f>
        <v>88.580988332189435</v>
      </c>
      <c r="T8" s="112">
        <f>УСЬОГО!W8-'16-село-ЦЗ'!T8</f>
        <v>21477</v>
      </c>
      <c r="U8" s="114">
        <f>УСЬОГО!X8-'16-село-ЦЗ'!U8</f>
        <v>3561</v>
      </c>
      <c r="V8" s="113">
        <f t="shared" ref="V8:V35" si="5">U8*100/T8</f>
        <v>16.580528006704846</v>
      </c>
      <c r="W8" s="112">
        <f>УСЬОГО!Z8-'16-село-ЦЗ'!W8</f>
        <v>7377</v>
      </c>
      <c r="X8" s="114">
        <f>УСЬОГО!AA8-'16-село-ЦЗ'!X8</f>
        <v>3393</v>
      </c>
      <c r="Y8" s="113">
        <f t="shared" ref="Y8:Y35" si="6">X8*100/W8</f>
        <v>45.994306628710859</v>
      </c>
      <c r="Z8" s="112">
        <f>УСЬОГО!AC8-'16-село-ЦЗ'!Z8</f>
        <v>6530</v>
      </c>
      <c r="AA8" s="114">
        <f>УСЬОГО!AD8-'16-село-ЦЗ'!AA8</f>
        <v>2971</v>
      </c>
      <c r="AB8" s="113">
        <f t="shared" ref="AB8:AB35" si="7">AA8*100/Z8</f>
        <v>45.497702909647778</v>
      </c>
      <c r="AC8" s="37"/>
      <c r="AD8" s="41"/>
    </row>
    <row r="9" spans="1:32" s="43" customFormat="1" ht="15" customHeight="1" x14ac:dyDescent="0.25">
      <c r="A9" s="61" t="s">
        <v>36</v>
      </c>
      <c r="B9" s="112">
        <f>УСЬОГО!B9-'16-село-ЦЗ'!B9</f>
        <v>4817</v>
      </c>
      <c r="C9" s="112">
        <f>УСЬОГО!C9-'16-село-ЦЗ'!C9</f>
        <v>4481</v>
      </c>
      <c r="D9" s="110">
        <f t="shared" si="0"/>
        <v>93.024704172721613</v>
      </c>
      <c r="E9" s="112">
        <f>УСЬОГО!E9-'16-село-ЦЗ'!E9</f>
        <v>2385</v>
      </c>
      <c r="F9" s="112">
        <f>УСЬОГО!F9-'16-село-ЦЗ'!F9</f>
        <v>2217</v>
      </c>
      <c r="G9" s="113">
        <f t="shared" si="1"/>
        <v>92.95597484276729</v>
      </c>
      <c r="H9" s="112">
        <f>УСЬОГО!H9-'16-село-ЦЗ'!H9</f>
        <v>994</v>
      </c>
      <c r="I9" s="112">
        <f>УСЬОГО!I9-'16-село-ЦЗ'!I9</f>
        <v>861</v>
      </c>
      <c r="J9" s="113">
        <f t="shared" si="2"/>
        <v>86.619718309859152</v>
      </c>
      <c r="K9" s="112">
        <f>УСЬОГО!N9-'16-село-ЦЗ'!K9</f>
        <v>113</v>
      </c>
      <c r="L9" s="112">
        <f>УСЬОГО!O9-'16-село-ЦЗ'!L9</f>
        <v>105</v>
      </c>
      <c r="M9" s="113">
        <f t="shared" si="3"/>
        <v>92.920353982300881</v>
      </c>
      <c r="N9" s="112">
        <f>УСЬОГО!Q9-'16-село-ЦЗ'!N9</f>
        <v>21</v>
      </c>
      <c r="O9" s="112">
        <f>УСЬОГО!R9-'16-село-ЦЗ'!O9</f>
        <v>7</v>
      </c>
      <c r="P9" s="113">
        <f t="shared" ref="P9:P35" si="8">IF(ISERROR(O9*100/N9),"-",(O9*100/N9))</f>
        <v>33.333333333333336</v>
      </c>
      <c r="Q9" s="112">
        <f>УСЬОГО!T9-'16-село-ЦЗ'!Q9</f>
        <v>2045</v>
      </c>
      <c r="R9" s="114">
        <f>УСЬОГО!U9-'16-село-ЦЗ'!R9</f>
        <v>1817</v>
      </c>
      <c r="S9" s="113">
        <f t="shared" si="4"/>
        <v>88.850855745721276</v>
      </c>
      <c r="T9" s="112">
        <f>УСЬОГО!W9-'16-село-ЦЗ'!T9</f>
        <v>3097</v>
      </c>
      <c r="U9" s="114">
        <f>УСЬОГО!X9-'16-село-ЦЗ'!U9</f>
        <v>421</v>
      </c>
      <c r="V9" s="113">
        <f t="shared" si="5"/>
        <v>13.593800452050372</v>
      </c>
      <c r="W9" s="112">
        <f>УСЬОГО!Z9-'16-село-ЦЗ'!W9</f>
        <v>972</v>
      </c>
      <c r="X9" s="114">
        <f>УСЬОГО!AA9-'16-село-ЦЗ'!X9</f>
        <v>373</v>
      </c>
      <c r="Y9" s="113">
        <f t="shared" si="6"/>
        <v>38.374485596707821</v>
      </c>
      <c r="Z9" s="112">
        <f>УСЬОГО!AC9-'16-село-ЦЗ'!Z9</f>
        <v>750</v>
      </c>
      <c r="AA9" s="114">
        <f>УСЬОГО!AD9-'16-село-ЦЗ'!AA9</f>
        <v>276</v>
      </c>
      <c r="AB9" s="113">
        <f t="shared" si="7"/>
        <v>36.799999999999997</v>
      </c>
      <c r="AC9" s="37"/>
      <c r="AD9" s="41"/>
    </row>
    <row r="10" spans="1:32" s="42" customFormat="1" ht="15" customHeight="1" x14ac:dyDescent="0.25">
      <c r="A10" s="61" t="s">
        <v>37</v>
      </c>
      <c r="B10" s="112">
        <f>УСЬОГО!B10-'16-село-ЦЗ'!B10</f>
        <v>305</v>
      </c>
      <c r="C10" s="112">
        <f>УСЬОГО!C10-'16-село-ЦЗ'!C10</f>
        <v>284</v>
      </c>
      <c r="D10" s="110">
        <f t="shared" si="0"/>
        <v>93.114754098360649</v>
      </c>
      <c r="E10" s="112">
        <f>УСЬОГО!E10-'16-село-ЦЗ'!E10</f>
        <v>204</v>
      </c>
      <c r="F10" s="112">
        <f>УСЬОГО!F10-'16-село-ЦЗ'!F10</f>
        <v>185</v>
      </c>
      <c r="G10" s="113">
        <f t="shared" si="1"/>
        <v>90.686274509803923</v>
      </c>
      <c r="H10" s="112">
        <f>УСЬОГО!H10-'16-село-ЦЗ'!H10</f>
        <v>50</v>
      </c>
      <c r="I10" s="112">
        <f>УСЬОГО!I10-'16-село-ЦЗ'!I10</f>
        <v>44</v>
      </c>
      <c r="J10" s="113">
        <f t="shared" si="2"/>
        <v>88</v>
      </c>
      <c r="K10" s="112">
        <f>УСЬОГО!N10-'16-село-ЦЗ'!K10</f>
        <v>8</v>
      </c>
      <c r="L10" s="112">
        <f>УСЬОГО!O10-'16-село-ЦЗ'!L10</f>
        <v>6</v>
      </c>
      <c r="M10" s="113">
        <f t="shared" si="3"/>
        <v>75</v>
      </c>
      <c r="N10" s="112">
        <f>УСЬОГО!Q10-'16-село-ЦЗ'!N10</f>
        <v>1</v>
      </c>
      <c r="O10" s="112">
        <f>УСЬОГО!R10-'16-село-ЦЗ'!O10</f>
        <v>8</v>
      </c>
      <c r="P10" s="113">
        <f t="shared" si="8"/>
        <v>800</v>
      </c>
      <c r="Q10" s="112">
        <f>УСЬОГО!T10-'16-село-ЦЗ'!Q10</f>
        <v>198</v>
      </c>
      <c r="R10" s="114">
        <f>УСЬОГО!U10-'16-село-ЦЗ'!R10</f>
        <v>155</v>
      </c>
      <c r="S10" s="113">
        <f t="shared" si="4"/>
        <v>78.282828282828277</v>
      </c>
      <c r="T10" s="112">
        <f>УСЬОГО!W10-'16-село-ЦЗ'!T10</f>
        <v>175</v>
      </c>
      <c r="U10" s="114">
        <f>УСЬОГО!X10-'16-село-ЦЗ'!U10</f>
        <v>28</v>
      </c>
      <c r="V10" s="113">
        <f t="shared" si="5"/>
        <v>16</v>
      </c>
      <c r="W10" s="112">
        <f>УСЬОГО!Z10-'16-село-ЦЗ'!W10</f>
        <v>102</v>
      </c>
      <c r="X10" s="114">
        <f>УСЬОГО!AA10-'16-село-ЦЗ'!X10</f>
        <v>27</v>
      </c>
      <c r="Y10" s="113">
        <f t="shared" si="6"/>
        <v>26.470588235294116</v>
      </c>
      <c r="Z10" s="112">
        <f>УСЬОГО!AC10-'16-село-ЦЗ'!Z10</f>
        <v>92</v>
      </c>
      <c r="AA10" s="114">
        <f>УСЬОГО!AD10-'16-село-ЦЗ'!AA10</f>
        <v>25</v>
      </c>
      <c r="AB10" s="113">
        <f t="shared" si="7"/>
        <v>27.173913043478262</v>
      </c>
      <c r="AC10" s="37"/>
      <c r="AD10" s="41"/>
    </row>
    <row r="11" spans="1:32" s="42" customFormat="1" ht="15" customHeight="1" x14ac:dyDescent="0.25">
      <c r="A11" s="61" t="s">
        <v>38</v>
      </c>
      <c r="B11" s="112">
        <f>УСЬОГО!B11-'16-село-ЦЗ'!B11</f>
        <v>2294</v>
      </c>
      <c r="C11" s="112">
        <f>УСЬОГО!C11-'16-село-ЦЗ'!C11</f>
        <v>1987</v>
      </c>
      <c r="D11" s="110">
        <f t="shared" si="0"/>
        <v>86.617262423714038</v>
      </c>
      <c r="E11" s="112">
        <f>УСЬОГО!E11-'16-село-ЦЗ'!E11</f>
        <v>1277</v>
      </c>
      <c r="F11" s="112">
        <f>УСЬОГО!F11-'16-село-ЦЗ'!F11</f>
        <v>1054</v>
      </c>
      <c r="G11" s="113">
        <f t="shared" si="1"/>
        <v>82.537196554424426</v>
      </c>
      <c r="H11" s="112">
        <f>УСЬОГО!H11-'16-село-ЦЗ'!H11</f>
        <v>558</v>
      </c>
      <c r="I11" s="112">
        <f>УСЬОГО!I11-'16-село-ЦЗ'!I11</f>
        <v>352</v>
      </c>
      <c r="J11" s="113">
        <f t="shared" si="2"/>
        <v>63.082437275985662</v>
      </c>
      <c r="K11" s="112">
        <f>УСЬОГО!N11-'16-село-ЦЗ'!K11</f>
        <v>84</v>
      </c>
      <c r="L11" s="112">
        <f>УСЬОГО!O11-'16-село-ЦЗ'!L11</f>
        <v>39</v>
      </c>
      <c r="M11" s="113">
        <f t="shared" si="3"/>
        <v>46.428571428571431</v>
      </c>
      <c r="N11" s="112">
        <f>УСЬОГО!Q11-'16-село-ЦЗ'!N11</f>
        <v>0</v>
      </c>
      <c r="O11" s="112">
        <f>УСЬОГО!R11-'16-село-ЦЗ'!O11</f>
        <v>3</v>
      </c>
      <c r="P11" s="113" t="str">
        <f t="shared" si="8"/>
        <v>-</v>
      </c>
      <c r="Q11" s="112">
        <f>УСЬОГО!T11-'16-село-ЦЗ'!Q11</f>
        <v>1221</v>
      </c>
      <c r="R11" s="114">
        <f>УСЬОГО!U11-'16-село-ЦЗ'!R11</f>
        <v>937</v>
      </c>
      <c r="S11" s="113">
        <f t="shared" si="4"/>
        <v>76.740376740376746</v>
      </c>
      <c r="T11" s="112">
        <f>УСЬОГО!W11-'16-село-ЦЗ'!T11</f>
        <v>1211</v>
      </c>
      <c r="U11" s="114">
        <f>УСЬОГО!X11-'16-село-ЦЗ'!U11</f>
        <v>237</v>
      </c>
      <c r="V11" s="113">
        <f t="shared" si="5"/>
        <v>19.570602807597027</v>
      </c>
      <c r="W11" s="112">
        <f>УСЬОГО!Z11-'16-село-ЦЗ'!W11</f>
        <v>421</v>
      </c>
      <c r="X11" s="114">
        <f>УСЬОГО!AA11-'16-село-ЦЗ'!X11</f>
        <v>212</v>
      </c>
      <c r="Y11" s="113">
        <f t="shared" si="6"/>
        <v>50.356294536817103</v>
      </c>
      <c r="Z11" s="112">
        <f>УСЬОГО!AC11-'16-село-ЦЗ'!Z11</f>
        <v>368</v>
      </c>
      <c r="AA11" s="114">
        <f>УСЬОГО!AD11-'16-село-ЦЗ'!AA11</f>
        <v>172</v>
      </c>
      <c r="AB11" s="113">
        <f t="shared" si="7"/>
        <v>46.739130434782609</v>
      </c>
      <c r="AC11" s="37"/>
      <c r="AD11" s="41"/>
    </row>
    <row r="12" spans="1:32" s="42" customFormat="1" ht="15" customHeight="1" x14ac:dyDescent="0.25">
      <c r="A12" s="61" t="s">
        <v>39</v>
      </c>
      <c r="B12" s="112">
        <f>УСЬОГО!B12-'16-село-ЦЗ'!B12</f>
        <v>3724</v>
      </c>
      <c r="C12" s="112">
        <f>УСЬОГО!C12-'16-село-ЦЗ'!C12</f>
        <v>3676</v>
      </c>
      <c r="D12" s="110">
        <f t="shared" si="0"/>
        <v>98.711063372717504</v>
      </c>
      <c r="E12" s="112">
        <f>УСЬОГО!E12-'16-село-ЦЗ'!E12</f>
        <v>1350</v>
      </c>
      <c r="F12" s="112">
        <f>УСЬОГО!F12-'16-село-ЦЗ'!F12</f>
        <v>1308</v>
      </c>
      <c r="G12" s="113">
        <f t="shared" si="1"/>
        <v>96.888888888888886</v>
      </c>
      <c r="H12" s="112">
        <f>УСЬОГО!H12-'16-село-ЦЗ'!H12</f>
        <v>741</v>
      </c>
      <c r="I12" s="112">
        <f>УСЬОГО!I12-'16-село-ЦЗ'!I12</f>
        <v>632</v>
      </c>
      <c r="J12" s="113">
        <f t="shared" si="2"/>
        <v>85.290148448043183</v>
      </c>
      <c r="K12" s="112">
        <f>УСЬОГО!N12-'16-село-ЦЗ'!K12</f>
        <v>233</v>
      </c>
      <c r="L12" s="112">
        <f>УСЬОГО!O12-'16-село-ЦЗ'!L12</f>
        <v>171</v>
      </c>
      <c r="M12" s="113">
        <f t="shared" si="3"/>
        <v>73.39055793991416</v>
      </c>
      <c r="N12" s="112">
        <f>УСЬОГО!Q12-'16-село-ЦЗ'!N12</f>
        <v>109</v>
      </c>
      <c r="O12" s="112">
        <f>УСЬОГО!R12-'16-село-ЦЗ'!O12</f>
        <v>18</v>
      </c>
      <c r="P12" s="113">
        <f t="shared" si="8"/>
        <v>16.513761467889907</v>
      </c>
      <c r="Q12" s="112">
        <f>УСЬОГО!T12-'16-село-ЦЗ'!Q12</f>
        <v>1195</v>
      </c>
      <c r="R12" s="114">
        <f>УСЬОГО!U12-'16-село-ЦЗ'!R12</f>
        <v>1156</v>
      </c>
      <c r="S12" s="113">
        <f t="shared" si="4"/>
        <v>96.736401673640174</v>
      </c>
      <c r="T12" s="112">
        <f>УСЬОГО!W12-'16-село-ЦЗ'!T12</f>
        <v>2717</v>
      </c>
      <c r="U12" s="114">
        <f>УСЬОГО!X12-'16-село-ЦЗ'!U12</f>
        <v>232</v>
      </c>
      <c r="V12" s="113">
        <f t="shared" si="5"/>
        <v>8.5388295914611696</v>
      </c>
      <c r="W12" s="112">
        <f>УСЬОГО!Z12-'16-село-ЦЗ'!W12</f>
        <v>479</v>
      </c>
      <c r="X12" s="114">
        <f>УСЬОГО!AA12-'16-село-ЦЗ'!X12</f>
        <v>186</v>
      </c>
      <c r="Y12" s="113">
        <f t="shared" si="6"/>
        <v>38.830897703549063</v>
      </c>
      <c r="Z12" s="112">
        <f>УСЬОГО!AC12-'16-село-ЦЗ'!Z12</f>
        <v>399</v>
      </c>
      <c r="AA12" s="114">
        <f>УСЬОГО!AD12-'16-село-ЦЗ'!AA12</f>
        <v>149</v>
      </c>
      <c r="AB12" s="113">
        <f t="shared" si="7"/>
        <v>37.343358395989974</v>
      </c>
      <c r="AC12" s="37"/>
      <c r="AD12" s="41"/>
    </row>
    <row r="13" spans="1:32" s="42" customFormat="1" ht="15" customHeight="1" x14ac:dyDescent="0.25">
      <c r="A13" s="61" t="s">
        <v>40</v>
      </c>
      <c r="B13" s="112">
        <f>УСЬОГО!B13-'16-село-ЦЗ'!B13</f>
        <v>1909</v>
      </c>
      <c r="C13" s="112">
        <f>УСЬОГО!C13-'16-село-ЦЗ'!C13</f>
        <v>1615</v>
      </c>
      <c r="D13" s="110">
        <f t="shared" si="0"/>
        <v>84.599266631744371</v>
      </c>
      <c r="E13" s="112">
        <f>УСЬОГО!E13-'16-село-ЦЗ'!E13</f>
        <v>1009</v>
      </c>
      <c r="F13" s="112">
        <f>УСЬОГО!F13-'16-село-ЦЗ'!F13</f>
        <v>828</v>
      </c>
      <c r="G13" s="113">
        <f t="shared" si="1"/>
        <v>82.061446977205151</v>
      </c>
      <c r="H13" s="112">
        <f>УСЬОГО!H13-'16-село-ЦЗ'!H13</f>
        <v>471</v>
      </c>
      <c r="I13" s="112">
        <f>УСЬОГО!I13-'16-село-ЦЗ'!I13</f>
        <v>383</v>
      </c>
      <c r="J13" s="113">
        <f t="shared" si="2"/>
        <v>81.316348195329084</v>
      </c>
      <c r="K13" s="112">
        <f>УСЬОГО!N13-'16-село-ЦЗ'!K13</f>
        <v>62</v>
      </c>
      <c r="L13" s="112">
        <f>УСЬОГО!O13-'16-село-ЦЗ'!L13</f>
        <v>53</v>
      </c>
      <c r="M13" s="113">
        <f t="shared" si="3"/>
        <v>85.483870967741936</v>
      </c>
      <c r="N13" s="112">
        <f>УСЬОГО!Q13-'16-село-ЦЗ'!N13</f>
        <v>9</v>
      </c>
      <c r="O13" s="112">
        <f>УСЬОГО!R13-'16-село-ЦЗ'!O13</f>
        <v>4</v>
      </c>
      <c r="P13" s="113">
        <f t="shared" si="8"/>
        <v>44.444444444444443</v>
      </c>
      <c r="Q13" s="112">
        <f>УСЬОГО!T13-'16-село-ЦЗ'!Q13</f>
        <v>890</v>
      </c>
      <c r="R13" s="114">
        <f>УСЬОГО!U13-'16-село-ЦЗ'!R13</f>
        <v>743</v>
      </c>
      <c r="S13" s="113">
        <f t="shared" si="4"/>
        <v>83.483146067415731</v>
      </c>
      <c r="T13" s="112">
        <f>УСЬОГО!W13-'16-село-ЦЗ'!T13</f>
        <v>1038</v>
      </c>
      <c r="U13" s="114">
        <f>УСЬОГО!X13-'16-село-ЦЗ'!U13</f>
        <v>120</v>
      </c>
      <c r="V13" s="113">
        <f t="shared" si="5"/>
        <v>11.560693641618498</v>
      </c>
      <c r="W13" s="112">
        <f>УСЬОГО!Z13-'16-село-ЦЗ'!W13</f>
        <v>356</v>
      </c>
      <c r="X13" s="114">
        <f>УСЬОГО!AA13-'16-село-ЦЗ'!X13</f>
        <v>117</v>
      </c>
      <c r="Y13" s="113">
        <f t="shared" si="6"/>
        <v>32.865168539325843</v>
      </c>
      <c r="Z13" s="112">
        <f>УСЬОГО!AC13-'16-село-ЦЗ'!Z13</f>
        <v>317</v>
      </c>
      <c r="AA13" s="114">
        <f>УСЬОГО!AD13-'16-село-ЦЗ'!AA13</f>
        <v>100</v>
      </c>
      <c r="AB13" s="113">
        <f t="shared" si="7"/>
        <v>31.545741324921135</v>
      </c>
      <c r="AC13" s="37"/>
      <c r="AD13" s="41"/>
    </row>
    <row r="14" spans="1:32" s="42" customFormat="1" ht="15" customHeight="1" x14ac:dyDescent="0.25">
      <c r="A14" s="61" t="s">
        <v>41</v>
      </c>
      <c r="B14" s="112">
        <f>УСЬОГО!B14-'16-село-ЦЗ'!B14</f>
        <v>1628</v>
      </c>
      <c r="C14" s="112">
        <f>УСЬОГО!C14-'16-село-ЦЗ'!C14</f>
        <v>1304</v>
      </c>
      <c r="D14" s="110">
        <f t="shared" si="0"/>
        <v>80.0982800982801</v>
      </c>
      <c r="E14" s="112">
        <f>УСЬОГО!E14-'16-село-ЦЗ'!E14</f>
        <v>1046</v>
      </c>
      <c r="F14" s="112">
        <f>УСЬОГО!F14-'16-село-ЦЗ'!F14</f>
        <v>809</v>
      </c>
      <c r="G14" s="113">
        <f t="shared" si="1"/>
        <v>77.342256214149145</v>
      </c>
      <c r="H14" s="112">
        <f>УСЬОГО!H14-'16-село-ЦЗ'!H14</f>
        <v>363</v>
      </c>
      <c r="I14" s="112">
        <f>УСЬОГО!I14-'16-село-ЦЗ'!I14</f>
        <v>265</v>
      </c>
      <c r="J14" s="113">
        <f t="shared" si="2"/>
        <v>73.002754820936644</v>
      </c>
      <c r="K14" s="112">
        <f>УСЬОГО!N14-'16-село-ЦЗ'!K14</f>
        <v>32</v>
      </c>
      <c r="L14" s="112">
        <f>УСЬОГО!O14-'16-село-ЦЗ'!L14</f>
        <v>19</v>
      </c>
      <c r="M14" s="113">
        <f t="shared" si="3"/>
        <v>59.375</v>
      </c>
      <c r="N14" s="112">
        <f>УСЬОГО!Q14-'16-село-ЦЗ'!N14</f>
        <v>9</v>
      </c>
      <c r="O14" s="112">
        <f>УСЬОГО!R14-'16-село-ЦЗ'!O14</f>
        <v>1</v>
      </c>
      <c r="P14" s="113">
        <f t="shared" si="8"/>
        <v>11.111111111111111</v>
      </c>
      <c r="Q14" s="112">
        <f>УСЬОГО!T14-'16-село-ЦЗ'!Q14</f>
        <v>1017</v>
      </c>
      <c r="R14" s="114">
        <f>УСЬОГО!U14-'16-село-ЦЗ'!R14</f>
        <v>729</v>
      </c>
      <c r="S14" s="113">
        <f t="shared" si="4"/>
        <v>71.681415929203538</v>
      </c>
      <c r="T14" s="112">
        <f>УСЬОГО!W14-'16-село-ЦЗ'!T14</f>
        <v>832</v>
      </c>
      <c r="U14" s="114">
        <f>УСЬОГО!X14-'16-село-ЦЗ'!U14</f>
        <v>88</v>
      </c>
      <c r="V14" s="113">
        <f t="shared" si="5"/>
        <v>10.576923076923077</v>
      </c>
      <c r="W14" s="112">
        <f>УСЬОГО!Z14-'16-село-ЦЗ'!W14</f>
        <v>433</v>
      </c>
      <c r="X14" s="114">
        <f>УСЬОГО!AA14-'16-село-ЦЗ'!X14</f>
        <v>83</v>
      </c>
      <c r="Y14" s="113">
        <f t="shared" si="6"/>
        <v>19.168591224018474</v>
      </c>
      <c r="Z14" s="112">
        <f>УСЬОГО!AC14-'16-село-ЦЗ'!Z14</f>
        <v>353</v>
      </c>
      <c r="AA14" s="114">
        <f>УСЬОГО!AD14-'16-село-ЦЗ'!AA14</f>
        <v>58</v>
      </c>
      <c r="AB14" s="113">
        <f t="shared" si="7"/>
        <v>16.430594900849858</v>
      </c>
      <c r="AC14" s="37"/>
      <c r="AD14" s="41"/>
    </row>
    <row r="15" spans="1:32" s="42" customFormat="1" ht="15" customHeight="1" x14ac:dyDescent="0.25">
      <c r="A15" s="61" t="s">
        <v>42</v>
      </c>
      <c r="B15" s="112">
        <f>УСЬОГО!B15-'16-село-ЦЗ'!B15</f>
        <v>7969</v>
      </c>
      <c r="C15" s="112">
        <f>УСЬОГО!C15-'16-село-ЦЗ'!C15</f>
        <v>7464</v>
      </c>
      <c r="D15" s="110">
        <f t="shared" si="0"/>
        <v>93.662943907642116</v>
      </c>
      <c r="E15" s="112">
        <f>УСЬОГО!E15-'16-село-ЦЗ'!E15</f>
        <v>2077</v>
      </c>
      <c r="F15" s="112">
        <f>УСЬОГО!F15-'16-село-ЦЗ'!F15</f>
        <v>2033</v>
      </c>
      <c r="G15" s="113">
        <f t="shared" si="1"/>
        <v>97.881559942224357</v>
      </c>
      <c r="H15" s="112">
        <f>УСЬОГО!H15-'16-село-ЦЗ'!H15</f>
        <v>1493</v>
      </c>
      <c r="I15" s="112">
        <f>УСЬОГО!I15-'16-село-ЦЗ'!I15</f>
        <v>1085</v>
      </c>
      <c r="J15" s="113">
        <f t="shared" si="2"/>
        <v>72.67247153382452</v>
      </c>
      <c r="K15" s="112">
        <f>УСЬОГО!N15-'16-село-ЦЗ'!K15</f>
        <v>229</v>
      </c>
      <c r="L15" s="112">
        <f>УСЬОГО!O15-'16-село-ЦЗ'!L15</f>
        <v>146</v>
      </c>
      <c r="M15" s="113">
        <f t="shared" si="3"/>
        <v>63.755458515283841</v>
      </c>
      <c r="N15" s="112">
        <f>УСЬОГО!Q15-'16-село-ЦЗ'!N15</f>
        <v>12</v>
      </c>
      <c r="O15" s="112">
        <f>УСЬОГО!R15-'16-село-ЦЗ'!O15</f>
        <v>6</v>
      </c>
      <c r="P15" s="113">
        <f t="shared" si="8"/>
        <v>50</v>
      </c>
      <c r="Q15" s="112">
        <f>УСЬОГО!T15-'16-село-ЦЗ'!Q15</f>
        <v>1824</v>
      </c>
      <c r="R15" s="114">
        <f>УСЬОГО!U15-'16-село-ЦЗ'!R15</f>
        <v>1561</v>
      </c>
      <c r="S15" s="113">
        <f t="shared" si="4"/>
        <v>85.581140350877192</v>
      </c>
      <c r="T15" s="112">
        <f>УСЬОГО!W15-'16-село-ЦЗ'!T15</f>
        <v>5825</v>
      </c>
      <c r="U15" s="114">
        <f>УСЬОГО!X15-'16-село-ЦЗ'!U15</f>
        <v>358</v>
      </c>
      <c r="V15" s="113">
        <f t="shared" si="5"/>
        <v>6.1459227467811157</v>
      </c>
      <c r="W15" s="112">
        <f>УСЬОГО!Z15-'16-село-ЦЗ'!W15</f>
        <v>803</v>
      </c>
      <c r="X15" s="114">
        <f>УСЬОГО!AA15-'16-село-ЦЗ'!X15</f>
        <v>324</v>
      </c>
      <c r="Y15" s="113">
        <f t="shared" si="6"/>
        <v>40.348692403486922</v>
      </c>
      <c r="Z15" s="112">
        <f>УСЬОГО!AC15-'16-село-ЦЗ'!Z15</f>
        <v>713</v>
      </c>
      <c r="AA15" s="114">
        <f>УСЬОГО!AD15-'16-село-ЦЗ'!AA15</f>
        <v>283</v>
      </c>
      <c r="AB15" s="113">
        <f t="shared" si="7"/>
        <v>39.691444600280505</v>
      </c>
      <c r="AC15" s="37"/>
      <c r="AD15" s="41"/>
    </row>
    <row r="16" spans="1:32" s="42" customFormat="1" ht="15" customHeight="1" x14ac:dyDescent="0.25">
      <c r="A16" s="61" t="s">
        <v>43</v>
      </c>
      <c r="B16" s="112">
        <f>УСЬОГО!B16-'16-село-ЦЗ'!B16</f>
        <v>4454</v>
      </c>
      <c r="C16" s="112">
        <f>УСЬОГО!C16-'16-село-ЦЗ'!C16</f>
        <v>3979</v>
      </c>
      <c r="D16" s="110">
        <f t="shared" si="0"/>
        <v>89.335428828019758</v>
      </c>
      <c r="E16" s="112">
        <f>УСЬОГО!E16-'16-село-ЦЗ'!E16</f>
        <v>2425</v>
      </c>
      <c r="F16" s="112">
        <f>УСЬОГО!F16-'16-село-ЦЗ'!F16</f>
        <v>2225</v>
      </c>
      <c r="G16" s="113">
        <f t="shared" si="1"/>
        <v>91.75257731958763</v>
      </c>
      <c r="H16" s="112">
        <f>УСЬОГО!H16-'16-село-ЦЗ'!H16</f>
        <v>1386</v>
      </c>
      <c r="I16" s="112">
        <f>УСЬОГО!I16-'16-село-ЦЗ'!I16</f>
        <v>1284</v>
      </c>
      <c r="J16" s="113">
        <f t="shared" si="2"/>
        <v>92.640692640692635</v>
      </c>
      <c r="K16" s="112">
        <f>УСЬОГО!N16-'16-село-ЦЗ'!K16</f>
        <v>316</v>
      </c>
      <c r="L16" s="112">
        <f>УСЬОГО!O16-'16-село-ЦЗ'!L16</f>
        <v>168</v>
      </c>
      <c r="M16" s="113">
        <f t="shared" si="3"/>
        <v>53.164556962025316</v>
      </c>
      <c r="N16" s="112">
        <f>УСЬОГО!Q16-'16-село-ЦЗ'!N16</f>
        <v>90</v>
      </c>
      <c r="O16" s="112">
        <f>УСЬОГО!R16-'16-село-ЦЗ'!O16</f>
        <v>77</v>
      </c>
      <c r="P16" s="113">
        <f t="shared" si="8"/>
        <v>85.555555555555557</v>
      </c>
      <c r="Q16" s="112">
        <f>УСЬОГО!T16-'16-село-ЦЗ'!Q16</f>
        <v>2268</v>
      </c>
      <c r="R16" s="114">
        <f>УСЬОГО!U16-'16-село-ЦЗ'!R16</f>
        <v>1976</v>
      </c>
      <c r="S16" s="113">
        <f t="shared" si="4"/>
        <v>87.125220458553798</v>
      </c>
      <c r="T16" s="112">
        <f>УСЬОГО!W16-'16-село-ЦЗ'!T16</f>
        <v>2112</v>
      </c>
      <c r="U16" s="114">
        <f>УСЬОГО!X16-'16-село-ЦЗ'!U16</f>
        <v>279</v>
      </c>
      <c r="V16" s="113">
        <f t="shared" si="5"/>
        <v>13.210227272727273</v>
      </c>
      <c r="W16" s="112">
        <f>УСЬОГО!Z16-'16-село-ЦЗ'!W16</f>
        <v>663</v>
      </c>
      <c r="X16" s="114">
        <f>УСЬОГО!AA16-'16-село-ЦЗ'!X16</f>
        <v>243</v>
      </c>
      <c r="Y16" s="113">
        <f t="shared" si="6"/>
        <v>36.651583710407238</v>
      </c>
      <c r="Z16" s="112">
        <f>УСЬОГО!AC16-'16-село-ЦЗ'!Z16</f>
        <v>576</v>
      </c>
      <c r="AA16" s="114">
        <f>УСЬОГО!AD16-'16-село-ЦЗ'!AA16</f>
        <v>208</v>
      </c>
      <c r="AB16" s="113">
        <f t="shared" si="7"/>
        <v>36.111111111111114</v>
      </c>
      <c r="AC16" s="37"/>
      <c r="AD16" s="41"/>
    </row>
    <row r="17" spans="1:30" s="42" customFormat="1" ht="15" customHeight="1" x14ac:dyDescent="0.25">
      <c r="A17" s="61" t="s">
        <v>44</v>
      </c>
      <c r="B17" s="112">
        <f>УСЬОГО!B17-'16-село-ЦЗ'!B17</f>
        <v>4683</v>
      </c>
      <c r="C17" s="112">
        <f>УСЬОГО!C17-'16-село-ЦЗ'!C17</f>
        <v>4469</v>
      </c>
      <c r="D17" s="110">
        <f t="shared" si="0"/>
        <v>95.430279735212466</v>
      </c>
      <c r="E17" s="112">
        <f>УСЬОГО!E17-'16-село-ЦЗ'!E17</f>
        <v>1626</v>
      </c>
      <c r="F17" s="112">
        <f>УСЬОГО!F17-'16-село-ЦЗ'!F17</f>
        <v>1590</v>
      </c>
      <c r="G17" s="113">
        <f t="shared" si="1"/>
        <v>97.785977859778598</v>
      </c>
      <c r="H17" s="112">
        <f>УСЬОГО!H17-'16-село-ЦЗ'!H17</f>
        <v>866</v>
      </c>
      <c r="I17" s="112">
        <f>УСЬОГО!I17-'16-село-ЦЗ'!I17</f>
        <v>674</v>
      </c>
      <c r="J17" s="113">
        <f t="shared" si="2"/>
        <v>77.829099307159353</v>
      </c>
      <c r="K17" s="112">
        <f>УСЬОГО!N17-'16-село-ЦЗ'!K17</f>
        <v>166</v>
      </c>
      <c r="L17" s="112">
        <f>УСЬОГО!O17-'16-село-ЦЗ'!L17</f>
        <v>85</v>
      </c>
      <c r="M17" s="113">
        <f t="shared" si="3"/>
        <v>51.204819277108435</v>
      </c>
      <c r="N17" s="112">
        <f>УСЬОГО!Q17-'16-село-ЦЗ'!N17</f>
        <v>14</v>
      </c>
      <c r="O17" s="112">
        <f>УСЬОГО!R17-'16-село-ЦЗ'!O17</f>
        <v>2</v>
      </c>
      <c r="P17" s="113">
        <f t="shared" si="8"/>
        <v>14.285714285714286</v>
      </c>
      <c r="Q17" s="112">
        <f>УСЬОГО!T17-'16-село-ЦЗ'!Q17</f>
        <v>1305</v>
      </c>
      <c r="R17" s="114">
        <f>УСЬОГО!U17-'16-село-ЦЗ'!R17</f>
        <v>1021</v>
      </c>
      <c r="S17" s="113">
        <f t="shared" si="4"/>
        <v>78.237547892720301</v>
      </c>
      <c r="T17" s="112">
        <f>УСЬОГО!W17-'16-село-ЦЗ'!T17</f>
        <v>3343</v>
      </c>
      <c r="U17" s="114">
        <f>УСЬОГО!X17-'16-село-ЦЗ'!U17</f>
        <v>353</v>
      </c>
      <c r="V17" s="113">
        <f t="shared" si="5"/>
        <v>10.559377804367335</v>
      </c>
      <c r="W17" s="112">
        <f>УСЬОГО!Z17-'16-село-ЦЗ'!W17</f>
        <v>693</v>
      </c>
      <c r="X17" s="114">
        <f>УСЬОГО!AA17-'16-село-ЦЗ'!X17</f>
        <v>332</v>
      </c>
      <c r="Y17" s="113">
        <f t="shared" si="6"/>
        <v>47.907647907647906</v>
      </c>
      <c r="Z17" s="112">
        <f>УСЬОГО!AC17-'16-село-ЦЗ'!Z17</f>
        <v>619</v>
      </c>
      <c r="AA17" s="114">
        <f>УСЬОГО!AD17-'16-село-ЦЗ'!AA17</f>
        <v>303</v>
      </c>
      <c r="AB17" s="113">
        <f t="shared" si="7"/>
        <v>48.949919224555735</v>
      </c>
      <c r="AC17" s="37"/>
      <c r="AD17" s="41"/>
    </row>
    <row r="18" spans="1:30" s="42" customFormat="1" ht="15" customHeight="1" x14ac:dyDescent="0.25">
      <c r="A18" s="61" t="s">
        <v>45</v>
      </c>
      <c r="B18" s="112">
        <f>УСЬОГО!B18-'16-село-ЦЗ'!B18</f>
        <v>4000</v>
      </c>
      <c r="C18" s="112">
        <f>УСЬОГО!C18-'16-село-ЦЗ'!C18</f>
        <v>2331</v>
      </c>
      <c r="D18" s="110">
        <f t="shared" si="0"/>
        <v>58.274999999999999</v>
      </c>
      <c r="E18" s="112">
        <f>УСЬОГО!E18-'16-село-ЦЗ'!E18</f>
        <v>1993</v>
      </c>
      <c r="F18" s="112">
        <f>УСЬОГО!F18-'16-село-ЦЗ'!F18</f>
        <v>1610</v>
      </c>
      <c r="G18" s="113">
        <f t="shared" si="1"/>
        <v>80.782739588559963</v>
      </c>
      <c r="H18" s="112">
        <f>УСЬОГО!H18-'16-село-ЦЗ'!H18</f>
        <v>946</v>
      </c>
      <c r="I18" s="112">
        <f>УСЬОГО!I18-'16-село-ЦЗ'!I18</f>
        <v>759</v>
      </c>
      <c r="J18" s="113">
        <f t="shared" si="2"/>
        <v>80.232558139534888</v>
      </c>
      <c r="K18" s="112">
        <f>УСЬОГО!N18-'16-село-ЦЗ'!K18</f>
        <v>166</v>
      </c>
      <c r="L18" s="112">
        <f>УСЬОГО!O18-'16-село-ЦЗ'!L18</f>
        <v>82</v>
      </c>
      <c r="M18" s="113">
        <f t="shared" si="3"/>
        <v>49.397590361445786</v>
      </c>
      <c r="N18" s="112">
        <f>УСЬОГО!Q18-'16-село-ЦЗ'!N18</f>
        <v>25</v>
      </c>
      <c r="O18" s="112">
        <f>УСЬОГО!R18-'16-село-ЦЗ'!O18</f>
        <v>15</v>
      </c>
      <c r="P18" s="113">
        <f t="shared" si="8"/>
        <v>60</v>
      </c>
      <c r="Q18" s="112">
        <f>УСЬОГО!T18-'16-село-ЦЗ'!Q18</f>
        <v>1687</v>
      </c>
      <c r="R18" s="114">
        <f>УСЬОГО!U18-'16-село-ЦЗ'!R18</f>
        <v>1164</v>
      </c>
      <c r="S18" s="113">
        <f t="shared" si="4"/>
        <v>68.998221695317127</v>
      </c>
      <c r="T18" s="112">
        <f>УСЬОГО!W18-'16-село-ЦЗ'!T18</f>
        <v>1054</v>
      </c>
      <c r="U18" s="114">
        <f>УСЬОГО!X18-'16-село-ЦЗ'!U18</f>
        <v>258</v>
      </c>
      <c r="V18" s="113">
        <f t="shared" si="5"/>
        <v>24.478178368121441</v>
      </c>
      <c r="W18" s="112">
        <f>УСЬОГО!Z18-'16-село-ЦЗ'!W18</f>
        <v>629</v>
      </c>
      <c r="X18" s="114">
        <f>УСЬОГО!AA18-'16-село-ЦЗ'!X18</f>
        <v>234</v>
      </c>
      <c r="Y18" s="113">
        <f t="shared" si="6"/>
        <v>37.201907790143082</v>
      </c>
      <c r="Z18" s="112">
        <f>УСЬОГО!AC18-'16-село-ЦЗ'!Z18</f>
        <v>572</v>
      </c>
      <c r="AA18" s="114">
        <f>УСЬОГО!AD18-'16-село-ЦЗ'!AA18</f>
        <v>222</v>
      </c>
      <c r="AB18" s="113">
        <f t="shared" si="7"/>
        <v>38.811188811188813</v>
      </c>
      <c r="AC18" s="37"/>
      <c r="AD18" s="41"/>
    </row>
    <row r="19" spans="1:30" s="42" customFormat="1" ht="15" customHeight="1" x14ac:dyDescent="0.25">
      <c r="A19" s="61" t="s">
        <v>46</v>
      </c>
      <c r="B19" s="112">
        <f>УСЬОГО!B19-'16-село-ЦЗ'!B19</f>
        <v>2676</v>
      </c>
      <c r="C19" s="112">
        <f>УСЬОГО!C19-'16-село-ЦЗ'!C19</f>
        <v>2763</v>
      </c>
      <c r="D19" s="110">
        <f t="shared" si="0"/>
        <v>103.25112107623319</v>
      </c>
      <c r="E19" s="112">
        <f>УСЬОГО!E19-'16-село-ЦЗ'!E19</f>
        <v>1089</v>
      </c>
      <c r="F19" s="112">
        <f>УСЬОГО!F19-'16-село-ЦЗ'!F19</f>
        <v>1054</v>
      </c>
      <c r="G19" s="113">
        <f t="shared" si="1"/>
        <v>96.78604224058769</v>
      </c>
      <c r="H19" s="112">
        <f>УСЬОГО!H19-'16-село-ЦЗ'!H19</f>
        <v>619</v>
      </c>
      <c r="I19" s="112">
        <f>УСЬОГО!I19-'16-село-ЦЗ'!I19</f>
        <v>757</v>
      </c>
      <c r="J19" s="113">
        <f t="shared" si="2"/>
        <v>122.2940226171244</v>
      </c>
      <c r="K19" s="112">
        <f>УСЬОГО!N19-'16-село-ЦЗ'!K19</f>
        <v>136</v>
      </c>
      <c r="L19" s="112">
        <f>УСЬОГО!O19-'16-село-ЦЗ'!L19</f>
        <v>120</v>
      </c>
      <c r="M19" s="113">
        <f t="shared" si="3"/>
        <v>88.235294117647058</v>
      </c>
      <c r="N19" s="112">
        <f>УСЬОГО!Q19-'16-село-ЦЗ'!N19</f>
        <v>14</v>
      </c>
      <c r="O19" s="112">
        <f>УСЬОГО!R19-'16-село-ЦЗ'!O19</f>
        <v>3</v>
      </c>
      <c r="P19" s="113">
        <f t="shared" si="8"/>
        <v>21.428571428571427</v>
      </c>
      <c r="Q19" s="112">
        <f>УСЬОГО!T19-'16-село-ЦЗ'!Q19</f>
        <v>955</v>
      </c>
      <c r="R19" s="114">
        <f>УСЬОГО!U19-'16-село-ЦЗ'!R19</f>
        <v>939</v>
      </c>
      <c r="S19" s="113">
        <f t="shared" si="4"/>
        <v>98.324607329842934</v>
      </c>
      <c r="T19" s="112">
        <f>УСЬОГО!W19-'16-село-ЦЗ'!T19</f>
        <v>1945</v>
      </c>
      <c r="U19" s="114">
        <f>УСЬОГО!X19-'16-село-ЦЗ'!U19</f>
        <v>201</v>
      </c>
      <c r="V19" s="113">
        <f t="shared" si="5"/>
        <v>10.334190231362468</v>
      </c>
      <c r="W19" s="112">
        <f>УСЬОГО!Z19-'16-село-ЦЗ'!W19</f>
        <v>359</v>
      </c>
      <c r="X19" s="114">
        <f>УСЬОГО!AA19-'16-село-ЦЗ'!X19</f>
        <v>172</v>
      </c>
      <c r="Y19" s="113">
        <f t="shared" si="6"/>
        <v>47.910863509749305</v>
      </c>
      <c r="Z19" s="112">
        <f>УСЬОГО!AC19-'16-село-ЦЗ'!Z19</f>
        <v>322</v>
      </c>
      <c r="AA19" s="114">
        <f>УСЬОГО!AD19-'16-село-ЦЗ'!AA19</f>
        <v>146</v>
      </c>
      <c r="AB19" s="113">
        <f t="shared" si="7"/>
        <v>45.341614906832298</v>
      </c>
      <c r="AC19" s="37"/>
      <c r="AD19" s="41"/>
    </row>
    <row r="20" spans="1:30" s="42" customFormat="1" ht="15" customHeight="1" x14ac:dyDescent="0.25">
      <c r="A20" s="61" t="s">
        <v>47</v>
      </c>
      <c r="B20" s="112">
        <f>УСЬОГО!B20-'16-село-ЦЗ'!B20</f>
        <v>1208</v>
      </c>
      <c r="C20" s="112">
        <f>УСЬОГО!C20-'16-село-ЦЗ'!C20</f>
        <v>1287</v>
      </c>
      <c r="D20" s="110">
        <f t="shared" si="0"/>
        <v>106.53973509933775</v>
      </c>
      <c r="E20" s="112">
        <f>УСЬОГО!E20-'16-село-ЦЗ'!E20</f>
        <v>512</v>
      </c>
      <c r="F20" s="112">
        <f>УСЬОГО!F20-'16-село-ЦЗ'!F20</f>
        <v>544</v>
      </c>
      <c r="G20" s="113">
        <f t="shared" si="1"/>
        <v>106.25</v>
      </c>
      <c r="H20" s="112">
        <f>УСЬОГО!H20-'16-село-ЦЗ'!H20</f>
        <v>188</v>
      </c>
      <c r="I20" s="112">
        <f>УСЬОГО!I20-'16-село-ЦЗ'!I20</f>
        <v>315</v>
      </c>
      <c r="J20" s="113">
        <f t="shared" si="2"/>
        <v>167.55319148936169</v>
      </c>
      <c r="K20" s="112">
        <f>УСЬОГО!N20-'16-село-ЦЗ'!K20</f>
        <v>24</v>
      </c>
      <c r="L20" s="112">
        <f>УСЬОГО!O20-'16-село-ЦЗ'!L20</f>
        <v>45</v>
      </c>
      <c r="M20" s="113">
        <f t="shared" si="3"/>
        <v>187.5</v>
      </c>
      <c r="N20" s="112">
        <f>УСЬОГО!Q20-'16-село-ЦЗ'!N20</f>
        <v>23</v>
      </c>
      <c r="O20" s="112">
        <f>УСЬОГО!R20-'16-село-ЦЗ'!O20</f>
        <v>1</v>
      </c>
      <c r="P20" s="113">
        <f t="shared" si="8"/>
        <v>4.3478260869565215</v>
      </c>
      <c r="Q20" s="112">
        <f>УСЬОГО!T20-'16-село-ЦЗ'!Q20</f>
        <v>443</v>
      </c>
      <c r="R20" s="114">
        <f>УСЬОГО!U20-'16-село-ЦЗ'!R20</f>
        <v>413</v>
      </c>
      <c r="S20" s="113">
        <f t="shared" si="4"/>
        <v>93.227990970654631</v>
      </c>
      <c r="T20" s="112">
        <f>УСЬОГО!W20-'16-село-ЦЗ'!T20</f>
        <v>693</v>
      </c>
      <c r="U20" s="114">
        <f>УСЬОГО!X20-'16-село-ЦЗ'!U20</f>
        <v>119</v>
      </c>
      <c r="V20" s="113">
        <f t="shared" si="5"/>
        <v>17.171717171717173</v>
      </c>
      <c r="W20" s="112">
        <f>УСЬОГО!Z20-'16-село-ЦЗ'!W20</f>
        <v>243</v>
      </c>
      <c r="X20" s="114">
        <f>УСЬОГО!AA20-'16-село-ЦЗ'!X20</f>
        <v>108</v>
      </c>
      <c r="Y20" s="113">
        <f t="shared" si="6"/>
        <v>44.444444444444443</v>
      </c>
      <c r="Z20" s="112">
        <f>УСЬОГО!AC20-'16-село-ЦЗ'!Z20</f>
        <v>224</v>
      </c>
      <c r="AA20" s="114">
        <f>УСЬОГО!AD20-'16-село-ЦЗ'!AA20</f>
        <v>95</v>
      </c>
      <c r="AB20" s="113">
        <f t="shared" si="7"/>
        <v>42.410714285714285</v>
      </c>
      <c r="AC20" s="37"/>
      <c r="AD20" s="41"/>
    </row>
    <row r="21" spans="1:30" s="42" customFormat="1" ht="15" customHeight="1" x14ac:dyDescent="0.25">
      <c r="A21" s="61" t="s">
        <v>48</v>
      </c>
      <c r="B21" s="112">
        <f>УСЬОГО!B21-'16-село-ЦЗ'!B21</f>
        <v>926</v>
      </c>
      <c r="C21" s="112">
        <f>УСЬОГО!C21-'16-село-ЦЗ'!C21</f>
        <v>1091</v>
      </c>
      <c r="D21" s="110">
        <f t="shared" si="0"/>
        <v>117.81857451403887</v>
      </c>
      <c r="E21" s="112">
        <f>УСЬОГО!E21-'16-село-ЦЗ'!E21</f>
        <v>472</v>
      </c>
      <c r="F21" s="112">
        <f>УСЬОГО!F21-'16-село-ЦЗ'!F21</f>
        <v>629</v>
      </c>
      <c r="G21" s="113">
        <f t="shared" si="1"/>
        <v>133.26271186440678</v>
      </c>
      <c r="H21" s="112">
        <f>УСЬОГО!H21-'16-село-ЦЗ'!H21</f>
        <v>342</v>
      </c>
      <c r="I21" s="112">
        <f>УСЬОГО!I21-'16-село-ЦЗ'!I21</f>
        <v>378</v>
      </c>
      <c r="J21" s="113">
        <f t="shared" si="2"/>
        <v>110.52631578947368</v>
      </c>
      <c r="K21" s="112">
        <f>УСЬОГО!N21-'16-село-ЦЗ'!K21</f>
        <v>26</v>
      </c>
      <c r="L21" s="112">
        <f>УСЬОГО!O21-'16-село-ЦЗ'!L21</f>
        <v>23</v>
      </c>
      <c r="M21" s="113">
        <f t="shared" si="3"/>
        <v>88.461538461538467</v>
      </c>
      <c r="N21" s="112">
        <f>УСЬОГО!Q21-'16-село-ЦЗ'!N21</f>
        <v>2</v>
      </c>
      <c r="O21" s="112">
        <f>УСЬОГО!R21-'16-село-ЦЗ'!O21</f>
        <v>0</v>
      </c>
      <c r="P21" s="113">
        <f t="shared" si="8"/>
        <v>0</v>
      </c>
      <c r="Q21" s="112">
        <f>УСЬОГО!T21-'16-село-ЦЗ'!Q21</f>
        <v>448</v>
      </c>
      <c r="R21" s="114">
        <f>УСЬОГО!U21-'16-село-ЦЗ'!R21</f>
        <v>564</v>
      </c>
      <c r="S21" s="113">
        <f t="shared" si="4"/>
        <v>125.89285714285714</v>
      </c>
      <c r="T21" s="112">
        <f>УСЬОГО!W21-'16-село-ЦЗ'!T21</f>
        <v>535</v>
      </c>
      <c r="U21" s="114">
        <f>УСЬОГО!X21-'16-село-ЦЗ'!U21</f>
        <v>93</v>
      </c>
      <c r="V21" s="113">
        <f t="shared" si="5"/>
        <v>17.383177570093459</v>
      </c>
      <c r="W21" s="112">
        <f>УСЬОГО!Z21-'16-село-ЦЗ'!W21</f>
        <v>192</v>
      </c>
      <c r="X21" s="114">
        <f>УСЬОГО!AA21-'16-село-ЦЗ'!X21</f>
        <v>91</v>
      </c>
      <c r="Y21" s="113">
        <f t="shared" si="6"/>
        <v>47.395833333333336</v>
      </c>
      <c r="Z21" s="112">
        <f>УСЬОГО!AC21-'16-село-ЦЗ'!Z21</f>
        <v>170</v>
      </c>
      <c r="AA21" s="114">
        <f>УСЬОГО!AD21-'16-село-ЦЗ'!AA21</f>
        <v>79</v>
      </c>
      <c r="AB21" s="113">
        <f t="shared" si="7"/>
        <v>46.470588235294116</v>
      </c>
      <c r="AC21" s="37"/>
      <c r="AD21" s="41"/>
    </row>
    <row r="22" spans="1:30" s="42" customFormat="1" ht="15" customHeight="1" x14ac:dyDescent="0.25">
      <c r="A22" s="61" t="s">
        <v>49</v>
      </c>
      <c r="B22" s="112">
        <f>УСЬОГО!B22-'16-село-ЦЗ'!B22</f>
        <v>3161</v>
      </c>
      <c r="C22" s="112">
        <f>УСЬОГО!C22-'16-село-ЦЗ'!C22</f>
        <v>3156</v>
      </c>
      <c r="D22" s="110">
        <f t="shared" si="0"/>
        <v>99.841822208161972</v>
      </c>
      <c r="E22" s="112">
        <f>УСЬОГО!E22-'16-село-ЦЗ'!E22</f>
        <v>1316</v>
      </c>
      <c r="F22" s="112">
        <f>УСЬОГО!F22-'16-село-ЦЗ'!F22</f>
        <v>1297</v>
      </c>
      <c r="G22" s="113">
        <f t="shared" si="1"/>
        <v>98.556231003039514</v>
      </c>
      <c r="H22" s="112">
        <f>УСЬОГО!H22-'16-село-ЦЗ'!H22</f>
        <v>828</v>
      </c>
      <c r="I22" s="112">
        <f>УСЬОГО!I22-'16-село-ЦЗ'!I22</f>
        <v>846</v>
      </c>
      <c r="J22" s="113">
        <f t="shared" si="2"/>
        <v>102.17391304347827</v>
      </c>
      <c r="K22" s="112">
        <f>УСЬОГО!N22-'16-село-ЦЗ'!K22</f>
        <v>152</v>
      </c>
      <c r="L22" s="112">
        <f>УСЬОГО!O22-'16-село-ЦЗ'!L22</f>
        <v>82</v>
      </c>
      <c r="M22" s="113">
        <f t="shared" si="3"/>
        <v>53.94736842105263</v>
      </c>
      <c r="N22" s="112">
        <f>УСЬОГО!Q22-'16-село-ЦЗ'!N22</f>
        <v>47</v>
      </c>
      <c r="O22" s="112">
        <f>УСЬОГО!R22-'16-село-ЦЗ'!O22</f>
        <v>3</v>
      </c>
      <c r="P22" s="113">
        <f t="shared" si="8"/>
        <v>6.3829787234042552</v>
      </c>
      <c r="Q22" s="112">
        <f>УСЬОГО!T22-'16-село-ЦЗ'!Q22</f>
        <v>1267</v>
      </c>
      <c r="R22" s="114">
        <f>УСЬОГО!U22-'16-село-ЦЗ'!R22</f>
        <v>1145</v>
      </c>
      <c r="S22" s="113">
        <f t="shared" si="4"/>
        <v>90.370955011838987</v>
      </c>
      <c r="T22" s="112">
        <f>УСЬОГО!W22-'16-село-ЦЗ'!T22</f>
        <v>2156</v>
      </c>
      <c r="U22" s="114">
        <f>УСЬОГО!X22-'16-село-ЦЗ'!U22</f>
        <v>265</v>
      </c>
      <c r="V22" s="113">
        <f t="shared" si="5"/>
        <v>12.291280148423006</v>
      </c>
      <c r="W22" s="112">
        <f>УСЬОГО!Z22-'16-село-ЦЗ'!W22</f>
        <v>530</v>
      </c>
      <c r="X22" s="114">
        <f>УСЬОГО!AA22-'16-село-ЦЗ'!X22</f>
        <v>244</v>
      </c>
      <c r="Y22" s="113">
        <f t="shared" si="6"/>
        <v>46.037735849056602</v>
      </c>
      <c r="Z22" s="112">
        <f>УСЬОГО!AC22-'16-село-ЦЗ'!Z22</f>
        <v>476</v>
      </c>
      <c r="AA22" s="114">
        <f>УСЬОГО!AD22-'16-село-ЦЗ'!AA22</f>
        <v>211</v>
      </c>
      <c r="AB22" s="113">
        <f t="shared" si="7"/>
        <v>44.327731092436977</v>
      </c>
      <c r="AC22" s="37"/>
      <c r="AD22" s="41"/>
    </row>
    <row r="23" spans="1:30" s="42" customFormat="1" ht="15" customHeight="1" x14ac:dyDescent="0.25">
      <c r="A23" s="61" t="s">
        <v>50</v>
      </c>
      <c r="B23" s="112">
        <f>УСЬОГО!B23-'16-село-ЦЗ'!B23</f>
        <v>1499</v>
      </c>
      <c r="C23" s="112">
        <f>УСЬОГО!C23-'16-село-ЦЗ'!C23</f>
        <v>1471</v>
      </c>
      <c r="D23" s="110">
        <f t="shared" si="0"/>
        <v>98.132088058705804</v>
      </c>
      <c r="E23" s="112">
        <f>УСЬОГО!E23-'16-село-ЦЗ'!E23</f>
        <v>1135</v>
      </c>
      <c r="F23" s="112">
        <f>УСЬОГО!F23-'16-село-ЦЗ'!F23</f>
        <v>1154</v>
      </c>
      <c r="G23" s="113">
        <f t="shared" si="1"/>
        <v>101.67400881057269</v>
      </c>
      <c r="H23" s="112">
        <f>УСЬОГО!H23-'16-село-ЦЗ'!H23</f>
        <v>372</v>
      </c>
      <c r="I23" s="112">
        <f>УСЬОГО!I23-'16-село-ЦЗ'!I23</f>
        <v>372</v>
      </c>
      <c r="J23" s="113">
        <f t="shared" si="2"/>
        <v>100</v>
      </c>
      <c r="K23" s="112">
        <f>УСЬОГО!N23-'16-село-ЦЗ'!K23</f>
        <v>55</v>
      </c>
      <c r="L23" s="112">
        <f>УСЬОГО!O23-'16-село-ЦЗ'!L23</f>
        <v>40</v>
      </c>
      <c r="M23" s="113">
        <f t="shared" si="3"/>
        <v>72.727272727272734</v>
      </c>
      <c r="N23" s="112">
        <f>УСЬОГО!Q23-'16-село-ЦЗ'!N23</f>
        <v>5</v>
      </c>
      <c r="O23" s="112">
        <f>УСЬОГО!R23-'16-село-ЦЗ'!O23</f>
        <v>0</v>
      </c>
      <c r="P23" s="113">
        <f t="shared" si="8"/>
        <v>0</v>
      </c>
      <c r="Q23" s="112">
        <f>УСЬОГО!T23-'16-село-ЦЗ'!Q23</f>
        <v>1075</v>
      </c>
      <c r="R23" s="114">
        <f>УСЬОГО!U23-'16-село-ЦЗ'!R23</f>
        <v>978</v>
      </c>
      <c r="S23" s="113">
        <f t="shared" si="4"/>
        <v>90.976744186046517</v>
      </c>
      <c r="T23" s="112">
        <f>УСЬОГО!W23-'16-село-ЦЗ'!T23</f>
        <v>888</v>
      </c>
      <c r="U23" s="114">
        <f>УСЬОГО!X23-'16-село-ЦЗ'!U23</f>
        <v>200</v>
      </c>
      <c r="V23" s="113">
        <f t="shared" si="5"/>
        <v>22.522522522522522</v>
      </c>
      <c r="W23" s="112">
        <f>УСЬОГО!Z23-'16-село-ЦЗ'!W23</f>
        <v>511</v>
      </c>
      <c r="X23" s="114">
        <f>УСЬОГО!AA23-'16-село-ЦЗ'!X23</f>
        <v>193</v>
      </c>
      <c r="Y23" s="113">
        <f t="shared" si="6"/>
        <v>37.769080234833659</v>
      </c>
      <c r="Z23" s="112">
        <f>УСЬОГО!AC23-'16-село-ЦЗ'!Z23</f>
        <v>437</v>
      </c>
      <c r="AA23" s="114">
        <f>УСЬОГО!AD23-'16-село-ЦЗ'!AA23</f>
        <v>164</v>
      </c>
      <c r="AB23" s="113">
        <f t="shared" si="7"/>
        <v>37.528604118993137</v>
      </c>
      <c r="AC23" s="37"/>
      <c r="AD23" s="41"/>
    </row>
    <row r="24" spans="1:30" s="42" customFormat="1" ht="15" customHeight="1" x14ac:dyDescent="0.25">
      <c r="A24" s="61" t="s">
        <v>51</v>
      </c>
      <c r="B24" s="112">
        <f>УСЬОГО!B24-'16-село-ЦЗ'!B24</f>
        <v>1843</v>
      </c>
      <c r="C24" s="112">
        <f>УСЬОГО!C24-'16-село-ЦЗ'!C24</f>
        <v>1511</v>
      </c>
      <c r="D24" s="110">
        <f t="shared" si="0"/>
        <v>81.985892566467712</v>
      </c>
      <c r="E24" s="112">
        <f>УСЬОГО!E24-'16-село-ЦЗ'!E24</f>
        <v>1001</v>
      </c>
      <c r="F24" s="112">
        <f>УСЬОГО!F24-'16-село-ЦЗ'!F24</f>
        <v>1073</v>
      </c>
      <c r="G24" s="113">
        <f t="shared" si="1"/>
        <v>107.19280719280719</v>
      </c>
      <c r="H24" s="112">
        <f>УСЬОГО!H24-'16-село-ЦЗ'!H24</f>
        <v>475</v>
      </c>
      <c r="I24" s="112">
        <f>УСЬОГО!I24-'16-село-ЦЗ'!I24</f>
        <v>445</v>
      </c>
      <c r="J24" s="113">
        <f t="shared" si="2"/>
        <v>93.684210526315795</v>
      </c>
      <c r="K24" s="112">
        <f>УСЬОГО!N24-'16-село-ЦЗ'!K24</f>
        <v>70</v>
      </c>
      <c r="L24" s="112">
        <f>УСЬОГО!O24-'16-село-ЦЗ'!L24</f>
        <v>75</v>
      </c>
      <c r="M24" s="113">
        <f t="shared" si="3"/>
        <v>107.14285714285714</v>
      </c>
      <c r="N24" s="112">
        <f>УСЬОГО!Q24-'16-село-ЦЗ'!N24</f>
        <v>4</v>
      </c>
      <c r="O24" s="112">
        <f>УСЬОГО!R24-'16-село-ЦЗ'!O24</f>
        <v>1</v>
      </c>
      <c r="P24" s="113">
        <f t="shared" si="8"/>
        <v>25</v>
      </c>
      <c r="Q24" s="112">
        <f>УСЬОГО!T24-'16-село-ЦЗ'!Q24</f>
        <v>833</v>
      </c>
      <c r="R24" s="114">
        <f>УСЬОГО!U24-'16-село-ЦЗ'!R24</f>
        <v>986</v>
      </c>
      <c r="S24" s="113">
        <f t="shared" si="4"/>
        <v>118.36734693877551</v>
      </c>
      <c r="T24" s="112">
        <f>УСЬОГО!W24-'16-село-ЦЗ'!T24</f>
        <v>546</v>
      </c>
      <c r="U24" s="114">
        <f>УСЬОГО!X24-'16-село-ЦЗ'!U24</f>
        <v>237</v>
      </c>
      <c r="V24" s="113">
        <f t="shared" si="5"/>
        <v>43.406593406593409</v>
      </c>
      <c r="W24" s="112">
        <f>УСЬОГО!Z24-'16-село-ЦЗ'!W24</f>
        <v>400</v>
      </c>
      <c r="X24" s="114">
        <f>УСЬОГО!AA24-'16-село-ЦЗ'!X24</f>
        <v>198</v>
      </c>
      <c r="Y24" s="113">
        <f t="shared" si="6"/>
        <v>49.5</v>
      </c>
      <c r="Z24" s="112">
        <f>УСЬОГО!AC24-'16-село-ЦЗ'!Z24</f>
        <v>386</v>
      </c>
      <c r="AA24" s="114">
        <f>УСЬОГО!AD24-'16-село-ЦЗ'!AA24</f>
        <v>192</v>
      </c>
      <c r="AB24" s="113">
        <f t="shared" si="7"/>
        <v>49.740932642487046</v>
      </c>
      <c r="AC24" s="37"/>
      <c r="AD24" s="41"/>
    </row>
    <row r="25" spans="1:30" s="42" customFormat="1" ht="15" customHeight="1" x14ac:dyDescent="0.25">
      <c r="A25" s="61" t="s">
        <v>52</v>
      </c>
      <c r="B25" s="112">
        <f>УСЬОГО!B25-'16-село-ЦЗ'!B25</f>
        <v>2795</v>
      </c>
      <c r="C25" s="112">
        <f>УСЬОГО!C25-'16-село-ЦЗ'!C25</f>
        <v>2632</v>
      </c>
      <c r="D25" s="110">
        <f t="shared" si="0"/>
        <v>94.16815742397138</v>
      </c>
      <c r="E25" s="112">
        <f>УСЬОГО!E25-'16-село-ЦЗ'!E25</f>
        <v>522</v>
      </c>
      <c r="F25" s="112">
        <f>УСЬОГО!F25-'16-село-ЦЗ'!F25</f>
        <v>598</v>
      </c>
      <c r="G25" s="113">
        <f t="shared" si="1"/>
        <v>114.55938697318008</v>
      </c>
      <c r="H25" s="112">
        <f>УСЬОГО!H25-'16-село-ЦЗ'!H25</f>
        <v>386</v>
      </c>
      <c r="I25" s="112">
        <f>УСЬОГО!I25-'16-село-ЦЗ'!I25</f>
        <v>362</v>
      </c>
      <c r="J25" s="113">
        <f t="shared" si="2"/>
        <v>93.782383419689126</v>
      </c>
      <c r="K25" s="112">
        <f>УСЬОГО!N25-'16-село-ЦЗ'!K25</f>
        <v>40</v>
      </c>
      <c r="L25" s="112">
        <f>УСЬОГО!O25-'16-село-ЦЗ'!L25</f>
        <v>39</v>
      </c>
      <c r="M25" s="113">
        <f t="shared" si="3"/>
        <v>97.5</v>
      </c>
      <c r="N25" s="112">
        <f>УСЬОГО!Q25-'16-село-ЦЗ'!N25</f>
        <v>6</v>
      </c>
      <c r="O25" s="112">
        <f>УСЬОГО!R25-'16-село-ЦЗ'!O25</f>
        <v>0</v>
      </c>
      <c r="P25" s="113">
        <f t="shared" si="8"/>
        <v>0</v>
      </c>
      <c r="Q25" s="112">
        <f>УСЬОГО!T25-'16-село-ЦЗ'!Q25</f>
        <v>464</v>
      </c>
      <c r="R25" s="114">
        <f>УСЬОГО!U25-'16-село-ЦЗ'!R25</f>
        <v>491</v>
      </c>
      <c r="S25" s="113">
        <f t="shared" si="4"/>
        <v>105.81896551724138</v>
      </c>
      <c r="T25" s="112">
        <f>УСЬОГО!W25-'16-село-ЦЗ'!T25</f>
        <v>2294</v>
      </c>
      <c r="U25" s="114">
        <f>УСЬОГО!X25-'16-село-ЦЗ'!U25</f>
        <v>74</v>
      </c>
      <c r="V25" s="113">
        <f t="shared" si="5"/>
        <v>3.225806451612903</v>
      </c>
      <c r="W25" s="112">
        <f>УСЬОГО!Z25-'16-село-ЦЗ'!W25</f>
        <v>230</v>
      </c>
      <c r="X25" s="114">
        <f>УСЬОГО!AA25-'16-село-ЦЗ'!X25</f>
        <v>72</v>
      </c>
      <c r="Y25" s="113">
        <f t="shared" si="6"/>
        <v>31.304347826086957</v>
      </c>
      <c r="Z25" s="112">
        <f>УСЬОГО!AC25-'16-село-ЦЗ'!Z25</f>
        <v>206</v>
      </c>
      <c r="AA25" s="114">
        <f>УСЬОГО!AD25-'16-село-ЦЗ'!AA25</f>
        <v>63</v>
      </c>
      <c r="AB25" s="113">
        <f t="shared" si="7"/>
        <v>30.582524271844662</v>
      </c>
      <c r="AC25" s="37"/>
      <c r="AD25" s="41"/>
    </row>
    <row r="26" spans="1:30" s="42" customFormat="1" ht="15" customHeight="1" x14ac:dyDescent="0.25">
      <c r="A26" s="61" t="s">
        <v>53</v>
      </c>
      <c r="B26" s="112">
        <f>УСЬОГО!B26-'16-село-ЦЗ'!B26</f>
        <v>1352</v>
      </c>
      <c r="C26" s="112">
        <f>УСЬОГО!C26-'16-село-ЦЗ'!C26</f>
        <v>1289</v>
      </c>
      <c r="D26" s="110">
        <f t="shared" si="0"/>
        <v>95.340236686390526</v>
      </c>
      <c r="E26" s="112">
        <f>УСЬОГО!E26-'16-село-ЦЗ'!E26</f>
        <v>749</v>
      </c>
      <c r="F26" s="112">
        <f>УСЬОГО!F26-'16-село-ЦЗ'!F26</f>
        <v>688</v>
      </c>
      <c r="G26" s="113">
        <f t="shared" si="1"/>
        <v>91.855807743658204</v>
      </c>
      <c r="H26" s="112">
        <f>УСЬОГО!H26-'16-село-ЦЗ'!H26</f>
        <v>401</v>
      </c>
      <c r="I26" s="112">
        <f>УСЬОГО!I26-'16-село-ЦЗ'!I26</f>
        <v>325</v>
      </c>
      <c r="J26" s="113">
        <f t="shared" si="2"/>
        <v>81.047381546134659</v>
      </c>
      <c r="K26" s="112">
        <f>УСЬОГО!N26-'16-село-ЦЗ'!K26</f>
        <v>60</v>
      </c>
      <c r="L26" s="112">
        <f>УСЬОГО!O26-'16-село-ЦЗ'!L26</f>
        <v>52</v>
      </c>
      <c r="M26" s="113">
        <f t="shared" si="3"/>
        <v>86.666666666666671</v>
      </c>
      <c r="N26" s="112">
        <f>УСЬОГО!Q26-'16-село-ЦЗ'!N26</f>
        <v>1</v>
      </c>
      <c r="O26" s="112">
        <f>УСЬОГО!R26-'16-село-ЦЗ'!O26</f>
        <v>0</v>
      </c>
      <c r="P26" s="113">
        <f t="shared" si="8"/>
        <v>0</v>
      </c>
      <c r="Q26" s="112">
        <f>УСЬОГО!T26-'16-село-ЦЗ'!Q26</f>
        <v>682</v>
      </c>
      <c r="R26" s="114">
        <f>УСЬОГО!U26-'16-село-ЦЗ'!R26</f>
        <v>576</v>
      </c>
      <c r="S26" s="113">
        <f t="shared" si="4"/>
        <v>84.457478005865099</v>
      </c>
      <c r="T26" s="112">
        <f>УСЬОГО!W26-'16-село-ЦЗ'!T26</f>
        <v>831</v>
      </c>
      <c r="U26" s="114">
        <f>УСЬОГО!X26-'16-село-ЦЗ'!U26</f>
        <v>187</v>
      </c>
      <c r="V26" s="113">
        <f t="shared" si="5"/>
        <v>22.503008423586042</v>
      </c>
      <c r="W26" s="112">
        <f>УСЬОГО!Z26-'16-село-ЦЗ'!W26</f>
        <v>275</v>
      </c>
      <c r="X26" s="114">
        <f>УСЬОГО!AA26-'16-село-ЦЗ'!X26</f>
        <v>176</v>
      </c>
      <c r="Y26" s="113">
        <f t="shared" si="6"/>
        <v>64</v>
      </c>
      <c r="Z26" s="112">
        <f>УСЬОГО!AC26-'16-село-ЦЗ'!Z26</f>
        <v>239</v>
      </c>
      <c r="AA26" s="114">
        <f>УСЬОГО!AD26-'16-село-ЦЗ'!AA26</f>
        <v>142</v>
      </c>
      <c r="AB26" s="113">
        <f t="shared" si="7"/>
        <v>59.414225941422593</v>
      </c>
      <c r="AC26" s="37"/>
      <c r="AD26" s="41"/>
    </row>
    <row r="27" spans="1:30" s="42" customFormat="1" ht="15" customHeight="1" x14ac:dyDescent="0.25">
      <c r="A27" s="61" t="s">
        <v>54</v>
      </c>
      <c r="B27" s="112">
        <f>УСЬОГО!B27-'16-село-ЦЗ'!B27</f>
        <v>857</v>
      </c>
      <c r="C27" s="112">
        <f>УСЬОГО!C27-'16-село-ЦЗ'!C27</f>
        <v>989</v>
      </c>
      <c r="D27" s="110">
        <f t="shared" si="0"/>
        <v>115.40256709451575</v>
      </c>
      <c r="E27" s="112">
        <f>УСЬОГО!E27-'16-село-ЦЗ'!E27</f>
        <v>465</v>
      </c>
      <c r="F27" s="112">
        <f>УСЬОГО!F27-'16-село-ЦЗ'!F27</f>
        <v>547</v>
      </c>
      <c r="G27" s="113">
        <f t="shared" si="1"/>
        <v>117.63440860215054</v>
      </c>
      <c r="H27" s="112">
        <f>УСЬОГО!H27-'16-село-ЦЗ'!H27</f>
        <v>195</v>
      </c>
      <c r="I27" s="112">
        <f>УСЬОГО!I27-'16-село-ЦЗ'!I27</f>
        <v>279</v>
      </c>
      <c r="J27" s="113">
        <f t="shared" si="2"/>
        <v>143.07692307692307</v>
      </c>
      <c r="K27" s="112">
        <f>УСЬОГО!N27-'16-село-ЦЗ'!K27</f>
        <v>52</v>
      </c>
      <c r="L27" s="112">
        <f>УСЬОГО!O27-'16-село-ЦЗ'!L27</f>
        <v>71</v>
      </c>
      <c r="M27" s="113">
        <f t="shared" si="3"/>
        <v>136.53846153846155</v>
      </c>
      <c r="N27" s="112">
        <f>УСЬОГО!Q27-'16-село-ЦЗ'!N27</f>
        <v>3</v>
      </c>
      <c r="O27" s="112">
        <f>УСЬОГО!R27-'16-село-ЦЗ'!O27</f>
        <v>0</v>
      </c>
      <c r="P27" s="113">
        <f t="shared" si="8"/>
        <v>0</v>
      </c>
      <c r="Q27" s="112">
        <f>УСЬОГО!T27-'16-село-ЦЗ'!Q27</f>
        <v>427</v>
      </c>
      <c r="R27" s="114">
        <f>УСЬОГО!U27-'16-село-ЦЗ'!R27</f>
        <v>445</v>
      </c>
      <c r="S27" s="113">
        <f t="shared" si="4"/>
        <v>104.21545667447307</v>
      </c>
      <c r="T27" s="112">
        <f>УСЬОГО!W27-'16-село-ЦЗ'!T27</f>
        <v>607</v>
      </c>
      <c r="U27" s="114">
        <f>УСЬОГО!X27-'16-село-ЦЗ'!U27</f>
        <v>75</v>
      </c>
      <c r="V27" s="113">
        <f t="shared" si="5"/>
        <v>12.355848434925864</v>
      </c>
      <c r="W27" s="112">
        <f>УСЬОГО!Z27-'16-село-ЦЗ'!W27</f>
        <v>207</v>
      </c>
      <c r="X27" s="114">
        <f>УСЬОГО!AA27-'16-село-ЦЗ'!X27</f>
        <v>71</v>
      </c>
      <c r="Y27" s="113">
        <f t="shared" si="6"/>
        <v>34.29951690821256</v>
      </c>
      <c r="Z27" s="112">
        <f>УСЬОГО!AC27-'16-село-ЦЗ'!Z27</f>
        <v>196</v>
      </c>
      <c r="AA27" s="114">
        <f>УСЬОГО!AD27-'16-село-ЦЗ'!AA27</f>
        <v>64</v>
      </c>
      <c r="AB27" s="113">
        <f t="shared" si="7"/>
        <v>32.653061224489797</v>
      </c>
      <c r="AC27" s="37"/>
      <c r="AD27" s="41"/>
    </row>
    <row r="28" spans="1:30" s="42" customFormat="1" ht="15" customHeight="1" x14ac:dyDescent="0.25">
      <c r="A28" s="61" t="s">
        <v>55</v>
      </c>
      <c r="B28" s="112">
        <f>УСЬОГО!B28-'16-село-ЦЗ'!B28</f>
        <v>1018</v>
      </c>
      <c r="C28" s="112">
        <f>УСЬОГО!C28-'16-село-ЦЗ'!C28</f>
        <v>921</v>
      </c>
      <c r="D28" s="110">
        <f t="shared" si="0"/>
        <v>90.471512770137522</v>
      </c>
      <c r="E28" s="112">
        <f>УСЬОГО!E28-'16-село-ЦЗ'!E28</f>
        <v>439</v>
      </c>
      <c r="F28" s="112">
        <f>УСЬОГО!F28-'16-село-ЦЗ'!F28</f>
        <v>415</v>
      </c>
      <c r="G28" s="113">
        <f t="shared" si="1"/>
        <v>94.533029612756266</v>
      </c>
      <c r="H28" s="112">
        <f>УСЬОГО!H28-'16-село-ЦЗ'!H28</f>
        <v>310</v>
      </c>
      <c r="I28" s="112">
        <f>УСЬОГО!I28-'16-село-ЦЗ'!I28</f>
        <v>282</v>
      </c>
      <c r="J28" s="113">
        <f t="shared" si="2"/>
        <v>90.967741935483872</v>
      </c>
      <c r="K28" s="112">
        <f>УСЬОГО!N28-'16-село-ЦЗ'!K28</f>
        <v>45</v>
      </c>
      <c r="L28" s="112">
        <f>УСЬОГО!O28-'16-село-ЦЗ'!L28</f>
        <v>32</v>
      </c>
      <c r="M28" s="113">
        <f t="shared" si="3"/>
        <v>71.111111111111114</v>
      </c>
      <c r="N28" s="112">
        <f>УСЬОГО!Q28-'16-село-ЦЗ'!N28</f>
        <v>32</v>
      </c>
      <c r="O28" s="112">
        <f>УСЬОГО!R28-'16-село-ЦЗ'!O28</f>
        <v>20</v>
      </c>
      <c r="P28" s="113">
        <f t="shared" si="8"/>
        <v>62.5</v>
      </c>
      <c r="Q28" s="112">
        <f>УСЬОГО!T28-'16-село-ЦЗ'!Q28</f>
        <v>418</v>
      </c>
      <c r="R28" s="114">
        <f>УСЬОГО!U28-'16-село-ЦЗ'!R28</f>
        <v>390</v>
      </c>
      <c r="S28" s="113">
        <f t="shared" si="4"/>
        <v>93.301435406698559</v>
      </c>
      <c r="T28" s="112">
        <f>УСЬОГО!W28-'16-село-ЦЗ'!T28</f>
        <v>584</v>
      </c>
      <c r="U28" s="114">
        <f>УСЬОГО!X28-'16-село-ЦЗ'!U28</f>
        <v>94</v>
      </c>
      <c r="V28" s="113">
        <f t="shared" si="5"/>
        <v>16.095890410958905</v>
      </c>
      <c r="W28" s="112">
        <f>УСЬОГО!Z28-'16-село-ЦЗ'!W28</f>
        <v>159</v>
      </c>
      <c r="X28" s="114">
        <f>УСЬОГО!AA28-'16-село-ЦЗ'!X28</f>
        <v>81</v>
      </c>
      <c r="Y28" s="113">
        <f t="shared" si="6"/>
        <v>50.943396226415096</v>
      </c>
      <c r="Z28" s="112">
        <f>УСЬОГО!AC28-'16-село-ЦЗ'!Z28</f>
        <v>154</v>
      </c>
      <c r="AA28" s="114">
        <f>УСЬОГО!AD28-'16-село-ЦЗ'!AA28</f>
        <v>76</v>
      </c>
      <c r="AB28" s="113">
        <f t="shared" si="7"/>
        <v>49.350649350649348</v>
      </c>
      <c r="AC28" s="37"/>
      <c r="AD28" s="41"/>
    </row>
    <row r="29" spans="1:30" s="42" customFormat="1" ht="15" customHeight="1" x14ac:dyDescent="0.25">
      <c r="A29" s="61" t="s">
        <v>56</v>
      </c>
      <c r="B29" s="112">
        <f>УСЬОГО!B29-'16-село-ЦЗ'!B29</f>
        <v>1120</v>
      </c>
      <c r="C29" s="112">
        <f>УСЬОГО!C29-'16-село-ЦЗ'!C29</f>
        <v>1108</v>
      </c>
      <c r="D29" s="110">
        <f t="shared" si="0"/>
        <v>98.928571428571431</v>
      </c>
      <c r="E29" s="112">
        <f>УСЬОГО!E29-'16-село-ЦЗ'!E29</f>
        <v>782</v>
      </c>
      <c r="F29" s="112">
        <f>УСЬОГО!F29-'16-село-ЦЗ'!F29</f>
        <v>769</v>
      </c>
      <c r="G29" s="113">
        <f t="shared" si="1"/>
        <v>98.337595907928389</v>
      </c>
      <c r="H29" s="112">
        <f>УСЬОГО!H29-'16-село-ЦЗ'!H29</f>
        <v>483</v>
      </c>
      <c r="I29" s="112">
        <f>УСЬОГО!I29-'16-село-ЦЗ'!I29</f>
        <v>434</v>
      </c>
      <c r="J29" s="113">
        <f t="shared" si="2"/>
        <v>89.85507246376811</v>
      </c>
      <c r="K29" s="112">
        <f>УСЬОГО!N29-'16-село-ЦЗ'!K29</f>
        <v>78</v>
      </c>
      <c r="L29" s="112">
        <f>УСЬОГО!O29-'16-село-ЦЗ'!L29</f>
        <v>77</v>
      </c>
      <c r="M29" s="113">
        <f t="shared" si="3"/>
        <v>98.717948717948715</v>
      </c>
      <c r="N29" s="112">
        <f>УСЬОГО!Q29-'16-село-ЦЗ'!N29</f>
        <v>16</v>
      </c>
      <c r="O29" s="112">
        <f>УСЬОГО!R29-'16-село-ЦЗ'!O29</f>
        <v>2</v>
      </c>
      <c r="P29" s="113">
        <f t="shared" si="8"/>
        <v>12.5</v>
      </c>
      <c r="Q29" s="112">
        <f>УСЬОГО!T29-'16-село-ЦЗ'!Q29</f>
        <v>661</v>
      </c>
      <c r="R29" s="114">
        <f>УСЬОГО!U29-'16-село-ЦЗ'!R29</f>
        <v>646</v>
      </c>
      <c r="S29" s="113">
        <f t="shared" si="4"/>
        <v>97.730711043872915</v>
      </c>
      <c r="T29" s="112">
        <f>УСЬОГО!W29-'16-село-ЦЗ'!T29</f>
        <v>451</v>
      </c>
      <c r="U29" s="114">
        <f>УСЬОГО!X29-'16-село-ЦЗ'!U29</f>
        <v>139</v>
      </c>
      <c r="V29" s="113">
        <f t="shared" si="5"/>
        <v>30.82039911308204</v>
      </c>
      <c r="W29" s="112">
        <f>УСЬОГО!Z29-'16-село-ЦЗ'!W29</f>
        <v>315</v>
      </c>
      <c r="X29" s="114">
        <f>УСЬОГО!AA29-'16-село-ЦЗ'!X29</f>
        <v>136</v>
      </c>
      <c r="Y29" s="113">
        <f t="shared" si="6"/>
        <v>43.174603174603178</v>
      </c>
      <c r="Z29" s="112">
        <f>УСЬОГО!AC29-'16-село-ЦЗ'!Z29</f>
        <v>298</v>
      </c>
      <c r="AA29" s="114">
        <f>УСЬОГО!AD29-'16-село-ЦЗ'!AA29</f>
        <v>125</v>
      </c>
      <c r="AB29" s="113">
        <f t="shared" si="7"/>
        <v>41.946308724832214</v>
      </c>
      <c r="AC29" s="37"/>
      <c r="AD29" s="41"/>
    </row>
    <row r="30" spans="1:30" s="42" customFormat="1" ht="15" customHeight="1" x14ac:dyDescent="0.25">
      <c r="A30" s="61" t="s">
        <v>57</v>
      </c>
      <c r="B30" s="112">
        <f>УСЬОГО!B30-'16-село-ЦЗ'!B30</f>
        <v>1032</v>
      </c>
      <c r="C30" s="112">
        <f>УСЬОГО!C30-'16-село-ЦЗ'!C30</f>
        <v>1113</v>
      </c>
      <c r="D30" s="110">
        <f t="shared" si="0"/>
        <v>107.84883720930233</v>
      </c>
      <c r="E30" s="112">
        <f>УСЬОГО!E30-'16-село-ЦЗ'!E30</f>
        <v>302</v>
      </c>
      <c r="F30" s="112">
        <f>УСЬОГО!F30-'16-село-ЦЗ'!F30</f>
        <v>353</v>
      </c>
      <c r="G30" s="113">
        <f t="shared" si="1"/>
        <v>116.88741721854305</v>
      </c>
      <c r="H30" s="112">
        <f>УСЬОГО!H30-'16-село-ЦЗ'!H30</f>
        <v>186</v>
      </c>
      <c r="I30" s="112">
        <f>УСЬОГО!I30-'16-село-ЦЗ'!I30</f>
        <v>197</v>
      </c>
      <c r="J30" s="113">
        <f t="shared" si="2"/>
        <v>105.91397849462365</v>
      </c>
      <c r="K30" s="112">
        <f>УСЬОГО!N30-'16-село-ЦЗ'!K30</f>
        <v>19</v>
      </c>
      <c r="L30" s="112">
        <f>УСЬОГО!O30-'16-село-ЦЗ'!L30</f>
        <v>21</v>
      </c>
      <c r="M30" s="113">
        <f t="shared" si="3"/>
        <v>110.52631578947368</v>
      </c>
      <c r="N30" s="112">
        <f>УСЬОГО!Q30-'16-село-ЦЗ'!N30</f>
        <v>1</v>
      </c>
      <c r="O30" s="112">
        <f>УСЬОГО!R30-'16-село-ЦЗ'!O30</f>
        <v>2</v>
      </c>
      <c r="P30" s="113">
        <f t="shared" si="8"/>
        <v>200</v>
      </c>
      <c r="Q30" s="112">
        <f>УСЬОГО!T30-'16-село-ЦЗ'!Q30</f>
        <v>297</v>
      </c>
      <c r="R30" s="114">
        <f>УСЬОГО!U30-'16-село-ЦЗ'!R30</f>
        <v>320</v>
      </c>
      <c r="S30" s="113">
        <f t="shared" si="4"/>
        <v>107.74410774410775</v>
      </c>
      <c r="T30" s="112">
        <f>УСЬОГО!W30-'16-село-ЦЗ'!T30</f>
        <v>753</v>
      </c>
      <c r="U30" s="114">
        <f>УСЬОГО!X30-'16-село-ЦЗ'!U30</f>
        <v>88</v>
      </c>
      <c r="V30" s="113">
        <f t="shared" si="5"/>
        <v>11.686586985391767</v>
      </c>
      <c r="W30" s="112">
        <f>УСЬОГО!Z30-'16-село-ЦЗ'!W30</f>
        <v>139</v>
      </c>
      <c r="X30" s="114">
        <f>УСЬОГО!AA30-'16-село-ЦЗ'!X30</f>
        <v>79</v>
      </c>
      <c r="Y30" s="113">
        <f t="shared" si="6"/>
        <v>56.834532374100718</v>
      </c>
      <c r="Z30" s="112">
        <f>УСЬОГО!AC30-'16-село-ЦЗ'!Z30</f>
        <v>125</v>
      </c>
      <c r="AA30" s="114">
        <f>УСЬОГО!AD30-'16-село-ЦЗ'!AA30</f>
        <v>77</v>
      </c>
      <c r="AB30" s="113">
        <f t="shared" si="7"/>
        <v>61.6</v>
      </c>
      <c r="AC30" s="37"/>
      <c r="AD30" s="41"/>
    </row>
    <row r="31" spans="1:30" s="42" customFormat="1" ht="15" customHeight="1" x14ac:dyDescent="0.25">
      <c r="A31" s="61" t="s">
        <v>58</v>
      </c>
      <c r="B31" s="112">
        <f>УСЬОГО!B31-'16-село-ЦЗ'!B31</f>
        <v>1332</v>
      </c>
      <c r="C31" s="112">
        <f>УСЬОГО!C31-'16-село-ЦЗ'!C31</f>
        <v>1322</v>
      </c>
      <c r="D31" s="110">
        <f t="shared" si="0"/>
        <v>99.249249249249246</v>
      </c>
      <c r="E31" s="112">
        <f>УСЬОГО!E31-'16-село-ЦЗ'!E31</f>
        <v>499</v>
      </c>
      <c r="F31" s="112">
        <f>УСЬОГО!F31-'16-село-ЦЗ'!F31</f>
        <v>521</v>
      </c>
      <c r="G31" s="113">
        <f t="shared" si="1"/>
        <v>104.40881763527054</v>
      </c>
      <c r="H31" s="112">
        <f>УСЬОГО!H31-'16-село-ЦЗ'!H31</f>
        <v>385</v>
      </c>
      <c r="I31" s="112">
        <f>УСЬОГО!I31-'16-село-ЦЗ'!I31</f>
        <v>421</v>
      </c>
      <c r="J31" s="113">
        <f t="shared" si="2"/>
        <v>109.35064935064935</v>
      </c>
      <c r="K31" s="112">
        <f>УСЬОГО!N31-'16-село-ЦЗ'!K31</f>
        <v>59</v>
      </c>
      <c r="L31" s="112">
        <f>УСЬОГО!O31-'16-село-ЦЗ'!L31</f>
        <v>39</v>
      </c>
      <c r="M31" s="113">
        <f t="shared" si="3"/>
        <v>66.101694915254242</v>
      </c>
      <c r="N31" s="112">
        <f>УСЬОГО!Q31-'16-село-ЦЗ'!N31</f>
        <v>4</v>
      </c>
      <c r="O31" s="112">
        <f>УСЬОГО!R31-'16-село-ЦЗ'!O31</f>
        <v>1</v>
      </c>
      <c r="P31" s="113">
        <f t="shared" si="8"/>
        <v>25</v>
      </c>
      <c r="Q31" s="112">
        <f>УСЬОГО!T31-'16-село-ЦЗ'!Q31</f>
        <v>440</v>
      </c>
      <c r="R31" s="114">
        <f>УСЬОГО!U31-'16-село-ЦЗ'!R31</f>
        <v>473</v>
      </c>
      <c r="S31" s="113">
        <f t="shared" si="4"/>
        <v>107.5</v>
      </c>
      <c r="T31" s="112">
        <f>УСЬОГО!W31-'16-село-ЦЗ'!T31</f>
        <v>443</v>
      </c>
      <c r="U31" s="114">
        <f>УСЬОГО!X31-'16-село-ЦЗ'!U31</f>
        <v>120</v>
      </c>
      <c r="V31" s="113">
        <f t="shared" si="5"/>
        <v>27.088036117381488</v>
      </c>
      <c r="W31" s="112">
        <f>УСЬОГО!Z31-'16-село-ЦЗ'!W31</f>
        <v>178</v>
      </c>
      <c r="X31" s="114">
        <f>УСЬОГО!AA31-'16-село-ЦЗ'!X31</f>
        <v>94</v>
      </c>
      <c r="Y31" s="113">
        <f t="shared" si="6"/>
        <v>52.80898876404494</v>
      </c>
      <c r="Z31" s="112">
        <f>УСЬОГО!AC31-'16-село-ЦЗ'!Z31</f>
        <v>166</v>
      </c>
      <c r="AA31" s="114">
        <f>УСЬОГО!AD31-'16-село-ЦЗ'!AA31</f>
        <v>82</v>
      </c>
      <c r="AB31" s="113">
        <f t="shared" si="7"/>
        <v>49.397590361445786</v>
      </c>
      <c r="AC31" s="37"/>
      <c r="AD31" s="41"/>
    </row>
    <row r="32" spans="1:30" s="42" customFormat="1" ht="15" customHeight="1" x14ac:dyDescent="0.25">
      <c r="A32" s="61" t="s">
        <v>59</v>
      </c>
      <c r="B32" s="112">
        <f>УСЬОГО!B32-'16-село-ЦЗ'!B32</f>
        <v>2642</v>
      </c>
      <c r="C32" s="112">
        <f>УСЬОГО!C32-'16-село-ЦЗ'!C32</f>
        <v>2337</v>
      </c>
      <c r="D32" s="110">
        <f t="shared" si="0"/>
        <v>88.455715367146098</v>
      </c>
      <c r="E32" s="112">
        <f>УСЬОГО!E32-'16-село-ЦЗ'!E32</f>
        <v>834</v>
      </c>
      <c r="F32" s="112">
        <f>УСЬОГО!F32-'16-село-ЦЗ'!F32</f>
        <v>727</v>
      </c>
      <c r="G32" s="113">
        <f t="shared" si="1"/>
        <v>87.170263788968825</v>
      </c>
      <c r="H32" s="112">
        <f>УСЬОГО!H32-'16-село-ЦЗ'!H32</f>
        <v>663</v>
      </c>
      <c r="I32" s="112">
        <f>УСЬОГО!I32-'16-село-ЦЗ'!I32</f>
        <v>443</v>
      </c>
      <c r="J32" s="113">
        <f t="shared" si="2"/>
        <v>66.817496229260939</v>
      </c>
      <c r="K32" s="112">
        <f>УСЬОГО!N32-'16-село-ЦЗ'!K32</f>
        <v>85</v>
      </c>
      <c r="L32" s="112">
        <f>УСЬОГО!O32-'16-село-ЦЗ'!L32</f>
        <v>74</v>
      </c>
      <c r="M32" s="113">
        <f t="shared" si="3"/>
        <v>87.058823529411768</v>
      </c>
      <c r="N32" s="112">
        <f>УСЬОГО!Q32-'16-село-ЦЗ'!N32</f>
        <v>15</v>
      </c>
      <c r="O32" s="112">
        <f>УСЬОГО!R32-'16-село-ЦЗ'!O32</f>
        <v>12</v>
      </c>
      <c r="P32" s="113">
        <f t="shared" si="8"/>
        <v>80</v>
      </c>
      <c r="Q32" s="112">
        <f>УСЬОГО!T32-'16-село-ЦЗ'!Q32</f>
        <v>802</v>
      </c>
      <c r="R32" s="114">
        <f>УСЬОГО!U32-'16-село-ЦЗ'!R32</f>
        <v>618</v>
      </c>
      <c r="S32" s="113">
        <f t="shared" si="4"/>
        <v>77.057356608478798</v>
      </c>
      <c r="T32" s="112">
        <f>УСЬОГО!W32-'16-село-ЦЗ'!T32</f>
        <v>1735</v>
      </c>
      <c r="U32" s="114">
        <f>УСЬОГО!X32-'16-село-ЦЗ'!U32</f>
        <v>92</v>
      </c>
      <c r="V32" s="113">
        <f t="shared" si="5"/>
        <v>5.3025936599423629</v>
      </c>
      <c r="W32" s="112">
        <f>УСЬОГО!Z32-'16-село-ЦЗ'!W32</f>
        <v>268</v>
      </c>
      <c r="X32" s="114">
        <f>УСЬОГО!AA32-'16-село-ЦЗ'!X32</f>
        <v>71</v>
      </c>
      <c r="Y32" s="113">
        <f t="shared" si="6"/>
        <v>26.492537313432837</v>
      </c>
      <c r="Z32" s="112">
        <f>УСЬОГО!AC32-'16-село-ЦЗ'!Z32</f>
        <v>244</v>
      </c>
      <c r="AA32" s="114">
        <f>УСЬОГО!AD32-'16-село-ЦЗ'!AA32</f>
        <v>60</v>
      </c>
      <c r="AB32" s="113">
        <f t="shared" si="7"/>
        <v>24.590163934426229</v>
      </c>
      <c r="AC32" s="37"/>
      <c r="AD32" s="41"/>
    </row>
    <row r="33" spans="1:30" s="42" customFormat="1" ht="15" customHeight="1" x14ac:dyDescent="0.25">
      <c r="A33" s="61" t="s">
        <v>60</v>
      </c>
      <c r="B33" s="112">
        <f>УСЬОГО!B33-'16-село-ЦЗ'!B33</f>
        <v>1310</v>
      </c>
      <c r="C33" s="112">
        <f>УСЬОГО!C33-'16-село-ЦЗ'!C33</f>
        <v>1411</v>
      </c>
      <c r="D33" s="110">
        <f t="shared" si="0"/>
        <v>107.70992366412214</v>
      </c>
      <c r="E33" s="112">
        <f>УСЬОГО!E33-'16-село-ЦЗ'!E33</f>
        <v>859</v>
      </c>
      <c r="F33" s="112">
        <f>УСЬОГО!F33-'16-село-ЦЗ'!F33</f>
        <v>957</v>
      </c>
      <c r="G33" s="113">
        <f t="shared" si="1"/>
        <v>111.40861466821886</v>
      </c>
      <c r="H33" s="112">
        <f>УСЬОГО!H33-'16-село-ЦЗ'!H33</f>
        <v>323</v>
      </c>
      <c r="I33" s="112">
        <f>УСЬОГО!I33-'16-село-ЦЗ'!I33</f>
        <v>458</v>
      </c>
      <c r="J33" s="113">
        <f t="shared" si="2"/>
        <v>141.79566563467492</v>
      </c>
      <c r="K33" s="112">
        <f>УСЬОГО!N33-'16-село-ЦЗ'!K33</f>
        <v>76</v>
      </c>
      <c r="L33" s="112">
        <f>УСЬОГО!O33-'16-село-ЦЗ'!L33</f>
        <v>57</v>
      </c>
      <c r="M33" s="113">
        <f t="shared" si="3"/>
        <v>75</v>
      </c>
      <c r="N33" s="112">
        <f>УСЬОГО!Q33-'16-село-ЦЗ'!N33</f>
        <v>8</v>
      </c>
      <c r="O33" s="112">
        <f>УСЬОГО!R33-'16-село-ЦЗ'!O33</f>
        <v>1</v>
      </c>
      <c r="P33" s="113">
        <f t="shared" si="8"/>
        <v>12.5</v>
      </c>
      <c r="Q33" s="112">
        <f>УСЬОГО!T33-'16-село-ЦЗ'!Q33</f>
        <v>817</v>
      </c>
      <c r="R33" s="114">
        <f>УСЬОГО!U33-'16-село-ЦЗ'!R33</f>
        <v>891</v>
      </c>
      <c r="S33" s="113">
        <f t="shared" si="4"/>
        <v>109.05752753977968</v>
      </c>
      <c r="T33" s="112">
        <f>УСЬОГО!W33-'16-село-ЦЗ'!T33</f>
        <v>716</v>
      </c>
      <c r="U33" s="114">
        <f>УСЬОГО!X33-'16-село-ЦЗ'!U33</f>
        <v>183</v>
      </c>
      <c r="V33" s="113">
        <f t="shared" si="5"/>
        <v>25.558659217877096</v>
      </c>
      <c r="W33" s="112">
        <f>УСЬОГО!Z33-'16-село-ЦЗ'!W33</f>
        <v>331</v>
      </c>
      <c r="X33" s="114">
        <f>УСЬОГО!AA33-'16-село-ЦЗ'!X33</f>
        <v>181</v>
      </c>
      <c r="Y33" s="113">
        <f t="shared" si="6"/>
        <v>54.682779456193352</v>
      </c>
      <c r="Z33" s="112">
        <f>УСЬОГО!AC33-'16-село-ЦЗ'!Z33</f>
        <v>306</v>
      </c>
      <c r="AA33" s="114">
        <f>УСЬОГО!AD33-'16-село-ЦЗ'!AA33</f>
        <v>160</v>
      </c>
      <c r="AB33" s="113">
        <f t="shared" si="7"/>
        <v>52.287581699346404</v>
      </c>
      <c r="AC33" s="37"/>
      <c r="AD33" s="41"/>
    </row>
    <row r="34" spans="1:30" s="42" customFormat="1" ht="15" customHeight="1" x14ac:dyDescent="0.25">
      <c r="A34" s="61" t="s">
        <v>61</v>
      </c>
      <c r="B34" s="112">
        <f>УСЬОГО!B34-'16-село-ЦЗ'!B34</f>
        <v>1140</v>
      </c>
      <c r="C34" s="112">
        <f>УСЬОГО!C34-'16-село-ЦЗ'!C34</f>
        <v>1238</v>
      </c>
      <c r="D34" s="110">
        <f t="shared" si="0"/>
        <v>108.59649122807018</v>
      </c>
      <c r="E34" s="112">
        <f>УСЬОГО!E34-'16-село-ЦЗ'!E34</f>
        <v>545</v>
      </c>
      <c r="F34" s="112">
        <f>УСЬОГО!F34-'16-село-ЦЗ'!F34</f>
        <v>567</v>
      </c>
      <c r="G34" s="113">
        <f t="shared" si="1"/>
        <v>104.03669724770643</v>
      </c>
      <c r="H34" s="112">
        <f>УСЬОГО!H34-'16-село-ЦЗ'!H34</f>
        <v>419</v>
      </c>
      <c r="I34" s="112">
        <f>УСЬОГО!I34-'16-село-ЦЗ'!I34</f>
        <v>418</v>
      </c>
      <c r="J34" s="113">
        <f t="shared" si="2"/>
        <v>99.761336515513122</v>
      </c>
      <c r="K34" s="112">
        <f>УСЬОГО!N34-'16-село-ЦЗ'!K34</f>
        <v>24</v>
      </c>
      <c r="L34" s="112">
        <f>УСЬОГО!O34-'16-село-ЦЗ'!L34</f>
        <v>22</v>
      </c>
      <c r="M34" s="113">
        <f t="shared" si="3"/>
        <v>91.666666666666671</v>
      </c>
      <c r="N34" s="112">
        <f>УСЬОГО!Q34-'16-село-ЦЗ'!N34</f>
        <v>11</v>
      </c>
      <c r="O34" s="112">
        <f>УСЬОГО!R34-'16-село-ЦЗ'!O34</f>
        <v>0</v>
      </c>
      <c r="P34" s="113">
        <f t="shared" si="8"/>
        <v>0</v>
      </c>
      <c r="Q34" s="112">
        <f>УСЬОГО!T34-'16-село-ЦЗ'!Q34</f>
        <v>491</v>
      </c>
      <c r="R34" s="114">
        <f>УСЬОГО!U34-'16-село-ЦЗ'!R34</f>
        <v>478</v>
      </c>
      <c r="S34" s="113">
        <f t="shared" si="4"/>
        <v>97.352342158859472</v>
      </c>
      <c r="T34" s="112">
        <f>УСЬОГО!W34-'16-село-ЦЗ'!T34</f>
        <v>733</v>
      </c>
      <c r="U34" s="114">
        <f>УСЬОГО!X34-'16-село-ЦЗ'!U34</f>
        <v>115</v>
      </c>
      <c r="V34" s="113">
        <f t="shared" si="5"/>
        <v>15.688949522510232</v>
      </c>
      <c r="W34" s="112">
        <f>УСЬОГО!Z34-'16-село-ЦЗ'!W34</f>
        <v>223</v>
      </c>
      <c r="X34" s="114">
        <f>УСЬОГО!AA34-'16-село-ЦЗ'!X34</f>
        <v>99</v>
      </c>
      <c r="Y34" s="113">
        <f t="shared" si="6"/>
        <v>44.394618834080717</v>
      </c>
      <c r="Z34" s="112">
        <f>УСЬОГО!AC34-'16-село-ЦЗ'!Z34</f>
        <v>208</v>
      </c>
      <c r="AA34" s="114">
        <f>УСЬОГО!AD34-'16-село-ЦЗ'!AA34</f>
        <v>97</v>
      </c>
      <c r="AB34" s="113">
        <f t="shared" si="7"/>
        <v>46.634615384615387</v>
      </c>
      <c r="AC34" s="37"/>
      <c r="AD34" s="41"/>
    </row>
    <row r="35" spans="1:30" s="42" customFormat="1" ht="15" customHeight="1" x14ac:dyDescent="0.25">
      <c r="A35" s="61" t="s">
        <v>62</v>
      </c>
      <c r="B35" s="112">
        <f>УСЬОГО!B35-'16-село-ЦЗ'!B35</f>
        <v>1096</v>
      </c>
      <c r="C35" s="112">
        <f>УСЬОГО!C35-'16-село-ЦЗ'!C35</f>
        <v>1034</v>
      </c>
      <c r="D35" s="110">
        <f t="shared" si="0"/>
        <v>94.34306569343066</v>
      </c>
      <c r="E35" s="112">
        <f>УСЬОГО!E35-'16-село-ЦЗ'!E35</f>
        <v>642</v>
      </c>
      <c r="F35" s="112">
        <f>УСЬОГО!F35-'16-село-ЦЗ'!F35</f>
        <v>590</v>
      </c>
      <c r="G35" s="113">
        <f t="shared" si="1"/>
        <v>91.900311526479754</v>
      </c>
      <c r="H35" s="112">
        <f>УСЬОГО!H35-'16-село-ЦЗ'!H35</f>
        <v>401</v>
      </c>
      <c r="I35" s="112">
        <f>УСЬОГО!I35-'16-село-ЦЗ'!I35</f>
        <v>250</v>
      </c>
      <c r="J35" s="113">
        <f t="shared" si="2"/>
        <v>62.344139650872819</v>
      </c>
      <c r="K35" s="112">
        <f>УСЬОГО!N35-'16-село-ЦЗ'!K35</f>
        <v>63</v>
      </c>
      <c r="L35" s="112">
        <f>УСЬОГО!O35-'16-село-ЦЗ'!L35</f>
        <v>63</v>
      </c>
      <c r="M35" s="113">
        <f t="shared" si="3"/>
        <v>100</v>
      </c>
      <c r="N35" s="112">
        <f>УСЬОГО!Q35-'16-село-ЦЗ'!N35</f>
        <v>7</v>
      </c>
      <c r="O35" s="112">
        <f>УСЬОГО!R35-'16-село-ЦЗ'!O35</f>
        <v>2</v>
      </c>
      <c r="P35" s="113">
        <f t="shared" si="8"/>
        <v>28.571428571428573</v>
      </c>
      <c r="Q35" s="112">
        <f>УСЬОГО!T35-'16-село-ЦЗ'!Q35</f>
        <v>514</v>
      </c>
      <c r="R35" s="114">
        <f>УСЬОГО!U35-'16-село-ЦЗ'!R35</f>
        <v>413</v>
      </c>
      <c r="S35" s="113">
        <f t="shared" si="4"/>
        <v>80.350194552529189</v>
      </c>
      <c r="T35" s="112">
        <f>УСЬОГО!W35-'16-село-ЦЗ'!T35</f>
        <v>572</v>
      </c>
      <c r="U35" s="114">
        <f>УСЬОГО!X35-'16-село-ЦЗ'!U35</f>
        <v>76</v>
      </c>
      <c r="V35" s="113">
        <f t="shared" si="5"/>
        <v>13.286713286713287</v>
      </c>
      <c r="W35" s="112">
        <f>УСЬОГО!Z35-'16-село-ЦЗ'!W35</f>
        <v>212</v>
      </c>
      <c r="X35" s="114">
        <f>УСЬОГО!AA35-'16-село-ЦЗ'!X35</f>
        <v>73</v>
      </c>
      <c r="Y35" s="113">
        <f t="shared" si="6"/>
        <v>34.433962264150942</v>
      </c>
      <c r="Z35" s="112">
        <f>УСЬОГО!AC35-'16-село-ЦЗ'!Z35</f>
        <v>191</v>
      </c>
      <c r="AA35" s="114">
        <f>УСЬОГО!AD35-'16-село-ЦЗ'!AA35</f>
        <v>59</v>
      </c>
      <c r="AB35" s="113">
        <f t="shared" si="7"/>
        <v>30.890052356020941</v>
      </c>
      <c r="AC35" s="37"/>
      <c r="AD35" s="41"/>
    </row>
    <row r="36" spans="1:30" ht="46.2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216" t="s">
        <v>103</v>
      </c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C13" sqref="AC13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5" width="12.44140625" style="44" customWidth="1"/>
    <col min="16" max="16" width="8.109375" style="44" customWidth="1"/>
    <col min="17" max="18" width="12.44140625" style="44" customWidth="1"/>
    <col min="19" max="19" width="8.109375" style="44" customWidth="1"/>
    <col min="20" max="20" width="10.6640625" style="44" hidden="1" customWidth="1"/>
    <col min="21" max="21" width="16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89" t="s">
        <v>117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27"/>
      <c r="V1" s="27"/>
      <c r="W1" s="27"/>
      <c r="X1" s="195"/>
      <c r="Y1" s="19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0"/>
      <c r="Y2" s="190"/>
      <c r="Z2" s="200"/>
      <c r="AA2" s="200"/>
      <c r="AB2" s="59" t="s">
        <v>7</v>
      </c>
      <c r="AC2" s="59"/>
    </row>
    <row r="3" spans="1:32" s="32" customFormat="1" ht="56.55" customHeight="1" x14ac:dyDescent="0.3">
      <c r="A3" s="191"/>
      <c r="B3" s="192" t="s">
        <v>21</v>
      </c>
      <c r="C3" s="192"/>
      <c r="D3" s="192"/>
      <c r="E3" s="192" t="s">
        <v>22</v>
      </c>
      <c r="F3" s="192"/>
      <c r="G3" s="192"/>
      <c r="H3" s="192" t="s">
        <v>13</v>
      </c>
      <c r="I3" s="192"/>
      <c r="J3" s="192"/>
      <c r="K3" s="192" t="s">
        <v>9</v>
      </c>
      <c r="L3" s="192"/>
      <c r="M3" s="192"/>
      <c r="N3" s="192" t="s">
        <v>10</v>
      </c>
      <c r="O3" s="192"/>
      <c r="P3" s="192"/>
      <c r="Q3" s="196" t="s">
        <v>8</v>
      </c>
      <c r="R3" s="197"/>
      <c r="S3" s="198"/>
      <c r="T3" s="192" t="s">
        <v>16</v>
      </c>
      <c r="U3" s="192"/>
      <c r="V3" s="192"/>
      <c r="W3" s="192" t="s">
        <v>11</v>
      </c>
      <c r="X3" s="192"/>
      <c r="Y3" s="192"/>
      <c r="Z3" s="192" t="s">
        <v>12</v>
      </c>
      <c r="AA3" s="192"/>
      <c r="AB3" s="192"/>
    </row>
    <row r="4" spans="1:32" s="33" customFormat="1" ht="19.5" customHeight="1" x14ac:dyDescent="0.3">
      <c r="A4" s="191"/>
      <c r="B4" s="199" t="s">
        <v>15</v>
      </c>
      <c r="C4" s="199" t="s">
        <v>63</v>
      </c>
      <c r="D4" s="210" t="s">
        <v>2</v>
      </c>
      <c r="E4" s="199" t="s">
        <v>15</v>
      </c>
      <c r="F4" s="199" t="s">
        <v>63</v>
      </c>
      <c r="G4" s="210" t="s">
        <v>2</v>
      </c>
      <c r="H4" s="199" t="s">
        <v>15</v>
      </c>
      <c r="I4" s="199" t="s">
        <v>63</v>
      </c>
      <c r="J4" s="210" t="s">
        <v>2</v>
      </c>
      <c r="K4" s="199" t="s">
        <v>15</v>
      </c>
      <c r="L4" s="199" t="s">
        <v>63</v>
      </c>
      <c r="M4" s="210" t="s">
        <v>2</v>
      </c>
      <c r="N4" s="199" t="s">
        <v>15</v>
      </c>
      <c r="O4" s="199" t="s">
        <v>63</v>
      </c>
      <c r="P4" s="210" t="s">
        <v>2</v>
      </c>
      <c r="Q4" s="199" t="s">
        <v>15</v>
      </c>
      <c r="R4" s="199" t="s">
        <v>63</v>
      </c>
      <c r="S4" s="210" t="s">
        <v>2</v>
      </c>
      <c r="T4" s="199" t="s">
        <v>15</v>
      </c>
      <c r="U4" s="199" t="s">
        <v>101</v>
      </c>
      <c r="V4" s="210" t="s">
        <v>2</v>
      </c>
      <c r="W4" s="199" t="s">
        <v>15</v>
      </c>
      <c r="X4" s="199" t="s">
        <v>63</v>
      </c>
      <c r="Y4" s="210" t="s">
        <v>2</v>
      </c>
      <c r="Z4" s="199" t="s">
        <v>15</v>
      </c>
      <c r="AA4" s="199" t="s">
        <v>63</v>
      </c>
      <c r="AB4" s="210" t="s">
        <v>2</v>
      </c>
    </row>
    <row r="5" spans="1:32" s="33" customFormat="1" ht="15.75" customHeight="1" x14ac:dyDescent="0.3">
      <c r="A5" s="191"/>
      <c r="B5" s="199"/>
      <c r="C5" s="199"/>
      <c r="D5" s="210"/>
      <c r="E5" s="199"/>
      <c r="F5" s="199"/>
      <c r="G5" s="210"/>
      <c r="H5" s="199"/>
      <c r="I5" s="199"/>
      <c r="J5" s="210"/>
      <c r="K5" s="199"/>
      <c r="L5" s="199"/>
      <c r="M5" s="210"/>
      <c r="N5" s="199"/>
      <c r="O5" s="199"/>
      <c r="P5" s="210"/>
      <c r="Q5" s="199"/>
      <c r="R5" s="199"/>
      <c r="S5" s="210"/>
      <c r="T5" s="199"/>
      <c r="U5" s="199"/>
      <c r="V5" s="210"/>
      <c r="W5" s="199"/>
      <c r="X5" s="199"/>
      <c r="Y5" s="210"/>
      <c r="Z5" s="199"/>
      <c r="AA5" s="199"/>
      <c r="AB5" s="210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34</v>
      </c>
      <c r="B7" s="35">
        <f>SUM(B8:B35)</f>
        <v>59682</v>
      </c>
      <c r="C7" s="35">
        <f>SUM(C8:C35)</f>
        <v>59140</v>
      </c>
      <c r="D7" s="36">
        <f>C7*100/B7</f>
        <v>99.091853490164539</v>
      </c>
      <c r="E7" s="35">
        <f>SUM(E8:E35)</f>
        <v>25722</v>
      </c>
      <c r="F7" s="35">
        <f>SUM(F8:F35)</f>
        <v>27600</v>
      </c>
      <c r="G7" s="36">
        <f>F7*100/E7</f>
        <v>107.3011429904362</v>
      </c>
      <c r="H7" s="35">
        <f>SUM(H8:H35)</f>
        <v>11550</v>
      </c>
      <c r="I7" s="35">
        <f>SUM(I8:I35)</f>
        <v>11616</v>
      </c>
      <c r="J7" s="36">
        <f>I7*100/H7</f>
        <v>100.57142857142857</v>
      </c>
      <c r="K7" s="35">
        <f>SUM(K8:K35)</f>
        <v>2392</v>
      </c>
      <c r="L7" s="35">
        <f>SUM(L8:L35)</f>
        <v>2232</v>
      </c>
      <c r="M7" s="36">
        <f>L7*100/K7</f>
        <v>93.31103678929766</v>
      </c>
      <c r="N7" s="35">
        <f>SUM(N8:N35)</f>
        <v>526</v>
      </c>
      <c r="O7" s="35">
        <f>SUM(O8:O35)</f>
        <v>259</v>
      </c>
      <c r="P7" s="36">
        <f>O7*100/N7</f>
        <v>49.239543726235745</v>
      </c>
      <c r="Q7" s="35">
        <f>SUM(Q8:Q35)</f>
        <v>23049</v>
      </c>
      <c r="R7" s="35">
        <f>SUM(R8:R35)</f>
        <v>23065</v>
      </c>
      <c r="S7" s="36">
        <f>R7*100/Q7</f>
        <v>100.06941732830057</v>
      </c>
      <c r="T7" s="35">
        <f>SUM(T8:T35)</f>
        <v>37641</v>
      </c>
      <c r="U7" s="35">
        <f>SUM(U8:U35)</f>
        <v>5653</v>
      </c>
      <c r="V7" s="36">
        <f>U7*100/T7</f>
        <v>15.018198241279457</v>
      </c>
      <c r="W7" s="35">
        <f>SUM(W8:W35)</f>
        <v>10534</v>
      </c>
      <c r="X7" s="35">
        <f>SUM(X8:X35)</f>
        <v>5116</v>
      </c>
      <c r="Y7" s="36">
        <f>X7*100/W7</f>
        <v>48.566546421112591</v>
      </c>
      <c r="Z7" s="35">
        <f>SUM(Z8:Z35)</f>
        <v>9622</v>
      </c>
      <c r="AA7" s="35">
        <f>SUM(AA8:AA35)</f>
        <v>4583</v>
      </c>
      <c r="AB7" s="36">
        <f>AA7*100/Z7</f>
        <v>47.630430263978383</v>
      </c>
      <c r="AC7" s="37"/>
      <c r="AF7" s="42"/>
    </row>
    <row r="8" spans="1:32" s="42" customFormat="1" ht="15.75" customHeight="1" x14ac:dyDescent="0.25">
      <c r="A8" s="61" t="s">
        <v>35</v>
      </c>
      <c r="B8" s="39">
        <v>3732</v>
      </c>
      <c r="C8" s="39">
        <v>4042</v>
      </c>
      <c r="D8" s="36">
        <f t="shared" ref="D8:D35" si="0">C8*100/B8</f>
        <v>108.30653804930333</v>
      </c>
      <c r="E8" s="39">
        <v>2199</v>
      </c>
      <c r="F8" s="39">
        <v>2489</v>
      </c>
      <c r="G8" s="40">
        <f t="shared" ref="G8:G35" si="1">F8*100/E8</f>
        <v>113.18781264211005</v>
      </c>
      <c r="H8" s="39">
        <v>264</v>
      </c>
      <c r="I8" s="39">
        <v>310</v>
      </c>
      <c r="J8" s="40">
        <f t="shared" ref="J8:J35" si="2">I8*100/H8</f>
        <v>117.42424242424242</v>
      </c>
      <c r="K8" s="39">
        <v>115</v>
      </c>
      <c r="L8" s="39">
        <v>174</v>
      </c>
      <c r="M8" s="40">
        <f t="shared" ref="M8:M35" si="3">L8*100/K8</f>
        <v>151.30434782608697</v>
      </c>
      <c r="N8" s="39">
        <v>12</v>
      </c>
      <c r="O8" s="39">
        <v>16</v>
      </c>
      <c r="P8" s="40">
        <f>IF(ISERROR(O8*100/N8),"-",(O8*100/N8))</f>
        <v>133.33333333333334</v>
      </c>
      <c r="Q8" s="39">
        <v>1642</v>
      </c>
      <c r="R8" s="60">
        <v>1617</v>
      </c>
      <c r="S8" s="40">
        <f t="shared" ref="S8:S35" si="4">R8*100/Q8</f>
        <v>98.477466504263091</v>
      </c>
      <c r="T8" s="39">
        <v>2362</v>
      </c>
      <c r="U8" s="60">
        <v>605</v>
      </c>
      <c r="V8" s="40">
        <f t="shared" ref="V8:V35" si="5">U8*100/T8</f>
        <v>25.613886536833192</v>
      </c>
      <c r="W8" s="39">
        <v>976</v>
      </c>
      <c r="X8" s="60">
        <v>568</v>
      </c>
      <c r="Y8" s="40">
        <f t="shared" ref="Y8:Y35" si="6">X8*100/W8</f>
        <v>58.196721311475407</v>
      </c>
      <c r="Z8" s="39">
        <v>868</v>
      </c>
      <c r="AA8" s="60">
        <v>504</v>
      </c>
      <c r="AB8" s="40">
        <f t="shared" ref="AB8:AB35" si="7">AA8*100/Z8</f>
        <v>58.064516129032256</v>
      </c>
      <c r="AC8" s="37"/>
      <c r="AD8" s="41"/>
    </row>
    <row r="9" spans="1:32" s="43" customFormat="1" ht="15.75" customHeight="1" x14ac:dyDescent="0.25">
      <c r="A9" s="61" t="s">
        <v>36</v>
      </c>
      <c r="B9" s="39">
        <v>1147</v>
      </c>
      <c r="C9" s="39">
        <v>1128</v>
      </c>
      <c r="D9" s="36">
        <f t="shared" si="0"/>
        <v>98.343504795117695</v>
      </c>
      <c r="E9" s="39">
        <v>470</v>
      </c>
      <c r="F9" s="39">
        <v>468</v>
      </c>
      <c r="G9" s="40">
        <f t="shared" si="1"/>
        <v>99.574468085106389</v>
      </c>
      <c r="H9" s="39">
        <v>215</v>
      </c>
      <c r="I9" s="39">
        <v>161</v>
      </c>
      <c r="J9" s="40">
        <f t="shared" si="2"/>
        <v>74.883720930232556</v>
      </c>
      <c r="K9" s="39">
        <v>21</v>
      </c>
      <c r="L9" s="39">
        <v>10</v>
      </c>
      <c r="M9" s="40">
        <f t="shared" si="3"/>
        <v>47.61904761904762</v>
      </c>
      <c r="N9" s="39">
        <v>0</v>
      </c>
      <c r="O9" s="39">
        <v>2</v>
      </c>
      <c r="P9" s="40" t="str">
        <f t="shared" ref="P9:P35" si="8">IF(ISERROR(O9*100/N9),"-",(O9*100/N9))</f>
        <v>-</v>
      </c>
      <c r="Q9" s="39">
        <v>401</v>
      </c>
      <c r="R9" s="60">
        <v>384</v>
      </c>
      <c r="S9" s="40">
        <f t="shared" si="4"/>
        <v>95.760598503740653</v>
      </c>
      <c r="T9" s="39">
        <v>794</v>
      </c>
      <c r="U9" s="60">
        <v>81</v>
      </c>
      <c r="V9" s="40">
        <f t="shared" si="5"/>
        <v>10.201511335012594</v>
      </c>
      <c r="W9" s="39">
        <v>217</v>
      </c>
      <c r="X9" s="60">
        <v>65</v>
      </c>
      <c r="Y9" s="40">
        <f t="shared" si="6"/>
        <v>29.953917050691246</v>
      </c>
      <c r="Z9" s="39">
        <v>177</v>
      </c>
      <c r="AA9" s="60">
        <v>47</v>
      </c>
      <c r="AB9" s="40">
        <f t="shared" si="7"/>
        <v>26.55367231638418</v>
      </c>
      <c r="AC9" s="37"/>
      <c r="AD9" s="41"/>
    </row>
    <row r="10" spans="1:32" s="42" customFormat="1" ht="15.75" customHeight="1" x14ac:dyDescent="0.25">
      <c r="A10" s="61" t="s">
        <v>37</v>
      </c>
      <c r="B10" s="39">
        <v>427</v>
      </c>
      <c r="C10" s="39">
        <v>392</v>
      </c>
      <c r="D10" s="36">
        <f t="shared" si="0"/>
        <v>91.803278688524586</v>
      </c>
      <c r="E10" s="39">
        <v>292</v>
      </c>
      <c r="F10" s="39">
        <v>255</v>
      </c>
      <c r="G10" s="40">
        <f t="shared" si="1"/>
        <v>87.328767123287676</v>
      </c>
      <c r="H10" s="39">
        <v>85</v>
      </c>
      <c r="I10" s="39">
        <v>81</v>
      </c>
      <c r="J10" s="40">
        <f t="shared" si="2"/>
        <v>95.294117647058826</v>
      </c>
      <c r="K10" s="39">
        <v>11</v>
      </c>
      <c r="L10" s="39">
        <v>13</v>
      </c>
      <c r="M10" s="40">
        <f t="shared" si="3"/>
        <v>118.18181818181819</v>
      </c>
      <c r="N10" s="39">
        <v>4</v>
      </c>
      <c r="O10" s="39">
        <v>15</v>
      </c>
      <c r="P10" s="40">
        <f t="shared" si="8"/>
        <v>375</v>
      </c>
      <c r="Q10" s="39">
        <v>288</v>
      </c>
      <c r="R10" s="60">
        <v>222</v>
      </c>
      <c r="S10" s="40">
        <f t="shared" si="4"/>
        <v>77.083333333333329</v>
      </c>
      <c r="T10" s="39">
        <v>223</v>
      </c>
      <c r="U10" s="60">
        <v>37</v>
      </c>
      <c r="V10" s="40">
        <f t="shared" si="5"/>
        <v>16.591928251121075</v>
      </c>
      <c r="W10" s="39">
        <v>122</v>
      </c>
      <c r="X10" s="60">
        <v>35</v>
      </c>
      <c r="Y10" s="40">
        <f t="shared" si="6"/>
        <v>28.688524590163933</v>
      </c>
      <c r="Z10" s="39">
        <v>105</v>
      </c>
      <c r="AA10" s="60">
        <v>29</v>
      </c>
      <c r="AB10" s="40">
        <f t="shared" si="7"/>
        <v>27.61904761904762</v>
      </c>
      <c r="AC10" s="37"/>
      <c r="AD10" s="41"/>
    </row>
    <row r="11" spans="1:32" s="42" customFormat="1" ht="15.75" customHeight="1" x14ac:dyDescent="0.25">
      <c r="A11" s="61" t="s">
        <v>38</v>
      </c>
      <c r="B11" s="39">
        <v>848</v>
      </c>
      <c r="C11" s="39">
        <v>749</v>
      </c>
      <c r="D11" s="36">
        <f t="shared" si="0"/>
        <v>88.325471698113205</v>
      </c>
      <c r="E11" s="39">
        <v>354</v>
      </c>
      <c r="F11" s="39">
        <v>312</v>
      </c>
      <c r="G11" s="40">
        <f t="shared" si="1"/>
        <v>88.13559322033899</v>
      </c>
      <c r="H11" s="39">
        <v>168</v>
      </c>
      <c r="I11" s="39">
        <v>104</v>
      </c>
      <c r="J11" s="40">
        <f t="shared" si="2"/>
        <v>61.904761904761905</v>
      </c>
      <c r="K11" s="39">
        <v>13</v>
      </c>
      <c r="L11" s="39">
        <v>4</v>
      </c>
      <c r="M11" s="40">
        <f t="shared" si="3"/>
        <v>30.76923076923077</v>
      </c>
      <c r="N11" s="39">
        <v>2</v>
      </c>
      <c r="O11" s="39">
        <v>0</v>
      </c>
      <c r="P11" s="40">
        <f t="shared" si="8"/>
        <v>0</v>
      </c>
      <c r="Q11" s="39">
        <v>344</v>
      </c>
      <c r="R11" s="60">
        <v>275</v>
      </c>
      <c r="S11" s="40">
        <f t="shared" si="4"/>
        <v>79.941860465116278</v>
      </c>
      <c r="T11" s="39">
        <v>509</v>
      </c>
      <c r="U11" s="60">
        <v>88</v>
      </c>
      <c r="V11" s="40">
        <f t="shared" si="5"/>
        <v>17.288801571709232</v>
      </c>
      <c r="W11" s="39">
        <v>135</v>
      </c>
      <c r="X11" s="60">
        <v>77</v>
      </c>
      <c r="Y11" s="40">
        <f t="shared" si="6"/>
        <v>57.037037037037038</v>
      </c>
      <c r="Z11" s="39">
        <v>125</v>
      </c>
      <c r="AA11" s="60">
        <v>58</v>
      </c>
      <c r="AB11" s="40">
        <f t="shared" si="7"/>
        <v>46.4</v>
      </c>
      <c r="AC11" s="37"/>
      <c r="AD11" s="41"/>
    </row>
    <row r="12" spans="1:32" s="42" customFormat="1" ht="15.75" customHeight="1" x14ac:dyDescent="0.25">
      <c r="A12" s="61" t="s">
        <v>39</v>
      </c>
      <c r="B12" s="39">
        <v>1655</v>
      </c>
      <c r="C12" s="39">
        <v>1779</v>
      </c>
      <c r="D12" s="36">
        <f t="shared" si="0"/>
        <v>107.49244712990937</v>
      </c>
      <c r="E12" s="39">
        <v>467</v>
      </c>
      <c r="F12" s="39">
        <v>570</v>
      </c>
      <c r="G12" s="40">
        <f t="shared" si="1"/>
        <v>122.05567451820129</v>
      </c>
      <c r="H12" s="39">
        <v>250</v>
      </c>
      <c r="I12" s="39">
        <v>281</v>
      </c>
      <c r="J12" s="40">
        <f t="shared" si="2"/>
        <v>112.4</v>
      </c>
      <c r="K12" s="39">
        <v>68</v>
      </c>
      <c r="L12" s="39">
        <v>47</v>
      </c>
      <c r="M12" s="40">
        <f t="shared" si="3"/>
        <v>69.117647058823536</v>
      </c>
      <c r="N12" s="39">
        <v>12</v>
      </c>
      <c r="O12" s="39">
        <v>2</v>
      </c>
      <c r="P12" s="40">
        <f t="shared" si="8"/>
        <v>16.666666666666668</v>
      </c>
      <c r="Q12" s="39">
        <v>424</v>
      </c>
      <c r="R12" s="60">
        <v>497</v>
      </c>
      <c r="S12" s="40">
        <f t="shared" si="4"/>
        <v>117.21698113207547</v>
      </c>
      <c r="T12" s="39">
        <v>1291</v>
      </c>
      <c r="U12" s="60">
        <v>103</v>
      </c>
      <c r="V12" s="40">
        <f t="shared" si="5"/>
        <v>7.9783113865220763</v>
      </c>
      <c r="W12" s="39">
        <v>211</v>
      </c>
      <c r="X12" s="60">
        <v>91</v>
      </c>
      <c r="Y12" s="40">
        <f t="shared" si="6"/>
        <v>43.127962085308056</v>
      </c>
      <c r="Z12" s="39">
        <v>184</v>
      </c>
      <c r="AA12" s="60">
        <v>78</v>
      </c>
      <c r="AB12" s="40">
        <f t="shared" si="7"/>
        <v>42.391304347826086</v>
      </c>
      <c r="AC12" s="37"/>
      <c r="AD12" s="41"/>
    </row>
    <row r="13" spans="1:32" s="42" customFormat="1" ht="15.75" customHeight="1" x14ac:dyDescent="0.25">
      <c r="A13" s="61" t="s">
        <v>40</v>
      </c>
      <c r="B13" s="39">
        <v>513</v>
      </c>
      <c r="C13" s="39">
        <v>473</v>
      </c>
      <c r="D13" s="36">
        <f t="shared" si="0"/>
        <v>92.202729044834314</v>
      </c>
      <c r="E13" s="39">
        <v>277</v>
      </c>
      <c r="F13" s="39">
        <v>236</v>
      </c>
      <c r="G13" s="40">
        <f t="shared" si="1"/>
        <v>85.198555956678703</v>
      </c>
      <c r="H13" s="39">
        <v>99</v>
      </c>
      <c r="I13" s="39">
        <v>108</v>
      </c>
      <c r="J13" s="40">
        <f t="shared" si="2"/>
        <v>109.09090909090909</v>
      </c>
      <c r="K13" s="39">
        <v>22</v>
      </c>
      <c r="L13" s="39">
        <v>13</v>
      </c>
      <c r="M13" s="40">
        <f t="shared" si="3"/>
        <v>59.090909090909093</v>
      </c>
      <c r="N13" s="39">
        <v>1</v>
      </c>
      <c r="O13" s="39">
        <v>0</v>
      </c>
      <c r="P13" s="40">
        <f t="shared" si="8"/>
        <v>0</v>
      </c>
      <c r="Q13" s="39">
        <v>246</v>
      </c>
      <c r="R13" s="60">
        <v>210</v>
      </c>
      <c r="S13" s="40">
        <f t="shared" si="4"/>
        <v>85.365853658536579</v>
      </c>
      <c r="T13" s="39">
        <v>303</v>
      </c>
      <c r="U13" s="60">
        <v>24</v>
      </c>
      <c r="V13" s="40">
        <f t="shared" si="5"/>
        <v>7.9207920792079207</v>
      </c>
      <c r="W13" s="39">
        <v>120</v>
      </c>
      <c r="X13" s="60">
        <v>22</v>
      </c>
      <c r="Y13" s="40">
        <f t="shared" si="6"/>
        <v>18.333333333333332</v>
      </c>
      <c r="Z13" s="39">
        <v>107</v>
      </c>
      <c r="AA13" s="60">
        <v>17</v>
      </c>
      <c r="AB13" s="40">
        <f t="shared" si="7"/>
        <v>15.88785046728972</v>
      </c>
      <c r="AC13" s="37"/>
      <c r="AD13" s="41"/>
    </row>
    <row r="14" spans="1:32" s="42" customFormat="1" ht="15.75" customHeight="1" x14ac:dyDescent="0.25">
      <c r="A14" s="61" t="s">
        <v>41</v>
      </c>
      <c r="B14" s="39">
        <v>238</v>
      </c>
      <c r="C14" s="39">
        <v>227</v>
      </c>
      <c r="D14" s="36">
        <f t="shared" si="0"/>
        <v>95.378151260504197</v>
      </c>
      <c r="E14" s="39">
        <v>80</v>
      </c>
      <c r="F14" s="39">
        <v>92</v>
      </c>
      <c r="G14" s="40">
        <f t="shared" si="1"/>
        <v>115</v>
      </c>
      <c r="H14" s="39">
        <v>70</v>
      </c>
      <c r="I14" s="39">
        <v>54</v>
      </c>
      <c r="J14" s="40">
        <f t="shared" si="2"/>
        <v>77.142857142857139</v>
      </c>
      <c r="K14" s="39">
        <v>1</v>
      </c>
      <c r="L14" s="39">
        <v>4</v>
      </c>
      <c r="M14" s="40">
        <f t="shared" si="3"/>
        <v>400</v>
      </c>
      <c r="N14" s="39">
        <v>0</v>
      </c>
      <c r="O14" s="39">
        <v>2</v>
      </c>
      <c r="P14" s="40" t="str">
        <f t="shared" si="8"/>
        <v>-</v>
      </c>
      <c r="Q14" s="39">
        <v>74</v>
      </c>
      <c r="R14" s="60">
        <v>86</v>
      </c>
      <c r="S14" s="40">
        <f t="shared" si="4"/>
        <v>116.21621621621621</v>
      </c>
      <c r="T14" s="39">
        <v>125</v>
      </c>
      <c r="U14" s="60">
        <v>9</v>
      </c>
      <c r="V14" s="40">
        <f t="shared" si="5"/>
        <v>7.2</v>
      </c>
      <c r="W14" s="39">
        <v>37</v>
      </c>
      <c r="X14" s="60">
        <v>8</v>
      </c>
      <c r="Y14" s="40">
        <f t="shared" si="6"/>
        <v>21.621621621621621</v>
      </c>
      <c r="Z14" s="39">
        <v>30</v>
      </c>
      <c r="AA14" s="60">
        <v>8</v>
      </c>
      <c r="AB14" s="40">
        <f t="shared" si="7"/>
        <v>26.666666666666668</v>
      </c>
      <c r="AC14" s="37"/>
      <c r="AD14" s="41"/>
    </row>
    <row r="15" spans="1:32" s="42" customFormat="1" ht="15.75" customHeight="1" x14ac:dyDescent="0.25">
      <c r="A15" s="61" t="s">
        <v>42</v>
      </c>
      <c r="B15" s="39">
        <v>2705</v>
      </c>
      <c r="C15" s="39">
        <v>2647</v>
      </c>
      <c r="D15" s="36">
        <f t="shared" si="0"/>
        <v>97.855822550831789</v>
      </c>
      <c r="E15" s="39">
        <v>427</v>
      </c>
      <c r="F15" s="39">
        <v>465</v>
      </c>
      <c r="G15" s="40">
        <f t="shared" si="1"/>
        <v>108.89929742388759</v>
      </c>
      <c r="H15" s="39">
        <v>450</v>
      </c>
      <c r="I15" s="39">
        <v>345</v>
      </c>
      <c r="J15" s="40">
        <f t="shared" si="2"/>
        <v>76.666666666666671</v>
      </c>
      <c r="K15" s="39">
        <v>39</v>
      </c>
      <c r="L15" s="39">
        <v>25</v>
      </c>
      <c r="M15" s="40">
        <f t="shared" si="3"/>
        <v>64.102564102564102</v>
      </c>
      <c r="N15" s="39">
        <v>7</v>
      </c>
      <c r="O15" s="39">
        <v>1</v>
      </c>
      <c r="P15" s="40">
        <f t="shared" si="8"/>
        <v>14.285714285714286</v>
      </c>
      <c r="Q15" s="39">
        <v>390</v>
      </c>
      <c r="R15" s="60">
        <v>368</v>
      </c>
      <c r="S15" s="40">
        <f t="shared" si="4"/>
        <v>94.358974358974365</v>
      </c>
      <c r="T15" s="39">
        <v>2127</v>
      </c>
      <c r="U15" s="60">
        <v>98</v>
      </c>
      <c r="V15" s="40">
        <f t="shared" si="5"/>
        <v>4.6074283027738598</v>
      </c>
      <c r="W15" s="39">
        <v>172</v>
      </c>
      <c r="X15" s="60">
        <v>83</v>
      </c>
      <c r="Y15" s="40">
        <f t="shared" si="6"/>
        <v>48.255813953488371</v>
      </c>
      <c r="Z15" s="39">
        <v>151</v>
      </c>
      <c r="AA15" s="60">
        <v>70</v>
      </c>
      <c r="AB15" s="40">
        <f t="shared" si="7"/>
        <v>46.357615894039732</v>
      </c>
      <c r="AC15" s="37"/>
      <c r="AD15" s="41"/>
    </row>
    <row r="16" spans="1:32" s="42" customFormat="1" ht="15.75" customHeight="1" x14ac:dyDescent="0.25">
      <c r="A16" s="61" t="s">
        <v>43</v>
      </c>
      <c r="B16" s="39">
        <v>2429</v>
      </c>
      <c r="C16" s="39">
        <v>2375</v>
      </c>
      <c r="D16" s="36">
        <f t="shared" si="0"/>
        <v>97.776862906545901</v>
      </c>
      <c r="E16" s="39">
        <v>1114</v>
      </c>
      <c r="F16" s="39">
        <v>1287</v>
      </c>
      <c r="G16" s="40">
        <f t="shared" si="1"/>
        <v>115.52962298025135</v>
      </c>
      <c r="H16" s="39">
        <v>733</v>
      </c>
      <c r="I16" s="39">
        <v>762</v>
      </c>
      <c r="J16" s="40">
        <f t="shared" si="2"/>
        <v>103.95634379263302</v>
      </c>
      <c r="K16" s="39">
        <v>114</v>
      </c>
      <c r="L16" s="39">
        <v>119</v>
      </c>
      <c r="M16" s="40">
        <f t="shared" si="3"/>
        <v>104.3859649122807</v>
      </c>
      <c r="N16" s="39">
        <v>68</v>
      </c>
      <c r="O16" s="39">
        <v>44</v>
      </c>
      <c r="P16" s="40">
        <f t="shared" si="8"/>
        <v>64.705882352941174</v>
      </c>
      <c r="Q16" s="39">
        <v>1057</v>
      </c>
      <c r="R16" s="60">
        <v>1142</v>
      </c>
      <c r="S16" s="40">
        <f t="shared" si="4"/>
        <v>108.04162724692526</v>
      </c>
      <c r="T16" s="39">
        <v>1169</v>
      </c>
      <c r="U16" s="60">
        <v>152</v>
      </c>
      <c r="V16" s="40">
        <f t="shared" si="5"/>
        <v>13.00256629597947</v>
      </c>
      <c r="W16" s="39">
        <v>364</v>
      </c>
      <c r="X16" s="60">
        <v>126</v>
      </c>
      <c r="Y16" s="40">
        <f t="shared" si="6"/>
        <v>34.615384615384613</v>
      </c>
      <c r="Z16" s="39">
        <v>321</v>
      </c>
      <c r="AA16" s="60">
        <v>116</v>
      </c>
      <c r="AB16" s="40">
        <f t="shared" si="7"/>
        <v>36.137071651090345</v>
      </c>
      <c r="AC16" s="37"/>
      <c r="AD16" s="41"/>
    </row>
    <row r="17" spans="1:30" s="42" customFormat="1" ht="15.75" customHeight="1" x14ac:dyDescent="0.25">
      <c r="A17" s="61" t="s">
        <v>44</v>
      </c>
      <c r="B17" s="39">
        <v>5477</v>
      </c>
      <c r="C17" s="39">
        <v>5576</v>
      </c>
      <c r="D17" s="36">
        <f t="shared" si="0"/>
        <v>101.80755888259996</v>
      </c>
      <c r="E17" s="39">
        <v>1589</v>
      </c>
      <c r="F17" s="39">
        <v>1913</v>
      </c>
      <c r="G17" s="40">
        <f t="shared" si="1"/>
        <v>120.39018250471995</v>
      </c>
      <c r="H17" s="39">
        <v>962</v>
      </c>
      <c r="I17" s="39">
        <v>731</v>
      </c>
      <c r="J17" s="40">
        <f t="shared" si="2"/>
        <v>75.987525987525984</v>
      </c>
      <c r="K17" s="39">
        <v>216</v>
      </c>
      <c r="L17" s="39">
        <v>117</v>
      </c>
      <c r="M17" s="40">
        <f t="shared" si="3"/>
        <v>54.166666666666664</v>
      </c>
      <c r="N17" s="39">
        <v>35</v>
      </c>
      <c r="O17" s="39">
        <v>10</v>
      </c>
      <c r="P17" s="40">
        <f t="shared" si="8"/>
        <v>28.571428571428573</v>
      </c>
      <c r="Q17" s="39">
        <v>1264</v>
      </c>
      <c r="R17" s="60">
        <v>1324</v>
      </c>
      <c r="S17" s="40">
        <f t="shared" si="4"/>
        <v>104.74683544303798</v>
      </c>
      <c r="T17" s="39">
        <v>4039</v>
      </c>
      <c r="U17" s="60">
        <v>486</v>
      </c>
      <c r="V17" s="40">
        <f t="shared" si="5"/>
        <v>12.032681356771478</v>
      </c>
      <c r="W17" s="39">
        <v>679</v>
      </c>
      <c r="X17" s="60">
        <v>450</v>
      </c>
      <c r="Y17" s="40">
        <f t="shared" si="6"/>
        <v>66.273932253313703</v>
      </c>
      <c r="Z17" s="39">
        <v>625</v>
      </c>
      <c r="AA17" s="60">
        <v>419</v>
      </c>
      <c r="AB17" s="40">
        <f t="shared" si="7"/>
        <v>67.040000000000006</v>
      </c>
      <c r="AC17" s="37"/>
      <c r="AD17" s="41"/>
    </row>
    <row r="18" spans="1:30" s="42" customFormat="1" ht="15.75" customHeight="1" x14ac:dyDescent="0.25">
      <c r="A18" s="61" t="s">
        <v>45</v>
      </c>
      <c r="B18" s="39">
        <v>3166</v>
      </c>
      <c r="C18" s="39">
        <v>2046</v>
      </c>
      <c r="D18" s="36">
        <f t="shared" si="0"/>
        <v>64.624131396083385</v>
      </c>
      <c r="E18" s="39">
        <v>1411</v>
      </c>
      <c r="F18" s="39">
        <v>1246</v>
      </c>
      <c r="G18" s="40">
        <f t="shared" si="1"/>
        <v>88.306165839829902</v>
      </c>
      <c r="H18" s="39">
        <v>673</v>
      </c>
      <c r="I18" s="39">
        <v>601</v>
      </c>
      <c r="J18" s="40">
        <f t="shared" si="2"/>
        <v>89.30163447251114</v>
      </c>
      <c r="K18" s="39">
        <v>170</v>
      </c>
      <c r="L18" s="39">
        <v>80</v>
      </c>
      <c r="M18" s="40">
        <f t="shared" si="3"/>
        <v>47.058823529411768</v>
      </c>
      <c r="N18" s="39">
        <v>12</v>
      </c>
      <c r="O18" s="39">
        <v>4</v>
      </c>
      <c r="P18" s="40">
        <f t="shared" si="8"/>
        <v>33.333333333333336</v>
      </c>
      <c r="Q18" s="39">
        <v>1260</v>
      </c>
      <c r="R18" s="60">
        <v>989</v>
      </c>
      <c r="S18" s="40">
        <f t="shared" si="4"/>
        <v>78.492063492063494</v>
      </c>
      <c r="T18" s="39">
        <v>995</v>
      </c>
      <c r="U18" s="60">
        <v>232</v>
      </c>
      <c r="V18" s="40">
        <f t="shared" si="5"/>
        <v>23.316582914572866</v>
      </c>
      <c r="W18" s="39">
        <v>472</v>
      </c>
      <c r="X18" s="60">
        <v>204</v>
      </c>
      <c r="Y18" s="40">
        <f t="shared" si="6"/>
        <v>43.220338983050844</v>
      </c>
      <c r="Z18" s="39">
        <v>446</v>
      </c>
      <c r="AA18" s="60">
        <v>196</v>
      </c>
      <c r="AB18" s="40">
        <f t="shared" si="7"/>
        <v>43.946188340807176</v>
      </c>
      <c r="AC18" s="37"/>
      <c r="AD18" s="41"/>
    </row>
    <row r="19" spans="1:30" s="42" customFormat="1" ht="15.75" customHeight="1" x14ac:dyDescent="0.25">
      <c r="A19" s="61" t="s">
        <v>46</v>
      </c>
      <c r="B19" s="39">
        <v>2843</v>
      </c>
      <c r="C19" s="39">
        <v>2987</v>
      </c>
      <c r="D19" s="36">
        <f t="shared" si="0"/>
        <v>105.06507210692931</v>
      </c>
      <c r="E19" s="39">
        <v>1275</v>
      </c>
      <c r="F19" s="39">
        <v>1323</v>
      </c>
      <c r="G19" s="40">
        <f t="shared" si="1"/>
        <v>103.76470588235294</v>
      </c>
      <c r="H19" s="39">
        <v>568</v>
      </c>
      <c r="I19" s="39">
        <v>848</v>
      </c>
      <c r="J19" s="40">
        <f t="shared" si="2"/>
        <v>149.29577464788733</v>
      </c>
      <c r="K19" s="39">
        <v>189</v>
      </c>
      <c r="L19" s="39">
        <v>196</v>
      </c>
      <c r="M19" s="40">
        <f t="shared" si="3"/>
        <v>103.70370370370371</v>
      </c>
      <c r="N19" s="39">
        <v>49</v>
      </c>
      <c r="O19" s="39">
        <v>15</v>
      </c>
      <c r="P19" s="40">
        <f t="shared" si="8"/>
        <v>30.612244897959183</v>
      </c>
      <c r="Q19" s="39">
        <v>1133</v>
      </c>
      <c r="R19" s="60">
        <v>1184</v>
      </c>
      <c r="S19" s="40">
        <f t="shared" si="4"/>
        <v>104.50132391879964</v>
      </c>
      <c r="T19" s="39">
        <v>1920</v>
      </c>
      <c r="U19" s="60">
        <v>237</v>
      </c>
      <c r="V19" s="40">
        <f t="shared" si="5"/>
        <v>12.34375</v>
      </c>
      <c r="W19" s="39">
        <v>500</v>
      </c>
      <c r="X19" s="60">
        <v>216</v>
      </c>
      <c r="Y19" s="40">
        <f t="shared" si="6"/>
        <v>43.2</v>
      </c>
      <c r="Z19" s="39">
        <v>452</v>
      </c>
      <c r="AA19" s="60">
        <v>189</v>
      </c>
      <c r="AB19" s="40">
        <f t="shared" si="7"/>
        <v>41.814159292035399</v>
      </c>
      <c r="AC19" s="37"/>
      <c r="AD19" s="41"/>
    </row>
    <row r="20" spans="1:30" s="42" customFormat="1" ht="15.75" customHeight="1" x14ac:dyDescent="0.25">
      <c r="A20" s="61" t="s">
        <v>47</v>
      </c>
      <c r="B20" s="39">
        <v>1718</v>
      </c>
      <c r="C20" s="39">
        <v>1915</v>
      </c>
      <c r="D20" s="36">
        <f t="shared" si="0"/>
        <v>111.46682188591386</v>
      </c>
      <c r="E20" s="39">
        <v>583</v>
      </c>
      <c r="F20" s="39">
        <v>685</v>
      </c>
      <c r="G20" s="40">
        <f t="shared" si="1"/>
        <v>117.49571183533448</v>
      </c>
      <c r="H20" s="39">
        <v>219</v>
      </c>
      <c r="I20" s="39">
        <v>346</v>
      </c>
      <c r="J20" s="40">
        <f t="shared" si="2"/>
        <v>157.99086757990867</v>
      </c>
      <c r="K20" s="39">
        <v>49</v>
      </c>
      <c r="L20" s="39">
        <v>66</v>
      </c>
      <c r="M20" s="40">
        <f t="shared" si="3"/>
        <v>134.69387755102042</v>
      </c>
      <c r="N20" s="39">
        <v>14</v>
      </c>
      <c r="O20" s="39">
        <v>2</v>
      </c>
      <c r="P20" s="40">
        <f t="shared" si="8"/>
        <v>14.285714285714286</v>
      </c>
      <c r="Q20" s="39">
        <v>515</v>
      </c>
      <c r="R20" s="60">
        <v>531</v>
      </c>
      <c r="S20" s="40">
        <f t="shared" si="4"/>
        <v>103.10679611650485</v>
      </c>
      <c r="T20" s="39">
        <v>1654</v>
      </c>
      <c r="U20" s="60">
        <v>153</v>
      </c>
      <c r="V20" s="40">
        <f t="shared" si="5"/>
        <v>9.250302297460701</v>
      </c>
      <c r="W20" s="39">
        <v>309</v>
      </c>
      <c r="X20" s="60">
        <v>133</v>
      </c>
      <c r="Y20" s="40">
        <f t="shared" si="6"/>
        <v>43.042071197411005</v>
      </c>
      <c r="Z20" s="39">
        <v>286</v>
      </c>
      <c r="AA20" s="60">
        <v>126</v>
      </c>
      <c r="AB20" s="40">
        <f t="shared" si="7"/>
        <v>44.055944055944053</v>
      </c>
      <c r="AC20" s="37"/>
      <c r="AD20" s="41"/>
    </row>
    <row r="21" spans="1:30" s="42" customFormat="1" ht="15.75" customHeight="1" x14ac:dyDescent="0.25">
      <c r="A21" s="61" t="s">
        <v>48</v>
      </c>
      <c r="B21" s="39">
        <v>1375</v>
      </c>
      <c r="C21" s="39">
        <v>1334</v>
      </c>
      <c r="D21" s="36">
        <f t="shared" si="0"/>
        <v>97.018181818181816</v>
      </c>
      <c r="E21" s="39">
        <v>679</v>
      </c>
      <c r="F21" s="39">
        <v>728</v>
      </c>
      <c r="G21" s="40">
        <f t="shared" si="1"/>
        <v>107.21649484536083</v>
      </c>
      <c r="H21" s="39">
        <v>383</v>
      </c>
      <c r="I21" s="39">
        <v>279</v>
      </c>
      <c r="J21" s="40">
        <f t="shared" si="2"/>
        <v>72.845953002610969</v>
      </c>
      <c r="K21" s="39">
        <v>28</v>
      </c>
      <c r="L21" s="39">
        <v>56</v>
      </c>
      <c r="M21" s="40">
        <f t="shared" si="3"/>
        <v>200</v>
      </c>
      <c r="N21" s="39">
        <v>4</v>
      </c>
      <c r="O21" s="39">
        <v>0</v>
      </c>
      <c r="P21" s="40">
        <f t="shared" si="8"/>
        <v>0</v>
      </c>
      <c r="Q21" s="39">
        <v>644</v>
      </c>
      <c r="R21" s="60">
        <v>653</v>
      </c>
      <c r="S21" s="40">
        <f t="shared" si="4"/>
        <v>101.3975155279503</v>
      </c>
      <c r="T21" s="39">
        <v>697</v>
      </c>
      <c r="U21" s="60">
        <v>117</v>
      </c>
      <c r="V21" s="40">
        <f t="shared" si="5"/>
        <v>16.786226685796269</v>
      </c>
      <c r="W21" s="39">
        <v>289</v>
      </c>
      <c r="X21" s="60">
        <v>112</v>
      </c>
      <c r="Y21" s="40">
        <f t="shared" si="6"/>
        <v>38.754325259515568</v>
      </c>
      <c r="Z21" s="39">
        <v>275</v>
      </c>
      <c r="AA21" s="60">
        <v>104</v>
      </c>
      <c r="AB21" s="40">
        <f t="shared" si="7"/>
        <v>37.81818181818182</v>
      </c>
      <c r="AC21" s="37"/>
      <c r="AD21" s="41"/>
    </row>
    <row r="22" spans="1:30" s="42" customFormat="1" ht="15.75" customHeight="1" x14ac:dyDescent="0.25">
      <c r="A22" s="61" t="s">
        <v>49</v>
      </c>
      <c r="B22" s="39">
        <v>3028</v>
      </c>
      <c r="C22" s="39">
        <v>2980</v>
      </c>
      <c r="D22" s="36">
        <f t="shared" si="0"/>
        <v>98.414795244385729</v>
      </c>
      <c r="E22" s="39">
        <v>1495</v>
      </c>
      <c r="F22" s="39">
        <v>1433</v>
      </c>
      <c r="G22" s="40">
        <f t="shared" si="1"/>
        <v>95.852842809364546</v>
      </c>
      <c r="H22" s="39">
        <v>665</v>
      </c>
      <c r="I22" s="39">
        <v>706</v>
      </c>
      <c r="J22" s="40">
        <f t="shared" si="2"/>
        <v>106.16541353383458</v>
      </c>
      <c r="K22" s="39">
        <v>164</v>
      </c>
      <c r="L22" s="39">
        <v>78</v>
      </c>
      <c r="M22" s="40">
        <f t="shared" si="3"/>
        <v>47.560975609756099</v>
      </c>
      <c r="N22" s="39">
        <v>4</v>
      </c>
      <c r="O22" s="39">
        <v>4</v>
      </c>
      <c r="P22" s="40">
        <f t="shared" si="8"/>
        <v>100</v>
      </c>
      <c r="Q22" s="39">
        <v>1444</v>
      </c>
      <c r="R22" s="60">
        <v>1264</v>
      </c>
      <c r="S22" s="40">
        <f t="shared" si="4"/>
        <v>87.53462603878117</v>
      </c>
      <c r="T22" s="39">
        <v>1848</v>
      </c>
      <c r="U22" s="60">
        <v>320</v>
      </c>
      <c r="V22" s="40">
        <f t="shared" si="5"/>
        <v>17.316017316017316</v>
      </c>
      <c r="W22" s="39">
        <v>621</v>
      </c>
      <c r="X22" s="60">
        <v>282</v>
      </c>
      <c r="Y22" s="40">
        <f t="shared" si="6"/>
        <v>45.410628019323674</v>
      </c>
      <c r="Z22" s="39">
        <v>557</v>
      </c>
      <c r="AA22" s="60">
        <v>226</v>
      </c>
      <c r="AB22" s="40">
        <f t="shared" si="7"/>
        <v>40.57450628366248</v>
      </c>
      <c r="AC22" s="37"/>
      <c r="AD22" s="41"/>
    </row>
    <row r="23" spans="1:30" s="42" customFormat="1" ht="15.75" customHeight="1" x14ac:dyDescent="0.25">
      <c r="A23" s="61" t="s">
        <v>50</v>
      </c>
      <c r="B23" s="39">
        <v>1931</v>
      </c>
      <c r="C23" s="39">
        <v>2210</v>
      </c>
      <c r="D23" s="36">
        <f t="shared" si="0"/>
        <v>114.4484722941481</v>
      </c>
      <c r="E23" s="39">
        <v>1472</v>
      </c>
      <c r="F23" s="39">
        <v>1786</v>
      </c>
      <c r="G23" s="40">
        <f t="shared" si="1"/>
        <v>121.33152173913044</v>
      </c>
      <c r="H23" s="39">
        <v>472</v>
      </c>
      <c r="I23" s="39">
        <v>535</v>
      </c>
      <c r="J23" s="40">
        <f t="shared" si="2"/>
        <v>113.34745762711864</v>
      </c>
      <c r="K23" s="39">
        <v>112</v>
      </c>
      <c r="L23" s="39">
        <v>132</v>
      </c>
      <c r="M23" s="40">
        <f t="shared" si="3"/>
        <v>117.85714285714286</v>
      </c>
      <c r="N23" s="39">
        <v>36</v>
      </c>
      <c r="O23" s="39">
        <v>3</v>
      </c>
      <c r="P23" s="40">
        <f t="shared" si="8"/>
        <v>8.3333333333333339</v>
      </c>
      <c r="Q23" s="39">
        <v>1425</v>
      </c>
      <c r="R23" s="60">
        <v>1557</v>
      </c>
      <c r="S23" s="40">
        <f t="shared" si="4"/>
        <v>109.26315789473684</v>
      </c>
      <c r="T23" s="39">
        <v>976</v>
      </c>
      <c r="U23" s="60">
        <v>380</v>
      </c>
      <c r="V23" s="40">
        <f t="shared" si="5"/>
        <v>38.934426229508198</v>
      </c>
      <c r="W23" s="39">
        <v>669</v>
      </c>
      <c r="X23" s="60">
        <v>370</v>
      </c>
      <c r="Y23" s="40">
        <f t="shared" si="6"/>
        <v>55.30642750373692</v>
      </c>
      <c r="Z23" s="39">
        <v>581</v>
      </c>
      <c r="AA23" s="60">
        <v>321</v>
      </c>
      <c r="AB23" s="40">
        <f t="shared" si="7"/>
        <v>55.249569707401029</v>
      </c>
      <c r="AC23" s="37"/>
      <c r="AD23" s="41"/>
    </row>
    <row r="24" spans="1:30" s="42" customFormat="1" ht="15.75" customHeight="1" x14ac:dyDescent="0.25">
      <c r="A24" s="61" t="s">
        <v>51</v>
      </c>
      <c r="B24" s="39">
        <v>2504</v>
      </c>
      <c r="C24" s="39">
        <v>2072</v>
      </c>
      <c r="D24" s="36">
        <f t="shared" si="0"/>
        <v>82.74760383386581</v>
      </c>
      <c r="E24" s="39">
        <v>1303</v>
      </c>
      <c r="F24" s="39">
        <v>1306</v>
      </c>
      <c r="G24" s="40">
        <f t="shared" si="1"/>
        <v>100.23023791250959</v>
      </c>
      <c r="H24" s="39">
        <v>606</v>
      </c>
      <c r="I24" s="39">
        <v>637</v>
      </c>
      <c r="J24" s="40">
        <f t="shared" si="2"/>
        <v>105.11551155115511</v>
      </c>
      <c r="K24" s="39">
        <v>128</v>
      </c>
      <c r="L24" s="39">
        <v>123</v>
      </c>
      <c r="M24" s="40">
        <f t="shared" si="3"/>
        <v>96.09375</v>
      </c>
      <c r="N24" s="39">
        <v>7</v>
      </c>
      <c r="O24" s="39">
        <v>4</v>
      </c>
      <c r="P24" s="40">
        <f t="shared" si="8"/>
        <v>57.142857142857146</v>
      </c>
      <c r="Q24" s="39">
        <v>1128</v>
      </c>
      <c r="R24" s="60">
        <v>1193</v>
      </c>
      <c r="S24" s="40">
        <f t="shared" si="4"/>
        <v>105.76241134751773</v>
      </c>
      <c r="T24" s="39">
        <v>885</v>
      </c>
      <c r="U24" s="60">
        <v>279</v>
      </c>
      <c r="V24" s="40">
        <f t="shared" si="5"/>
        <v>31.525423728813561</v>
      </c>
      <c r="W24" s="39">
        <v>502</v>
      </c>
      <c r="X24" s="60">
        <v>210</v>
      </c>
      <c r="Y24" s="40">
        <f t="shared" si="6"/>
        <v>41.832669322709165</v>
      </c>
      <c r="Z24" s="39">
        <v>477</v>
      </c>
      <c r="AA24" s="60">
        <v>198</v>
      </c>
      <c r="AB24" s="40">
        <f t="shared" si="7"/>
        <v>41.509433962264154</v>
      </c>
      <c r="AC24" s="37"/>
      <c r="AD24" s="41"/>
    </row>
    <row r="25" spans="1:30" s="42" customFormat="1" ht="15.75" customHeight="1" x14ac:dyDescent="0.25">
      <c r="A25" s="61" t="s">
        <v>52</v>
      </c>
      <c r="B25" s="39">
        <v>3383</v>
      </c>
      <c r="C25" s="39">
        <v>3348</v>
      </c>
      <c r="D25" s="36">
        <f t="shared" si="0"/>
        <v>98.965415311853391</v>
      </c>
      <c r="E25" s="39">
        <v>502</v>
      </c>
      <c r="F25" s="39">
        <v>663</v>
      </c>
      <c r="G25" s="40">
        <f t="shared" si="1"/>
        <v>132.07171314741035</v>
      </c>
      <c r="H25" s="39">
        <v>423</v>
      </c>
      <c r="I25" s="39">
        <v>452</v>
      </c>
      <c r="J25" s="40">
        <f t="shared" si="2"/>
        <v>106.85579196217495</v>
      </c>
      <c r="K25" s="39">
        <v>52</v>
      </c>
      <c r="L25" s="39">
        <v>56</v>
      </c>
      <c r="M25" s="40">
        <f t="shared" si="3"/>
        <v>107.69230769230769</v>
      </c>
      <c r="N25" s="39">
        <v>23</v>
      </c>
      <c r="O25" s="39">
        <v>24</v>
      </c>
      <c r="P25" s="40">
        <f t="shared" si="8"/>
        <v>104.34782608695652</v>
      </c>
      <c r="Q25" s="39">
        <v>431</v>
      </c>
      <c r="R25" s="60">
        <v>576</v>
      </c>
      <c r="S25" s="40">
        <f t="shared" si="4"/>
        <v>133.64269141531324</v>
      </c>
      <c r="T25" s="39">
        <v>2649</v>
      </c>
      <c r="U25" s="60">
        <v>94</v>
      </c>
      <c r="V25" s="40">
        <f t="shared" si="5"/>
        <v>3.5485088712721784</v>
      </c>
      <c r="W25" s="39">
        <v>225</v>
      </c>
      <c r="X25" s="60">
        <v>91</v>
      </c>
      <c r="Y25" s="40">
        <f t="shared" si="6"/>
        <v>40.444444444444443</v>
      </c>
      <c r="Z25" s="39">
        <v>206</v>
      </c>
      <c r="AA25" s="60">
        <v>77</v>
      </c>
      <c r="AB25" s="40">
        <f t="shared" si="7"/>
        <v>37.378640776699029</v>
      </c>
      <c r="AC25" s="37"/>
      <c r="AD25" s="41"/>
    </row>
    <row r="26" spans="1:30" s="42" customFormat="1" ht="15.75" customHeight="1" x14ac:dyDescent="0.25">
      <c r="A26" s="61" t="s">
        <v>53</v>
      </c>
      <c r="B26" s="39">
        <v>2122</v>
      </c>
      <c r="C26" s="39">
        <v>2203</v>
      </c>
      <c r="D26" s="36">
        <f t="shared" si="0"/>
        <v>103.81715362865222</v>
      </c>
      <c r="E26" s="39">
        <v>1188</v>
      </c>
      <c r="F26" s="39">
        <v>1225</v>
      </c>
      <c r="G26" s="40">
        <f t="shared" si="1"/>
        <v>103.11447811447812</v>
      </c>
      <c r="H26" s="39">
        <v>446</v>
      </c>
      <c r="I26" s="39">
        <v>400</v>
      </c>
      <c r="J26" s="40">
        <f t="shared" si="2"/>
        <v>89.686098654708516</v>
      </c>
      <c r="K26" s="39">
        <v>66</v>
      </c>
      <c r="L26" s="39">
        <v>61</v>
      </c>
      <c r="M26" s="40">
        <f t="shared" si="3"/>
        <v>92.424242424242422</v>
      </c>
      <c r="N26" s="39">
        <v>29</v>
      </c>
      <c r="O26" s="39">
        <v>2</v>
      </c>
      <c r="P26" s="40">
        <f t="shared" si="8"/>
        <v>6.8965517241379306</v>
      </c>
      <c r="Q26" s="39">
        <v>1114</v>
      </c>
      <c r="R26" s="60">
        <v>1043</v>
      </c>
      <c r="S26" s="40">
        <f t="shared" si="4"/>
        <v>93.626570915619396</v>
      </c>
      <c r="T26" s="39">
        <v>1358</v>
      </c>
      <c r="U26" s="60">
        <v>336</v>
      </c>
      <c r="V26" s="40">
        <f t="shared" si="5"/>
        <v>24.742268041237114</v>
      </c>
      <c r="W26" s="39">
        <v>518</v>
      </c>
      <c r="X26" s="60">
        <v>319</v>
      </c>
      <c r="Y26" s="40">
        <f t="shared" si="6"/>
        <v>61.583011583011583</v>
      </c>
      <c r="Z26" s="39">
        <v>469</v>
      </c>
      <c r="AA26" s="60">
        <v>270</v>
      </c>
      <c r="AB26" s="40">
        <f t="shared" si="7"/>
        <v>57.569296375266525</v>
      </c>
      <c r="AC26" s="37"/>
      <c r="AD26" s="41"/>
    </row>
    <row r="27" spans="1:30" s="42" customFormat="1" ht="15.75" customHeight="1" x14ac:dyDescent="0.25">
      <c r="A27" s="61" t="s">
        <v>54</v>
      </c>
      <c r="B27" s="39">
        <v>1414</v>
      </c>
      <c r="C27" s="39">
        <v>1689</v>
      </c>
      <c r="D27" s="36">
        <f t="shared" si="0"/>
        <v>119.44837340876944</v>
      </c>
      <c r="E27" s="39">
        <v>596</v>
      </c>
      <c r="F27" s="39">
        <v>785</v>
      </c>
      <c r="G27" s="40">
        <f t="shared" si="1"/>
        <v>131.71140939597316</v>
      </c>
      <c r="H27" s="39">
        <v>265</v>
      </c>
      <c r="I27" s="39">
        <v>357</v>
      </c>
      <c r="J27" s="40">
        <f t="shared" si="2"/>
        <v>134.71698113207546</v>
      </c>
      <c r="K27" s="39">
        <v>87</v>
      </c>
      <c r="L27" s="39">
        <v>124</v>
      </c>
      <c r="M27" s="40">
        <f t="shared" si="3"/>
        <v>142.5287356321839</v>
      </c>
      <c r="N27" s="39">
        <v>48</v>
      </c>
      <c r="O27" s="39">
        <v>44</v>
      </c>
      <c r="P27" s="40">
        <f t="shared" si="8"/>
        <v>91.666666666666671</v>
      </c>
      <c r="Q27" s="39">
        <v>547</v>
      </c>
      <c r="R27" s="60">
        <v>645</v>
      </c>
      <c r="S27" s="40">
        <f t="shared" si="4"/>
        <v>117.91590493601463</v>
      </c>
      <c r="T27" s="39">
        <v>986</v>
      </c>
      <c r="U27" s="60">
        <v>127</v>
      </c>
      <c r="V27" s="40">
        <f t="shared" si="5"/>
        <v>12.880324543610548</v>
      </c>
      <c r="W27" s="39">
        <v>261</v>
      </c>
      <c r="X27" s="60">
        <v>113</v>
      </c>
      <c r="Y27" s="40">
        <f t="shared" si="6"/>
        <v>43.29501915708812</v>
      </c>
      <c r="Z27" s="39">
        <v>256</v>
      </c>
      <c r="AA27" s="60">
        <v>110</v>
      </c>
      <c r="AB27" s="40">
        <f t="shared" si="7"/>
        <v>42.96875</v>
      </c>
      <c r="AC27" s="37"/>
      <c r="AD27" s="41"/>
    </row>
    <row r="28" spans="1:30" s="42" customFormat="1" ht="15.75" customHeight="1" x14ac:dyDescent="0.25">
      <c r="A28" s="61" t="s">
        <v>55</v>
      </c>
      <c r="B28" s="39">
        <v>1436</v>
      </c>
      <c r="C28" s="39">
        <v>1336</v>
      </c>
      <c r="D28" s="36">
        <f t="shared" si="0"/>
        <v>93.03621169916434</v>
      </c>
      <c r="E28" s="39">
        <v>762</v>
      </c>
      <c r="F28" s="39">
        <v>714</v>
      </c>
      <c r="G28" s="40">
        <f t="shared" si="1"/>
        <v>93.7007874015748</v>
      </c>
      <c r="H28" s="39">
        <v>455</v>
      </c>
      <c r="I28" s="39">
        <v>408</v>
      </c>
      <c r="J28" s="40">
        <f t="shared" si="2"/>
        <v>89.670329670329664</v>
      </c>
      <c r="K28" s="39">
        <v>85</v>
      </c>
      <c r="L28" s="39">
        <v>62</v>
      </c>
      <c r="M28" s="40">
        <f t="shared" si="3"/>
        <v>72.941176470588232</v>
      </c>
      <c r="N28" s="39">
        <v>21</v>
      </c>
      <c r="O28" s="39">
        <v>15</v>
      </c>
      <c r="P28" s="40">
        <f t="shared" si="8"/>
        <v>71.428571428571431</v>
      </c>
      <c r="Q28" s="39">
        <v>730</v>
      </c>
      <c r="R28" s="60">
        <v>679</v>
      </c>
      <c r="S28" s="40">
        <f t="shared" si="4"/>
        <v>93.013698630136986</v>
      </c>
      <c r="T28" s="39">
        <v>658</v>
      </c>
      <c r="U28" s="60">
        <v>182</v>
      </c>
      <c r="V28" s="40">
        <f t="shared" si="5"/>
        <v>27.659574468085108</v>
      </c>
      <c r="W28" s="39">
        <v>291</v>
      </c>
      <c r="X28" s="60">
        <v>155</v>
      </c>
      <c r="Y28" s="40">
        <f t="shared" si="6"/>
        <v>53.264604810996566</v>
      </c>
      <c r="Z28" s="39">
        <v>282</v>
      </c>
      <c r="AA28" s="60">
        <v>151</v>
      </c>
      <c r="AB28" s="40">
        <f t="shared" si="7"/>
        <v>53.546099290780141</v>
      </c>
      <c r="AC28" s="37"/>
      <c r="AD28" s="41"/>
    </row>
    <row r="29" spans="1:30" s="42" customFormat="1" ht="15.75" customHeight="1" x14ac:dyDescent="0.25">
      <c r="A29" s="61" t="s">
        <v>56</v>
      </c>
      <c r="B29" s="39">
        <v>2085</v>
      </c>
      <c r="C29" s="39">
        <v>2109</v>
      </c>
      <c r="D29" s="36">
        <f t="shared" si="0"/>
        <v>101.15107913669065</v>
      </c>
      <c r="E29" s="39">
        <v>1272</v>
      </c>
      <c r="F29" s="39">
        <v>1254</v>
      </c>
      <c r="G29" s="40">
        <f t="shared" si="1"/>
        <v>98.584905660377359</v>
      </c>
      <c r="H29" s="39">
        <v>170</v>
      </c>
      <c r="I29" s="39">
        <v>195</v>
      </c>
      <c r="J29" s="40">
        <f t="shared" si="2"/>
        <v>114.70588235294117</v>
      </c>
      <c r="K29" s="39">
        <v>88</v>
      </c>
      <c r="L29" s="39">
        <v>97</v>
      </c>
      <c r="M29" s="40">
        <f t="shared" si="3"/>
        <v>110.22727272727273</v>
      </c>
      <c r="N29" s="39">
        <v>28</v>
      </c>
      <c r="O29" s="39">
        <v>0</v>
      </c>
      <c r="P29" s="40">
        <f t="shared" si="8"/>
        <v>0</v>
      </c>
      <c r="Q29" s="39">
        <v>1068</v>
      </c>
      <c r="R29" s="60">
        <v>1031</v>
      </c>
      <c r="S29" s="40">
        <f t="shared" si="4"/>
        <v>96.535580524344567</v>
      </c>
      <c r="T29" s="39">
        <v>1401</v>
      </c>
      <c r="U29" s="60">
        <v>198</v>
      </c>
      <c r="V29" s="40">
        <f t="shared" si="5"/>
        <v>14.132762312633833</v>
      </c>
      <c r="W29" s="39">
        <v>580</v>
      </c>
      <c r="X29" s="60">
        <v>184</v>
      </c>
      <c r="Y29" s="40">
        <f t="shared" si="6"/>
        <v>31.724137931034484</v>
      </c>
      <c r="Z29" s="39">
        <v>538</v>
      </c>
      <c r="AA29" s="60">
        <v>164</v>
      </c>
      <c r="AB29" s="40">
        <f t="shared" si="7"/>
        <v>30.483271375464685</v>
      </c>
      <c r="AC29" s="37"/>
      <c r="AD29" s="41"/>
    </row>
    <row r="30" spans="1:30" s="42" customFormat="1" ht="15.75" customHeight="1" x14ac:dyDescent="0.25">
      <c r="A30" s="61" t="s">
        <v>57</v>
      </c>
      <c r="B30" s="39">
        <v>2480</v>
      </c>
      <c r="C30" s="39">
        <v>2620</v>
      </c>
      <c r="D30" s="36">
        <f t="shared" si="0"/>
        <v>105.64516129032258</v>
      </c>
      <c r="E30" s="39">
        <v>667</v>
      </c>
      <c r="F30" s="39">
        <v>768</v>
      </c>
      <c r="G30" s="40">
        <f t="shared" si="1"/>
        <v>115.14242878560719</v>
      </c>
      <c r="H30" s="39">
        <v>391</v>
      </c>
      <c r="I30" s="39">
        <v>381</v>
      </c>
      <c r="J30" s="40">
        <f t="shared" si="2"/>
        <v>97.442455242966759</v>
      </c>
      <c r="K30" s="39">
        <v>122</v>
      </c>
      <c r="L30" s="39">
        <v>123</v>
      </c>
      <c r="M30" s="40">
        <f t="shared" si="3"/>
        <v>100.81967213114754</v>
      </c>
      <c r="N30" s="39">
        <v>14</v>
      </c>
      <c r="O30" s="39">
        <v>9</v>
      </c>
      <c r="P30" s="40">
        <f t="shared" si="8"/>
        <v>64.285714285714292</v>
      </c>
      <c r="Q30" s="39">
        <v>649</v>
      </c>
      <c r="R30" s="60">
        <v>714</v>
      </c>
      <c r="S30" s="40">
        <f t="shared" si="4"/>
        <v>110.01540832049307</v>
      </c>
      <c r="T30" s="39">
        <v>2183</v>
      </c>
      <c r="U30" s="60">
        <v>163</v>
      </c>
      <c r="V30" s="40">
        <f t="shared" si="5"/>
        <v>7.4667888227210257</v>
      </c>
      <c r="W30" s="39">
        <v>264</v>
      </c>
      <c r="X30" s="60">
        <v>145</v>
      </c>
      <c r="Y30" s="40">
        <f t="shared" si="6"/>
        <v>54.924242424242422</v>
      </c>
      <c r="Z30" s="39">
        <v>235</v>
      </c>
      <c r="AA30" s="60">
        <v>127</v>
      </c>
      <c r="AB30" s="40">
        <f t="shared" si="7"/>
        <v>54.042553191489361</v>
      </c>
      <c r="AC30" s="37"/>
      <c r="AD30" s="41"/>
    </row>
    <row r="31" spans="1:30" s="42" customFormat="1" ht="15.75" customHeight="1" x14ac:dyDescent="0.25">
      <c r="A31" s="61" t="s">
        <v>58</v>
      </c>
      <c r="B31" s="39">
        <v>2588</v>
      </c>
      <c r="C31" s="39">
        <v>2493</v>
      </c>
      <c r="D31" s="36">
        <f t="shared" si="0"/>
        <v>96.329211746522418</v>
      </c>
      <c r="E31" s="39">
        <v>678</v>
      </c>
      <c r="F31" s="39">
        <v>806</v>
      </c>
      <c r="G31" s="40">
        <f t="shared" si="1"/>
        <v>118.87905604719764</v>
      </c>
      <c r="H31" s="39">
        <v>474</v>
      </c>
      <c r="I31" s="39">
        <v>529</v>
      </c>
      <c r="J31" s="40">
        <f t="shared" si="2"/>
        <v>111.60337552742617</v>
      </c>
      <c r="K31" s="39">
        <v>70</v>
      </c>
      <c r="L31" s="39">
        <v>73</v>
      </c>
      <c r="M31" s="40">
        <f t="shared" si="3"/>
        <v>104.28571428571429</v>
      </c>
      <c r="N31" s="39">
        <v>1</v>
      </c>
      <c r="O31" s="39">
        <v>19</v>
      </c>
      <c r="P31" s="40">
        <f t="shared" si="8"/>
        <v>1900</v>
      </c>
      <c r="Q31" s="39">
        <v>620</v>
      </c>
      <c r="R31" s="60">
        <v>747</v>
      </c>
      <c r="S31" s="40">
        <f t="shared" si="4"/>
        <v>120.48387096774194</v>
      </c>
      <c r="T31" s="39">
        <v>1923</v>
      </c>
      <c r="U31" s="60">
        <v>205</v>
      </c>
      <c r="V31" s="40">
        <f t="shared" si="5"/>
        <v>10.660426417056682</v>
      </c>
      <c r="W31" s="39">
        <v>270</v>
      </c>
      <c r="X31" s="60">
        <v>153</v>
      </c>
      <c r="Y31" s="40">
        <f t="shared" si="6"/>
        <v>56.666666666666664</v>
      </c>
      <c r="Z31" s="39">
        <v>243</v>
      </c>
      <c r="AA31" s="60">
        <v>135</v>
      </c>
      <c r="AB31" s="40">
        <f t="shared" si="7"/>
        <v>55.555555555555557</v>
      </c>
      <c r="AC31" s="37"/>
      <c r="AD31" s="41"/>
    </row>
    <row r="32" spans="1:30" s="42" customFormat="1" ht="15.75" customHeight="1" x14ac:dyDescent="0.25">
      <c r="A32" s="61" t="s">
        <v>59</v>
      </c>
      <c r="B32" s="39">
        <v>2343</v>
      </c>
      <c r="C32" s="39">
        <v>2241</v>
      </c>
      <c r="D32" s="36">
        <f t="shared" si="0"/>
        <v>95.646606914212555</v>
      </c>
      <c r="E32" s="39">
        <v>707</v>
      </c>
      <c r="F32" s="39">
        <v>759</v>
      </c>
      <c r="G32" s="40">
        <f t="shared" si="1"/>
        <v>107.35502121640735</v>
      </c>
      <c r="H32" s="39">
        <v>574</v>
      </c>
      <c r="I32" s="39">
        <v>415</v>
      </c>
      <c r="J32" s="40">
        <f t="shared" si="2"/>
        <v>72.299651567944252</v>
      </c>
      <c r="K32" s="39">
        <v>53</v>
      </c>
      <c r="L32" s="39">
        <v>81</v>
      </c>
      <c r="M32" s="40">
        <f t="shared" si="3"/>
        <v>152.83018867924528</v>
      </c>
      <c r="N32" s="39">
        <v>17</v>
      </c>
      <c r="O32" s="39">
        <v>18</v>
      </c>
      <c r="P32" s="40">
        <f t="shared" si="8"/>
        <v>105.88235294117646</v>
      </c>
      <c r="Q32" s="39">
        <v>682</v>
      </c>
      <c r="R32" s="60">
        <v>631</v>
      </c>
      <c r="S32" s="40">
        <f t="shared" si="4"/>
        <v>92.521994134897355</v>
      </c>
      <c r="T32" s="39">
        <v>1669</v>
      </c>
      <c r="U32" s="60">
        <v>90</v>
      </c>
      <c r="V32" s="40">
        <f t="shared" si="5"/>
        <v>5.3924505692031159</v>
      </c>
      <c r="W32" s="39">
        <v>270</v>
      </c>
      <c r="X32" s="60">
        <v>78</v>
      </c>
      <c r="Y32" s="40">
        <f t="shared" si="6"/>
        <v>28.888888888888889</v>
      </c>
      <c r="Z32" s="39">
        <v>248</v>
      </c>
      <c r="AA32" s="60">
        <v>74</v>
      </c>
      <c r="AB32" s="40">
        <f t="shared" si="7"/>
        <v>29.838709677419356</v>
      </c>
      <c r="AC32" s="37"/>
      <c r="AD32" s="41"/>
    </row>
    <row r="33" spans="1:30" s="42" customFormat="1" ht="15.75" customHeight="1" x14ac:dyDescent="0.25">
      <c r="A33" s="61" t="s">
        <v>60</v>
      </c>
      <c r="B33" s="39">
        <v>2515</v>
      </c>
      <c r="C33" s="39">
        <v>2638</v>
      </c>
      <c r="D33" s="36">
        <f t="shared" si="0"/>
        <v>104.89065606361829</v>
      </c>
      <c r="E33" s="39">
        <v>1568</v>
      </c>
      <c r="F33" s="39">
        <v>1712</v>
      </c>
      <c r="G33" s="40">
        <f t="shared" si="1"/>
        <v>109.18367346938776</v>
      </c>
      <c r="H33" s="39">
        <v>505</v>
      </c>
      <c r="I33" s="39">
        <v>605</v>
      </c>
      <c r="J33" s="40">
        <f t="shared" si="2"/>
        <v>119.80198019801981</v>
      </c>
      <c r="K33" s="39">
        <v>152</v>
      </c>
      <c r="L33" s="39">
        <v>143</v>
      </c>
      <c r="M33" s="40">
        <f t="shared" si="3"/>
        <v>94.078947368421055</v>
      </c>
      <c r="N33" s="39">
        <v>10</v>
      </c>
      <c r="O33" s="39">
        <v>1</v>
      </c>
      <c r="P33" s="40">
        <f t="shared" si="8"/>
        <v>10</v>
      </c>
      <c r="Q33" s="39">
        <v>1483</v>
      </c>
      <c r="R33" s="60">
        <v>1561</v>
      </c>
      <c r="S33" s="40">
        <f t="shared" si="4"/>
        <v>105.2596089008766</v>
      </c>
      <c r="T33" s="39">
        <v>1253</v>
      </c>
      <c r="U33" s="60">
        <v>394</v>
      </c>
      <c r="V33" s="40">
        <f t="shared" si="5"/>
        <v>31.444533120510773</v>
      </c>
      <c r="W33" s="39">
        <v>610</v>
      </c>
      <c r="X33" s="60">
        <v>386</v>
      </c>
      <c r="Y33" s="40">
        <f t="shared" si="6"/>
        <v>63.278688524590166</v>
      </c>
      <c r="Z33" s="39">
        <v>580</v>
      </c>
      <c r="AA33" s="60">
        <v>365</v>
      </c>
      <c r="AB33" s="40">
        <f t="shared" si="7"/>
        <v>62.931034482758619</v>
      </c>
      <c r="AC33" s="37"/>
      <c r="AD33" s="41"/>
    </row>
    <row r="34" spans="1:30" s="42" customFormat="1" ht="15.75" customHeight="1" x14ac:dyDescent="0.25">
      <c r="A34" s="61" t="s">
        <v>61</v>
      </c>
      <c r="B34" s="39">
        <v>2361</v>
      </c>
      <c r="C34" s="39">
        <v>2233</v>
      </c>
      <c r="D34" s="36">
        <f t="shared" si="0"/>
        <v>94.578568403218981</v>
      </c>
      <c r="E34" s="39">
        <v>1576</v>
      </c>
      <c r="F34" s="39">
        <v>1544</v>
      </c>
      <c r="G34" s="40">
        <f t="shared" si="1"/>
        <v>97.969543147208128</v>
      </c>
      <c r="H34" s="39">
        <v>626</v>
      </c>
      <c r="I34" s="39">
        <v>702</v>
      </c>
      <c r="J34" s="40">
        <f t="shared" si="2"/>
        <v>112.14057507987221</v>
      </c>
      <c r="K34" s="39">
        <v>87</v>
      </c>
      <c r="L34" s="39">
        <v>70</v>
      </c>
      <c r="M34" s="40">
        <f t="shared" si="3"/>
        <v>80.459770114942529</v>
      </c>
      <c r="N34" s="39">
        <v>60</v>
      </c>
      <c r="O34" s="39">
        <v>3</v>
      </c>
      <c r="P34" s="40">
        <f t="shared" si="8"/>
        <v>5</v>
      </c>
      <c r="Q34" s="39">
        <v>1462</v>
      </c>
      <c r="R34" s="60">
        <v>1358</v>
      </c>
      <c r="S34" s="40">
        <f t="shared" si="4"/>
        <v>92.886456908344726</v>
      </c>
      <c r="T34" s="39">
        <v>1014</v>
      </c>
      <c r="U34" s="60">
        <v>320</v>
      </c>
      <c r="V34" s="40">
        <f t="shared" si="5"/>
        <v>31.558185404339252</v>
      </c>
      <c r="W34" s="39">
        <v>612</v>
      </c>
      <c r="X34" s="60">
        <v>301</v>
      </c>
      <c r="Y34" s="40">
        <f t="shared" si="6"/>
        <v>49.183006535947712</v>
      </c>
      <c r="Z34" s="39">
        <v>570</v>
      </c>
      <c r="AA34" s="60">
        <v>291</v>
      </c>
      <c r="AB34" s="40">
        <f t="shared" si="7"/>
        <v>51.05263157894737</v>
      </c>
      <c r="AC34" s="37"/>
      <c r="AD34" s="41"/>
    </row>
    <row r="35" spans="1:30" s="42" customFormat="1" ht="15.75" customHeight="1" x14ac:dyDescent="0.25">
      <c r="A35" s="61" t="s">
        <v>62</v>
      </c>
      <c r="B35" s="39">
        <v>1219</v>
      </c>
      <c r="C35" s="39">
        <v>1298</v>
      </c>
      <c r="D35" s="36">
        <f t="shared" si="0"/>
        <v>106.48072190319934</v>
      </c>
      <c r="E35" s="39">
        <v>719</v>
      </c>
      <c r="F35" s="39">
        <v>776</v>
      </c>
      <c r="G35" s="40">
        <f t="shared" si="1"/>
        <v>107.92767732962447</v>
      </c>
      <c r="H35" s="39">
        <v>339</v>
      </c>
      <c r="I35" s="39">
        <v>283</v>
      </c>
      <c r="J35" s="40">
        <f t="shared" si="2"/>
        <v>83.48082595870207</v>
      </c>
      <c r="K35" s="39">
        <v>70</v>
      </c>
      <c r="L35" s="39">
        <v>85</v>
      </c>
      <c r="M35" s="40">
        <f t="shared" si="3"/>
        <v>121.42857142857143</v>
      </c>
      <c r="N35" s="39">
        <v>8</v>
      </c>
      <c r="O35" s="39">
        <v>0</v>
      </c>
      <c r="P35" s="40">
        <f t="shared" si="8"/>
        <v>0</v>
      </c>
      <c r="Q35" s="39">
        <v>584</v>
      </c>
      <c r="R35" s="60">
        <v>584</v>
      </c>
      <c r="S35" s="40">
        <f t="shared" si="4"/>
        <v>100</v>
      </c>
      <c r="T35" s="39">
        <v>630</v>
      </c>
      <c r="U35" s="60">
        <v>143</v>
      </c>
      <c r="V35" s="40">
        <f t="shared" si="5"/>
        <v>22.698412698412699</v>
      </c>
      <c r="W35" s="39">
        <v>238</v>
      </c>
      <c r="X35" s="60">
        <v>139</v>
      </c>
      <c r="Y35" s="40">
        <f t="shared" si="6"/>
        <v>58.403361344537814</v>
      </c>
      <c r="Z35" s="39">
        <v>228</v>
      </c>
      <c r="AA35" s="60">
        <v>113</v>
      </c>
      <c r="AB35" s="40">
        <f t="shared" si="7"/>
        <v>49.561403508771932</v>
      </c>
      <c r="AC35" s="37"/>
      <c r="AD35" s="41"/>
    </row>
    <row r="36" spans="1:30" ht="44.1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216" t="s">
        <v>103</v>
      </c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5" width="11.6640625" style="44" customWidth="1"/>
    <col min="16" max="16" width="8.109375" style="44" customWidth="1"/>
    <col min="17" max="18" width="12.109375" style="44" customWidth="1"/>
    <col min="19" max="19" width="8.109375" style="44" customWidth="1"/>
    <col min="20" max="20" width="10.6640625" style="44" hidden="1" customWidth="1"/>
    <col min="21" max="21" width="17.21875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89" t="s">
        <v>108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27"/>
      <c r="V1" s="27"/>
      <c r="W1" s="27"/>
      <c r="X1" s="195"/>
      <c r="Y1" s="19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0"/>
      <c r="Y2" s="190"/>
      <c r="Z2" s="200"/>
      <c r="AA2" s="200"/>
      <c r="AB2" s="59" t="s">
        <v>7</v>
      </c>
      <c r="AC2" s="59"/>
    </row>
    <row r="3" spans="1:32" s="32" customFormat="1" ht="48.3" customHeight="1" x14ac:dyDescent="0.3">
      <c r="A3" s="191"/>
      <c r="B3" s="192" t="s">
        <v>21</v>
      </c>
      <c r="C3" s="192"/>
      <c r="D3" s="192"/>
      <c r="E3" s="192" t="s">
        <v>22</v>
      </c>
      <c r="F3" s="192"/>
      <c r="G3" s="192"/>
      <c r="H3" s="192" t="s">
        <v>13</v>
      </c>
      <c r="I3" s="192"/>
      <c r="J3" s="192"/>
      <c r="K3" s="192" t="s">
        <v>9</v>
      </c>
      <c r="L3" s="192"/>
      <c r="M3" s="192"/>
      <c r="N3" s="192" t="s">
        <v>10</v>
      </c>
      <c r="O3" s="192"/>
      <c r="P3" s="192"/>
      <c r="Q3" s="196" t="s">
        <v>8</v>
      </c>
      <c r="R3" s="197"/>
      <c r="S3" s="198"/>
      <c r="T3" s="192" t="s">
        <v>16</v>
      </c>
      <c r="U3" s="192"/>
      <c r="V3" s="192"/>
      <c r="W3" s="192" t="s">
        <v>11</v>
      </c>
      <c r="X3" s="192"/>
      <c r="Y3" s="192"/>
      <c r="Z3" s="192" t="s">
        <v>12</v>
      </c>
      <c r="AA3" s="192"/>
      <c r="AB3" s="192"/>
    </row>
    <row r="4" spans="1:32" s="33" customFormat="1" ht="19.5" customHeight="1" x14ac:dyDescent="0.3">
      <c r="A4" s="191"/>
      <c r="B4" s="193" t="s">
        <v>15</v>
      </c>
      <c r="C4" s="193" t="s">
        <v>63</v>
      </c>
      <c r="D4" s="194" t="s">
        <v>2</v>
      </c>
      <c r="E4" s="193" t="s">
        <v>15</v>
      </c>
      <c r="F4" s="193" t="s">
        <v>63</v>
      </c>
      <c r="G4" s="194" t="s">
        <v>2</v>
      </c>
      <c r="H4" s="193" t="s">
        <v>15</v>
      </c>
      <c r="I4" s="193" t="s">
        <v>63</v>
      </c>
      <c r="J4" s="194" t="s">
        <v>2</v>
      </c>
      <c r="K4" s="193" t="s">
        <v>15</v>
      </c>
      <c r="L4" s="193" t="s">
        <v>63</v>
      </c>
      <c r="M4" s="194" t="s">
        <v>2</v>
      </c>
      <c r="N4" s="193" t="s">
        <v>15</v>
      </c>
      <c r="O4" s="193" t="s">
        <v>63</v>
      </c>
      <c r="P4" s="194" t="s">
        <v>2</v>
      </c>
      <c r="Q4" s="193" t="s">
        <v>15</v>
      </c>
      <c r="R4" s="199" t="s">
        <v>63</v>
      </c>
      <c r="S4" s="194" t="s">
        <v>2</v>
      </c>
      <c r="T4" s="193" t="s">
        <v>15</v>
      </c>
      <c r="U4" s="199" t="s">
        <v>101</v>
      </c>
      <c r="V4" s="194" t="s">
        <v>2</v>
      </c>
      <c r="W4" s="193" t="s">
        <v>15</v>
      </c>
      <c r="X4" s="193" t="s">
        <v>63</v>
      </c>
      <c r="Y4" s="194" t="s">
        <v>2</v>
      </c>
      <c r="Z4" s="193" t="s">
        <v>15</v>
      </c>
      <c r="AA4" s="199" t="s">
        <v>63</v>
      </c>
      <c r="AB4" s="194" t="s">
        <v>2</v>
      </c>
    </row>
    <row r="5" spans="1:32" s="33" customFormat="1" ht="15.75" customHeight="1" x14ac:dyDescent="0.3">
      <c r="A5" s="191"/>
      <c r="B5" s="193"/>
      <c r="C5" s="193"/>
      <c r="D5" s="194"/>
      <c r="E5" s="193"/>
      <c r="F5" s="193"/>
      <c r="G5" s="194"/>
      <c r="H5" s="193"/>
      <c r="I5" s="193"/>
      <c r="J5" s="194"/>
      <c r="K5" s="193"/>
      <c r="L5" s="193"/>
      <c r="M5" s="194"/>
      <c r="N5" s="193"/>
      <c r="O5" s="193"/>
      <c r="P5" s="194"/>
      <c r="Q5" s="193"/>
      <c r="R5" s="199"/>
      <c r="S5" s="194"/>
      <c r="T5" s="193"/>
      <c r="U5" s="199"/>
      <c r="V5" s="194"/>
      <c r="W5" s="193"/>
      <c r="X5" s="193"/>
      <c r="Y5" s="194"/>
      <c r="Z5" s="193"/>
      <c r="AA5" s="199"/>
      <c r="AB5" s="194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34</v>
      </c>
      <c r="B7" s="35">
        <f>SUM(B8:B35)</f>
        <v>28642</v>
      </c>
      <c r="C7" s="35">
        <f>SUM(C8:C35)</f>
        <v>27593</v>
      </c>
      <c r="D7" s="36">
        <f>C7*100/B7</f>
        <v>96.337546260735976</v>
      </c>
      <c r="E7" s="35">
        <f>SUM(E8:E35)</f>
        <v>16904</v>
      </c>
      <c r="F7" s="35">
        <f>SUM(F8:F35)</f>
        <v>17144</v>
      </c>
      <c r="G7" s="36">
        <f>F7*100/E7</f>
        <v>101.41978230004733</v>
      </c>
      <c r="H7" s="35">
        <f>SUM(H8:H35)</f>
        <v>2860</v>
      </c>
      <c r="I7" s="35">
        <f>SUM(I8:I35)</f>
        <v>3065</v>
      </c>
      <c r="J7" s="36">
        <f>I7*100/H7</f>
        <v>107.16783216783217</v>
      </c>
      <c r="K7" s="35">
        <f>SUM(K8:K35)</f>
        <v>1071</v>
      </c>
      <c r="L7" s="35">
        <f>SUM(L8:L35)</f>
        <v>895</v>
      </c>
      <c r="M7" s="36">
        <f>L7*100/K7</f>
        <v>83.566760037348274</v>
      </c>
      <c r="N7" s="35">
        <f>SUM(N8:N35)</f>
        <v>243</v>
      </c>
      <c r="O7" s="35">
        <f>SUM(O8:O35)</f>
        <v>187</v>
      </c>
      <c r="P7" s="36">
        <f>O7*100/N7</f>
        <v>76.954732510288068</v>
      </c>
      <c r="Q7" s="35">
        <f>SUM(Q8:Q35)</f>
        <v>14741</v>
      </c>
      <c r="R7" s="35">
        <f>SUM(R8:R35)</f>
        <v>14158</v>
      </c>
      <c r="S7" s="36">
        <f>R7*100/Q7</f>
        <v>96.04504443389186</v>
      </c>
      <c r="T7" s="35">
        <f>SUM(T8:T35)</f>
        <v>15950</v>
      </c>
      <c r="U7" s="35">
        <f>SUM(U8:U35)</f>
        <v>3559</v>
      </c>
      <c r="V7" s="36">
        <f>U7*100/T7</f>
        <v>22.313479623824453</v>
      </c>
      <c r="W7" s="35">
        <f>SUM(W8:W35)</f>
        <v>5911</v>
      </c>
      <c r="X7" s="35">
        <f>SUM(X8:X35)</f>
        <v>3472</v>
      </c>
      <c r="Y7" s="36">
        <f>X7*100/W7</f>
        <v>58.73794620199628</v>
      </c>
      <c r="Z7" s="35">
        <f>SUM(Z8:Z35)</f>
        <v>5365</v>
      </c>
      <c r="AA7" s="35">
        <f>SUM(AA8:AA35)</f>
        <v>3101</v>
      </c>
      <c r="AB7" s="36">
        <f>AA7*100/Z7</f>
        <v>57.800559179869524</v>
      </c>
      <c r="AC7" s="37"/>
      <c r="AF7" s="42"/>
    </row>
    <row r="8" spans="1:32" s="42" customFormat="1" ht="15.75" customHeight="1" x14ac:dyDescent="0.25">
      <c r="A8" s="61" t="s">
        <v>35</v>
      </c>
      <c r="B8" s="39">
        <v>7045</v>
      </c>
      <c r="C8" s="39">
        <v>7300</v>
      </c>
      <c r="D8" s="36">
        <f t="shared" ref="D8:D35" si="0">C8*100/B8</f>
        <v>103.6195883605394</v>
      </c>
      <c r="E8" s="39">
        <v>4135</v>
      </c>
      <c r="F8" s="39">
        <v>4477</v>
      </c>
      <c r="G8" s="40">
        <f t="shared" ref="G8:G35" si="1">F8*100/E8</f>
        <v>108.27085852478839</v>
      </c>
      <c r="H8" s="39">
        <v>339</v>
      </c>
      <c r="I8" s="39">
        <v>440</v>
      </c>
      <c r="J8" s="40">
        <f t="shared" ref="J8:J35" si="2">I8*100/H8</f>
        <v>129.79351032448378</v>
      </c>
      <c r="K8" s="39">
        <v>202</v>
      </c>
      <c r="L8" s="39">
        <v>198</v>
      </c>
      <c r="M8" s="40">
        <f t="shared" ref="M8:M35" si="3">L8*100/K8</f>
        <v>98.019801980198025</v>
      </c>
      <c r="N8" s="39">
        <v>44</v>
      </c>
      <c r="O8" s="39">
        <v>96</v>
      </c>
      <c r="P8" s="40">
        <f>IF(ISERROR(O8*100/N8),"-",(O8*100/N8))</f>
        <v>218.18181818181819</v>
      </c>
      <c r="Q8" s="39">
        <v>3264</v>
      </c>
      <c r="R8" s="60">
        <v>3293</v>
      </c>
      <c r="S8" s="40">
        <f t="shared" ref="S8:S35" si="4">R8*100/Q8</f>
        <v>100.88848039215686</v>
      </c>
      <c r="T8" s="39">
        <v>4355</v>
      </c>
      <c r="U8" s="60">
        <v>1039</v>
      </c>
      <c r="V8" s="40">
        <f t="shared" ref="V8:V35" si="5">U8*100/T8</f>
        <v>23.857634902411021</v>
      </c>
      <c r="W8" s="39">
        <v>1671</v>
      </c>
      <c r="X8" s="60">
        <v>1017</v>
      </c>
      <c r="Y8" s="40">
        <f t="shared" ref="Y8:Y35" si="6">X8*100/W8</f>
        <v>60.861759425493716</v>
      </c>
      <c r="Z8" s="39">
        <v>1476</v>
      </c>
      <c r="AA8" s="60">
        <v>902</v>
      </c>
      <c r="AB8" s="40">
        <f t="shared" ref="AB8:AB35" si="7">AA8*100/Z8</f>
        <v>61.111111111111114</v>
      </c>
      <c r="AC8" s="37"/>
      <c r="AD8" s="41"/>
    </row>
    <row r="9" spans="1:32" s="43" customFormat="1" ht="15.75" customHeight="1" x14ac:dyDescent="0.25">
      <c r="A9" s="61" t="s">
        <v>36</v>
      </c>
      <c r="B9" s="39">
        <v>834</v>
      </c>
      <c r="C9" s="39">
        <v>899</v>
      </c>
      <c r="D9" s="36">
        <f t="shared" si="0"/>
        <v>107.7937649880096</v>
      </c>
      <c r="E9" s="39">
        <v>460</v>
      </c>
      <c r="F9" s="39">
        <v>545</v>
      </c>
      <c r="G9" s="40">
        <f t="shared" si="1"/>
        <v>118.47826086956522</v>
      </c>
      <c r="H9" s="39">
        <v>99</v>
      </c>
      <c r="I9" s="39">
        <v>116</v>
      </c>
      <c r="J9" s="40">
        <f t="shared" si="2"/>
        <v>117.17171717171718</v>
      </c>
      <c r="K9" s="39">
        <v>22</v>
      </c>
      <c r="L9" s="39">
        <v>17</v>
      </c>
      <c r="M9" s="40">
        <f t="shared" si="3"/>
        <v>77.272727272727266</v>
      </c>
      <c r="N9" s="39">
        <v>3</v>
      </c>
      <c r="O9" s="39">
        <v>3</v>
      </c>
      <c r="P9" s="40">
        <f t="shared" ref="P9:P35" si="8">IF(ISERROR(O9*100/N9),"-",(O9*100/N9))</f>
        <v>100</v>
      </c>
      <c r="Q9" s="39">
        <v>416</v>
      </c>
      <c r="R9" s="60">
        <v>459</v>
      </c>
      <c r="S9" s="40">
        <f t="shared" si="4"/>
        <v>110.33653846153847</v>
      </c>
      <c r="T9" s="39">
        <v>521</v>
      </c>
      <c r="U9" s="60">
        <v>105</v>
      </c>
      <c r="V9" s="40">
        <f t="shared" si="5"/>
        <v>20.153550863723609</v>
      </c>
      <c r="W9" s="39">
        <v>160</v>
      </c>
      <c r="X9" s="60">
        <v>104</v>
      </c>
      <c r="Y9" s="40">
        <f t="shared" si="6"/>
        <v>65</v>
      </c>
      <c r="Z9" s="39">
        <v>139</v>
      </c>
      <c r="AA9" s="60">
        <v>82</v>
      </c>
      <c r="AB9" s="40">
        <f t="shared" si="7"/>
        <v>58.992805755395686</v>
      </c>
      <c r="AC9" s="37"/>
      <c r="AD9" s="41"/>
    </row>
    <row r="10" spans="1:32" s="42" customFormat="1" ht="15.75" customHeight="1" x14ac:dyDescent="0.25">
      <c r="A10" s="61" t="s">
        <v>37</v>
      </c>
      <c r="B10" s="39">
        <v>160</v>
      </c>
      <c r="C10" s="39">
        <v>137</v>
      </c>
      <c r="D10" s="36">
        <f t="shared" si="0"/>
        <v>85.625</v>
      </c>
      <c r="E10" s="39">
        <v>109</v>
      </c>
      <c r="F10" s="39">
        <v>86</v>
      </c>
      <c r="G10" s="40">
        <f t="shared" si="1"/>
        <v>78.899082568807344</v>
      </c>
      <c r="H10" s="39">
        <v>20</v>
      </c>
      <c r="I10" s="39">
        <v>20</v>
      </c>
      <c r="J10" s="40">
        <f t="shared" si="2"/>
        <v>100</v>
      </c>
      <c r="K10" s="39">
        <v>5</v>
      </c>
      <c r="L10" s="39">
        <v>2</v>
      </c>
      <c r="M10" s="40">
        <f t="shared" si="3"/>
        <v>40</v>
      </c>
      <c r="N10" s="39">
        <v>3</v>
      </c>
      <c r="O10" s="39">
        <v>8</v>
      </c>
      <c r="P10" s="40">
        <f t="shared" si="8"/>
        <v>266.66666666666669</v>
      </c>
      <c r="Q10" s="39">
        <v>105</v>
      </c>
      <c r="R10" s="60">
        <v>74</v>
      </c>
      <c r="S10" s="40">
        <f t="shared" si="4"/>
        <v>70.476190476190482</v>
      </c>
      <c r="T10" s="39">
        <v>82</v>
      </c>
      <c r="U10" s="60">
        <v>13</v>
      </c>
      <c r="V10" s="40">
        <f t="shared" si="5"/>
        <v>15.853658536585366</v>
      </c>
      <c r="W10" s="39">
        <v>39</v>
      </c>
      <c r="X10" s="60">
        <v>13</v>
      </c>
      <c r="Y10" s="40">
        <f t="shared" si="6"/>
        <v>33.333333333333336</v>
      </c>
      <c r="Z10" s="39">
        <v>31</v>
      </c>
      <c r="AA10" s="60">
        <v>12</v>
      </c>
      <c r="AB10" s="40">
        <f t="shared" si="7"/>
        <v>38.70967741935484</v>
      </c>
      <c r="AC10" s="37"/>
      <c r="AD10" s="41"/>
    </row>
    <row r="11" spans="1:32" s="42" customFormat="1" ht="15.75" customHeight="1" x14ac:dyDescent="0.25">
      <c r="A11" s="61" t="s">
        <v>38</v>
      </c>
      <c r="B11" s="39">
        <v>520</v>
      </c>
      <c r="C11" s="39">
        <v>452</v>
      </c>
      <c r="D11" s="36">
        <f t="shared" si="0"/>
        <v>86.92307692307692</v>
      </c>
      <c r="E11" s="39">
        <v>331</v>
      </c>
      <c r="F11" s="39">
        <v>285</v>
      </c>
      <c r="G11" s="40">
        <f t="shared" si="1"/>
        <v>86.102719033232631</v>
      </c>
      <c r="H11" s="39">
        <v>78</v>
      </c>
      <c r="I11" s="39">
        <v>49</v>
      </c>
      <c r="J11" s="40">
        <f t="shared" si="2"/>
        <v>62.820512820512818</v>
      </c>
      <c r="K11" s="39">
        <v>15</v>
      </c>
      <c r="L11" s="39">
        <v>11</v>
      </c>
      <c r="M11" s="40">
        <f t="shared" si="3"/>
        <v>73.333333333333329</v>
      </c>
      <c r="N11" s="39">
        <v>0</v>
      </c>
      <c r="O11" s="39">
        <v>1</v>
      </c>
      <c r="P11" s="40" t="str">
        <f t="shared" si="8"/>
        <v>-</v>
      </c>
      <c r="Q11" s="39">
        <v>319</v>
      </c>
      <c r="R11" s="60">
        <v>268</v>
      </c>
      <c r="S11" s="40">
        <f t="shared" si="4"/>
        <v>84.012539184952985</v>
      </c>
      <c r="T11" s="39">
        <v>270</v>
      </c>
      <c r="U11" s="60">
        <v>73</v>
      </c>
      <c r="V11" s="40">
        <f t="shared" si="5"/>
        <v>27.037037037037038</v>
      </c>
      <c r="W11" s="39">
        <v>88</v>
      </c>
      <c r="X11" s="60">
        <v>70</v>
      </c>
      <c r="Y11" s="40">
        <f t="shared" si="6"/>
        <v>79.545454545454547</v>
      </c>
      <c r="Z11" s="39">
        <v>81</v>
      </c>
      <c r="AA11" s="60">
        <v>56</v>
      </c>
      <c r="AB11" s="40">
        <f t="shared" si="7"/>
        <v>69.135802469135797</v>
      </c>
      <c r="AC11" s="37"/>
      <c r="AD11" s="41"/>
    </row>
    <row r="12" spans="1:32" s="42" customFormat="1" ht="15.75" customHeight="1" x14ac:dyDescent="0.25">
      <c r="A12" s="61" t="s">
        <v>39</v>
      </c>
      <c r="B12" s="39">
        <v>776</v>
      </c>
      <c r="C12" s="39">
        <v>787</v>
      </c>
      <c r="D12" s="36">
        <f t="shared" si="0"/>
        <v>101.41752577319588</v>
      </c>
      <c r="E12" s="39">
        <v>268</v>
      </c>
      <c r="F12" s="39">
        <v>330</v>
      </c>
      <c r="G12" s="40">
        <f t="shared" si="1"/>
        <v>123.13432835820896</v>
      </c>
      <c r="H12" s="39">
        <v>69</v>
      </c>
      <c r="I12" s="39">
        <v>62</v>
      </c>
      <c r="J12" s="40">
        <f t="shared" si="2"/>
        <v>89.85507246376811</v>
      </c>
      <c r="K12" s="39">
        <v>28</v>
      </c>
      <c r="L12" s="39">
        <v>19</v>
      </c>
      <c r="M12" s="40">
        <f t="shared" si="3"/>
        <v>67.857142857142861</v>
      </c>
      <c r="N12" s="39">
        <v>20</v>
      </c>
      <c r="O12" s="39">
        <v>4</v>
      </c>
      <c r="P12" s="40">
        <f t="shared" si="8"/>
        <v>20</v>
      </c>
      <c r="Q12" s="39">
        <v>233</v>
      </c>
      <c r="R12" s="60">
        <v>289</v>
      </c>
      <c r="S12" s="40">
        <f t="shared" si="4"/>
        <v>124.03433476394849</v>
      </c>
      <c r="T12" s="39">
        <v>568</v>
      </c>
      <c r="U12" s="60">
        <v>56</v>
      </c>
      <c r="V12" s="40">
        <f t="shared" si="5"/>
        <v>9.8591549295774641</v>
      </c>
      <c r="W12" s="39">
        <v>93</v>
      </c>
      <c r="X12" s="60">
        <v>54</v>
      </c>
      <c r="Y12" s="40">
        <f t="shared" si="6"/>
        <v>58.064516129032256</v>
      </c>
      <c r="Z12" s="39">
        <v>89</v>
      </c>
      <c r="AA12" s="60">
        <v>47</v>
      </c>
      <c r="AB12" s="40">
        <f t="shared" si="7"/>
        <v>52.80898876404494</v>
      </c>
      <c r="AC12" s="37"/>
      <c r="AD12" s="41"/>
    </row>
    <row r="13" spans="1:32" s="42" customFormat="1" ht="15.75" customHeight="1" x14ac:dyDescent="0.25">
      <c r="A13" s="61" t="s">
        <v>40</v>
      </c>
      <c r="B13" s="39">
        <v>333</v>
      </c>
      <c r="C13" s="39">
        <v>236</v>
      </c>
      <c r="D13" s="36">
        <f t="shared" si="0"/>
        <v>70.870870870870874</v>
      </c>
      <c r="E13" s="39">
        <v>193</v>
      </c>
      <c r="F13" s="39">
        <v>177</v>
      </c>
      <c r="G13" s="40">
        <f t="shared" si="1"/>
        <v>91.709844559585491</v>
      </c>
      <c r="H13" s="39">
        <v>40</v>
      </c>
      <c r="I13" s="39">
        <v>58</v>
      </c>
      <c r="J13" s="40">
        <f t="shared" si="2"/>
        <v>145</v>
      </c>
      <c r="K13" s="39">
        <v>10</v>
      </c>
      <c r="L13" s="39">
        <v>8</v>
      </c>
      <c r="M13" s="40">
        <f t="shared" si="3"/>
        <v>80</v>
      </c>
      <c r="N13" s="39">
        <v>0</v>
      </c>
      <c r="O13" s="39">
        <v>0</v>
      </c>
      <c r="P13" s="40" t="str">
        <f t="shared" si="8"/>
        <v>-</v>
      </c>
      <c r="Q13" s="39">
        <v>171</v>
      </c>
      <c r="R13" s="60">
        <v>146</v>
      </c>
      <c r="S13" s="40">
        <f t="shared" si="4"/>
        <v>85.380116959064324</v>
      </c>
      <c r="T13" s="39">
        <v>202</v>
      </c>
      <c r="U13" s="60">
        <v>21</v>
      </c>
      <c r="V13" s="40">
        <f t="shared" si="5"/>
        <v>10.396039603960396</v>
      </c>
      <c r="W13" s="39">
        <v>58</v>
      </c>
      <c r="X13" s="60">
        <v>21</v>
      </c>
      <c r="Y13" s="40">
        <f t="shared" si="6"/>
        <v>36.206896551724135</v>
      </c>
      <c r="Z13" s="39">
        <v>53</v>
      </c>
      <c r="AA13" s="60">
        <v>19</v>
      </c>
      <c r="AB13" s="40">
        <f t="shared" si="7"/>
        <v>35.849056603773583</v>
      </c>
      <c r="AC13" s="37"/>
      <c r="AD13" s="41"/>
    </row>
    <row r="14" spans="1:32" s="42" customFormat="1" ht="15.75" customHeight="1" x14ac:dyDescent="0.25">
      <c r="A14" s="61" t="s">
        <v>41</v>
      </c>
      <c r="B14" s="39">
        <v>376</v>
      </c>
      <c r="C14" s="39">
        <v>334</v>
      </c>
      <c r="D14" s="36">
        <f t="shared" si="0"/>
        <v>88.829787234042556</v>
      </c>
      <c r="E14" s="39">
        <v>280</v>
      </c>
      <c r="F14" s="39">
        <v>245</v>
      </c>
      <c r="G14" s="40">
        <f t="shared" si="1"/>
        <v>87.5</v>
      </c>
      <c r="H14" s="39">
        <v>44</v>
      </c>
      <c r="I14" s="39">
        <v>47</v>
      </c>
      <c r="J14" s="40">
        <f t="shared" si="2"/>
        <v>106.81818181818181</v>
      </c>
      <c r="K14" s="39">
        <v>14</v>
      </c>
      <c r="L14" s="39">
        <v>8</v>
      </c>
      <c r="M14" s="40">
        <f t="shared" si="3"/>
        <v>57.142857142857146</v>
      </c>
      <c r="N14" s="39">
        <v>4</v>
      </c>
      <c r="O14" s="39">
        <v>1</v>
      </c>
      <c r="P14" s="40">
        <f t="shared" si="8"/>
        <v>25</v>
      </c>
      <c r="Q14" s="39">
        <v>267</v>
      </c>
      <c r="R14" s="60">
        <v>219</v>
      </c>
      <c r="S14" s="40">
        <f t="shared" si="4"/>
        <v>82.022471910112358</v>
      </c>
      <c r="T14" s="39">
        <v>206</v>
      </c>
      <c r="U14" s="60">
        <v>26</v>
      </c>
      <c r="V14" s="40">
        <f t="shared" si="5"/>
        <v>12.621359223300971</v>
      </c>
      <c r="W14" s="39">
        <v>114</v>
      </c>
      <c r="X14" s="60">
        <v>26</v>
      </c>
      <c r="Y14" s="40">
        <f t="shared" si="6"/>
        <v>22.807017543859651</v>
      </c>
      <c r="Z14" s="39">
        <v>95</v>
      </c>
      <c r="AA14" s="60">
        <v>20</v>
      </c>
      <c r="AB14" s="40">
        <f t="shared" si="7"/>
        <v>21.05263157894737</v>
      </c>
      <c r="AC14" s="37"/>
      <c r="AD14" s="41"/>
    </row>
    <row r="15" spans="1:32" s="42" customFormat="1" ht="15.75" customHeight="1" x14ac:dyDescent="0.25">
      <c r="A15" s="61" t="s">
        <v>42</v>
      </c>
      <c r="B15" s="39">
        <v>1674</v>
      </c>
      <c r="C15" s="39">
        <v>1599</v>
      </c>
      <c r="D15" s="36">
        <f t="shared" si="0"/>
        <v>95.519713261648747</v>
      </c>
      <c r="E15" s="39">
        <v>713</v>
      </c>
      <c r="F15" s="39">
        <v>797</v>
      </c>
      <c r="G15" s="40">
        <f t="shared" si="1"/>
        <v>111.781206171108</v>
      </c>
      <c r="H15" s="39">
        <v>159</v>
      </c>
      <c r="I15" s="39">
        <v>162</v>
      </c>
      <c r="J15" s="40">
        <f t="shared" si="2"/>
        <v>101.88679245283019</v>
      </c>
      <c r="K15" s="39">
        <v>69</v>
      </c>
      <c r="L15" s="39">
        <v>32</v>
      </c>
      <c r="M15" s="40">
        <f t="shared" si="3"/>
        <v>46.376811594202898</v>
      </c>
      <c r="N15" s="39">
        <v>5</v>
      </c>
      <c r="O15" s="39">
        <v>4</v>
      </c>
      <c r="P15" s="40">
        <f t="shared" si="8"/>
        <v>80</v>
      </c>
      <c r="Q15" s="39">
        <v>651</v>
      </c>
      <c r="R15" s="60">
        <v>650</v>
      </c>
      <c r="S15" s="40">
        <f t="shared" si="4"/>
        <v>99.846390168970814</v>
      </c>
      <c r="T15" s="39">
        <v>1070</v>
      </c>
      <c r="U15" s="60">
        <v>143</v>
      </c>
      <c r="V15" s="40">
        <f t="shared" si="5"/>
        <v>13.364485981308411</v>
      </c>
      <c r="W15" s="39">
        <v>276</v>
      </c>
      <c r="X15" s="60">
        <v>141</v>
      </c>
      <c r="Y15" s="40">
        <f t="shared" si="6"/>
        <v>51.086956521739133</v>
      </c>
      <c r="Z15" s="39">
        <v>250</v>
      </c>
      <c r="AA15" s="60">
        <v>125</v>
      </c>
      <c r="AB15" s="40">
        <f t="shared" si="7"/>
        <v>50</v>
      </c>
      <c r="AC15" s="37"/>
      <c r="AD15" s="41"/>
    </row>
    <row r="16" spans="1:32" s="42" customFormat="1" ht="15.75" customHeight="1" x14ac:dyDescent="0.25">
      <c r="A16" s="61" t="s">
        <v>43</v>
      </c>
      <c r="B16" s="39">
        <v>1296</v>
      </c>
      <c r="C16" s="39">
        <v>1129</v>
      </c>
      <c r="D16" s="36">
        <f t="shared" si="0"/>
        <v>87.114197530864203</v>
      </c>
      <c r="E16" s="39">
        <v>855</v>
      </c>
      <c r="F16" s="39">
        <v>794</v>
      </c>
      <c r="G16" s="40">
        <f t="shared" si="1"/>
        <v>92.865497076023388</v>
      </c>
      <c r="H16" s="39">
        <v>220</v>
      </c>
      <c r="I16" s="39">
        <v>178</v>
      </c>
      <c r="J16" s="40">
        <f t="shared" si="2"/>
        <v>80.909090909090907</v>
      </c>
      <c r="K16" s="39">
        <v>91</v>
      </c>
      <c r="L16" s="39">
        <v>44</v>
      </c>
      <c r="M16" s="40">
        <f t="shared" si="3"/>
        <v>48.35164835164835</v>
      </c>
      <c r="N16" s="39">
        <v>23</v>
      </c>
      <c r="O16" s="39">
        <v>17</v>
      </c>
      <c r="P16" s="40">
        <f t="shared" si="8"/>
        <v>73.913043478260875</v>
      </c>
      <c r="Q16" s="39">
        <v>812</v>
      </c>
      <c r="R16" s="60">
        <v>693</v>
      </c>
      <c r="S16" s="40">
        <f t="shared" si="4"/>
        <v>85.34482758620689</v>
      </c>
      <c r="T16" s="39">
        <v>527</v>
      </c>
      <c r="U16" s="60">
        <v>110</v>
      </c>
      <c r="V16" s="40">
        <f t="shared" si="5"/>
        <v>20.872865275142313</v>
      </c>
      <c r="W16" s="39">
        <v>222</v>
      </c>
      <c r="X16" s="60">
        <v>108</v>
      </c>
      <c r="Y16" s="40">
        <f t="shared" si="6"/>
        <v>48.648648648648646</v>
      </c>
      <c r="Z16" s="39">
        <v>202</v>
      </c>
      <c r="AA16" s="60">
        <v>100</v>
      </c>
      <c r="AB16" s="40">
        <f t="shared" si="7"/>
        <v>49.504950495049506</v>
      </c>
      <c r="AC16" s="37"/>
      <c r="AD16" s="41"/>
    </row>
    <row r="17" spans="1:30" s="42" customFormat="1" ht="15.75" customHeight="1" x14ac:dyDescent="0.25">
      <c r="A17" s="61" t="s">
        <v>44</v>
      </c>
      <c r="B17" s="39">
        <v>1916</v>
      </c>
      <c r="C17" s="39">
        <v>1989</v>
      </c>
      <c r="D17" s="36">
        <f t="shared" si="0"/>
        <v>103.81002087682673</v>
      </c>
      <c r="E17" s="39">
        <v>905</v>
      </c>
      <c r="F17" s="39">
        <v>975</v>
      </c>
      <c r="G17" s="40">
        <f t="shared" si="1"/>
        <v>107.73480662983425</v>
      </c>
      <c r="H17" s="39">
        <v>152</v>
      </c>
      <c r="I17" s="39">
        <v>170</v>
      </c>
      <c r="J17" s="40">
        <f t="shared" si="2"/>
        <v>111.84210526315789</v>
      </c>
      <c r="K17" s="39">
        <v>61</v>
      </c>
      <c r="L17" s="39">
        <v>44</v>
      </c>
      <c r="M17" s="40">
        <f t="shared" si="3"/>
        <v>72.131147540983605</v>
      </c>
      <c r="N17" s="39">
        <v>9</v>
      </c>
      <c r="O17" s="39">
        <v>2</v>
      </c>
      <c r="P17" s="40">
        <f t="shared" si="8"/>
        <v>22.222222222222221</v>
      </c>
      <c r="Q17" s="39">
        <v>710</v>
      </c>
      <c r="R17" s="60">
        <v>693</v>
      </c>
      <c r="S17" s="40">
        <f t="shared" si="4"/>
        <v>97.605633802816897</v>
      </c>
      <c r="T17" s="39">
        <v>1280</v>
      </c>
      <c r="U17" s="60">
        <v>240</v>
      </c>
      <c r="V17" s="40">
        <f t="shared" si="5"/>
        <v>18.75</v>
      </c>
      <c r="W17" s="39">
        <v>304</v>
      </c>
      <c r="X17" s="60">
        <v>231</v>
      </c>
      <c r="Y17" s="40">
        <f t="shared" si="6"/>
        <v>75.986842105263165</v>
      </c>
      <c r="Z17" s="39">
        <v>286</v>
      </c>
      <c r="AA17" s="60">
        <v>220</v>
      </c>
      <c r="AB17" s="40">
        <f t="shared" si="7"/>
        <v>76.92307692307692</v>
      </c>
      <c r="AC17" s="37"/>
      <c r="AD17" s="41"/>
    </row>
    <row r="18" spans="1:30" s="42" customFormat="1" ht="15.75" customHeight="1" x14ac:dyDescent="0.25">
      <c r="A18" s="61" t="s">
        <v>45</v>
      </c>
      <c r="B18" s="39">
        <v>1077</v>
      </c>
      <c r="C18" s="39">
        <v>612</v>
      </c>
      <c r="D18" s="36">
        <f t="shared" si="0"/>
        <v>56.824512534818943</v>
      </c>
      <c r="E18" s="39">
        <v>686</v>
      </c>
      <c r="F18" s="39">
        <v>576</v>
      </c>
      <c r="G18" s="40">
        <f t="shared" si="1"/>
        <v>83.965014577259481</v>
      </c>
      <c r="H18" s="39">
        <v>118</v>
      </c>
      <c r="I18" s="39">
        <v>118</v>
      </c>
      <c r="J18" s="40">
        <f t="shared" si="2"/>
        <v>100</v>
      </c>
      <c r="K18" s="39">
        <v>38</v>
      </c>
      <c r="L18" s="39">
        <v>22</v>
      </c>
      <c r="M18" s="40">
        <f t="shared" si="3"/>
        <v>57.89473684210526</v>
      </c>
      <c r="N18" s="39">
        <v>6</v>
      </c>
      <c r="O18" s="39">
        <v>1</v>
      </c>
      <c r="P18" s="40">
        <f t="shared" si="8"/>
        <v>16.666666666666668</v>
      </c>
      <c r="Q18" s="39">
        <v>569</v>
      </c>
      <c r="R18" s="60">
        <v>455</v>
      </c>
      <c r="S18" s="40">
        <f t="shared" si="4"/>
        <v>79.96485061511423</v>
      </c>
      <c r="T18" s="39">
        <v>224</v>
      </c>
      <c r="U18" s="60">
        <v>104</v>
      </c>
      <c r="V18" s="40">
        <f t="shared" si="5"/>
        <v>46.428571428571431</v>
      </c>
      <c r="W18" s="39">
        <v>184</v>
      </c>
      <c r="X18" s="60">
        <v>102</v>
      </c>
      <c r="Y18" s="40">
        <f t="shared" si="6"/>
        <v>55.434782608695649</v>
      </c>
      <c r="Z18" s="39">
        <v>173</v>
      </c>
      <c r="AA18" s="60">
        <v>98</v>
      </c>
      <c r="AB18" s="40">
        <f t="shared" si="7"/>
        <v>56.647398843930638</v>
      </c>
      <c r="AC18" s="37"/>
      <c r="AD18" s="41"/>
    </row>
    <row r="19" spans="1:30" s="42" customFormat="1" ht="15.75" customHeight="1" x14ac:dyDescent="0.25">
      <c r="A19" s="61" t="s">
        <v>46</v>
      </c>
      <c r="B19" s="39">
        <v>1132</v>
      </c>
      <c r="C19" s="39">
        <v>1057</v>
      </c>
      <c r="D19" s="36">
        <f t="shared" si="0"/>
        <v>93.374558303886928</v>
      </c>
      <c r="E19" s="39">
        <v>680</v>
      </c>
      <c r="F19" s="39">
        <v>611</v>
      </c>
      <c r="G19" s="40">
        <f t="shared" si="1"/>
        <v>89.852941176470594</v>
      </c>
      <c r="H19" s="39">
        <v>172</v>
      </c>
      <c r="I19" s="39">
        <v>186</v>
      </c>
      <c r="J19" s="40">
        <f t="shared" si="2"/>
        <v>108.13953488372093</v>
      </c>
      <c r="K19" s="39">
        <v>62</v>
      </c>
      <c r="L19" s="39">
        <v>59</v>
      </c>
      <c r="M19" s="40">
        <f t="shared" si="3"/>
        <v>95.161290322580641</v>
      </c>
      <c r="N19" s="39">
        <v>10</v>
      </c>
      <c r="O19" s="39">
        <v>3</v>
      </c>
      <c r="P19" s="40">
        <f t="shared" si="8"/>
        <v>30</v>
      </c>
      <c r="Q19" s="39">
        <v>596</v>
      </c>
      <c r="R19" s="60">
        <v>552</v>
      </c>
      <c r="S19" s="40">
        <f t="shared" si="4"/>
        <v>92.617449664429529</v>
      </c>
      <c r="T19" s="39">
        <v>640</v>
      </c>
      <c r="U19" s="60">
        <v>130</v>
      </c>
      <c r="V19" s="40">
        <f t="shared" si="5"/>
        <v>20.3125</v>
      </c>
      <c r="W19" s="39">
        <v>203</v>
      </c>
      <c r="X19" s="60">
        <v>128</v>
      </c>
      <c r="Y19" s="40">
        <f t="shared" si="6"/>
        <v>63.054187192118228</v>
      </c>
      <c r="Z19" s="39">
        <v>187</v>
      </c>
      <c r="AA19" s="60">
        <v>109</v>
      </c>
      <c r="AB19" s="40">
        <f t="shared" si="7"/>
        <v>58.288770053475936</v>
      </c>
      <c r="AC19" s="37"/>
      <c r="AD19" s="41"/>
    </row>
    <row r="20" spans="1:30" s="42" customFormat="1" ht="15.75" customHeight="1" x14ac:dyDescent="0.25">
      <c r="A20" s="61" t="s">
        <v>47</v>
      </c>
      <c r="B20" s="39">
        <v>619</v>
      </c>
      <c r="C20" s="39">
        <v>645</v>
      </c>
      <c r="D20" s="36">
        <f t="shared" si="0"/>
        <v>104.20032310177706</v>
      </c>
      <c r="E20" s="39">
        <v>361</v>
      </c>
      <c r="F20" s="39">
        <v>385</v>
      </c>
      <c r="G20" s="40">
        <f t="shared" si="1"/>
        <v>106.64819944598338</v>
      </c>
      <c r="H20" s="39">
        <v>70</v>
      </c>
      <c r="I20" s="39">
        <v>100</v>
      </c>
      <c r="J20" s="40">
        <f t="shared" si="2"/>
        <v>142.85714285714286</v>
      </c>
      <c r="K20" s="39">
        <v>26</v>
      </c>
      <c r="L20" s="39">
        <v>29</v>
      </c>
      <c r="M20" s="40">
        <f t="shared" si="3"/>
        <v>111.53846153846153</v>
      </c>
      <c r="N20" s="39">
        <v>7</v>
      </c>
      <c r="O20" s="39">
        <v>0</v>
      </c>
      <c r="P20" s="40">
        <f t="shared" si="8"/>
        <v>0</v>
      </c>
      <c r="Q20" s="39">
        <v>313</v>
      </c>
      <c r="R20" s="60">
        <v>309</v>
      </c>
      <c r="S20" s="40">
        <f t="shared" si="4"/>
        <v>98.722044728434511</v>
      </c>
      <c r="T20" s="39">
        <v>363</v>
      </c>
      <c r="U20" s="60">
        <v>101</v>
      </c>
      <c r="V20" s="40">
        <f t="shared" si="5"/>
        <v>27.823691460055098</v>
      </c>
      <c r="W20" s="39">
        <v>141</v>
      </c>
      <c r="X20" s="60">
        <v>98</v>
      </c>
      <c r="Y20" s="40">
        <f t="shared" si="6"/>
        <v>69.503546099290787</v>
      </c>
      <c r="Z20" s="39">
        <v>131</v>
      </c>
      <c r="AA20" s="60">
        <v>89</v>
      </c>
      <c r="AB20" s="40">
        <f t="shared" si="7"/>
        <v>67.938931297709928</v>
      </c>
      <c r="AC20" s="37"/>
      <c r="AD20" s="41"/>
    </row>
    <row r="21" spans="1:30" s="42" customFormat="1" ht="15.75" customHeight="1" x14ac:dyDescent="0.25">
      <c r="A21" s="61" t="s">
        <v>48</v>
      </c>
      <c r="B21" s="39">
        <v>467</v>
      </c>
      <c r="C21" s="39">
        <v>507</v>
      </c>
      <c r="D21" s="36">
        <f t="shared" si="0"/>
        <v>108.56531049250535</v>
      </c>
      <c r="E21" s="39">
        <v>321</v>
      </c>
      <c r="F21" s="39">
        <v>356</v>
      </c>
      <c r="G21" s="40">
        <f t="shared" si="1"/>
        <v>110.90342679127725</v>
      </c>
      <c r="H21" s="39">
        <v>91</v>
      </c>
      <c r="I21" s="39">
        <v>67</v>
      </c>
      <c r="J21" s="40">
        <f t="shared" si="2"/>
        <v>73.626373626373621</v>
      </c>
      <c r="K21" s="39">
        <v>11</v>
      </c>
      <c r="L21" s="39">
        <v>25</v>
      </c>
      <c r="M21" s="40">
        <f t="shared" si="3"/>
        <v>227.27272727272728</v>
      </c>
      <c r="N21" s="39">
        <v>4</v>
      </c>
      <c r="O21" s="39">
        <v>0</v>
      </c>
      <c r="P21" s="40">
        <f t="shared" si="8"/>
        <v>0</v>
      </c>
      <c r="Q21" s="39">
        <v>308</v>
      </c>
      <c r="R21" s="60">
        <v>325</v>
      </c>
      <c r="S21" s="40">
        <f t="shared" si="4"/>
        <v>105.51948051948052</v>
      </c>
      <c r="T21" s="39">
        <v>217</v>
      </c>
      <c r="U21" s="60">
        <v>62</v>
      </c>
      <c r="V21" s="40">
        <f t="shared" si="5"/>
        <v>28.571428571428573</v>
      </c>
      <c r="W21" s="39">
        <v>105</v>
      </c>
      <c r="X21" s="60">
        <v>60</v>
      </c>
      <c r="Y21" s="40">
        <f t="shared" si="6"/>
        <v>57.142857142857146</v>
      </c>
      <c r="Z21" s="39">
        <v>95</v>
      </c>
      <c r="AA21" s="60">
        <v>52</v>
      </c>
      <c r="AB21" s="40">
        <f t="shared" si="7"/>
        <v>54.736842105263158</v>
      </c>
      <c r="AC21" s="37"/>
      <c r="AD21" s="41"/>
    </row>
    <row r="22" spans="1:30" s="42" customFormat="1" ht="15.75" customHeight="1" x14ac:dyDescent="0.25">
      <c r="A22" s="61" t="s">
        <v>49</v>
      </c>
      <c r="B22" s="39">
        <v>1104</v>
      </c>
      <c r="C22" s="39">
        <v>975</v>
      </c>
      <c r="D22" s="36">
        <f t="shared" si="0"/>
        <v>88.315217391304344</v>
      </c>
      <c r="E22" s="39">
        <v>645</v>
      </c>
      <c r="F22" s="39">
        <v>602</v>
      </c>
      <c r="G22" s="40">
        <f t="shared" si="1"/>
        <v>93.333333333333329</v>
      </c>
      <c r="H22" s="39">
        <v>111</v>
      </c>
      <c r="I22" s="39">
        <v>114</v>
      </c>
      <c r="J22" s="40">
        <f t="shared" si="2"/>
        <v>102.70270270270271</v>
      </c>
      <c r="K22" s="39">
        <v>36</v>
      </c>
      <c r="L22" s="39">
        <v>33</v>
      </c>
      <c r="M22" s="40">
        <f t="shared" si="3"/>
        <v>91.666666666666671</v>
      </c>
      <c r="N22" s="39">
        <v>4</v>
      </c>
      <c r="O22" s="39">
        <v>3</v>
      </c>
      <c r="P22" s="40">
        <f t="shared" si="8"/>
        <v>75</v>
      </c>
      <c r="Q22" s="39">
        <v>609</v>
      </c>
      <c r="R22" s="60">
        <v>545</v>
      </c>
      <c r="S22" s="40">
        <f t="shared" si="4"/>
        <v>89.490968801313628</v>
      </c>
      <c r="T22" s="39">
        <v>590</v>
      </c>
      <c r="U22" s="60">
        <v>121</v>
      </c>
      <c r="V22" s="40">
        <f t="shared" si="5"/>
        <v>20.508474576271187</v>
      </c>
      <c r="W22" s="39">
        <v>220</v>
      </c>
      <c r="X22" s="60">
        <v>121</v>
      </c>
      <c r="Y22" s="40">
        <f t="shared" si="6"/>
        <v>55</v>
      </c>
      <c r="Z22" s="39">
        <v>204</v>
      </c>
      <c r="AA22" s="60">
        <v>98</v>
      </c>
      <c r="AB22" s="40">
        <f t="shared" si="7"/>
        <v>48.03921568627451</v>
      </c>
      <c r="AC22" s="37"/>
      <c r="AD22" s="41"/>
    </row>
    <row r="23" spans="1:30" s="42" customFormat="1" ht="15.75" customHeight="1" x14ac:dyDescent="0.25">
      <c r="A23" s="61" t="s">
        <v>50</v>
      </c>
      <c r="B23" s="39">
        <v>977</v>
      </c>
      <c r="C23" s="39">
        <v>962</v>
      </c>
      <c r="D23" s="36">
        <f t="shared" si="0"/>
        <v>98.464687819856707</v>
      </c>
      <c r="E23" s="39">
        <v>809</v>
      </c>
      <c r="F23" s="39">
        <v>799</v>
      </c>
      <c r="G23" s="40">
        <f t="shared" si="1"/>
        <v>98.763906056860321</v>
      </c>
      <c r="H23" s="39">
        <v>213</v>
      </c>
      <c r="I23" s="39">
        <v>170</v>
      </c>
      <c r="J23" s="40">
        <f t="shared" si="2"/>
        <v>79.812206572769952</v>
      </c>
      <c r="K23" s="39">
        <v>49</v>
      </c>
      <c r="L23" s="39">
        <v>34</v>
      </c>
      <c r="M23" s="40">
        <f t="shared" si="3"/>
        <v>69.387755102040813</v>
      </c>
      <c r="N23" s="39">
        <v>25</v>
      </c>
      <c r="O23" s="39">
        <v>3</v>
      </c>
      <c r="P23" s="40">
        <f t="shared" si="8"/>
        <v>12</v>
      </c>
      <c r="Q23" s="39">
        <v>760</v>
      </c>
      <c r="R23" s="60">
        <v>732</v>
      </c>
      <c r="S23" s="40">
        <f t="shared" si="4"/>
        <v>96.315789473684205</v>
      </c>
      <c r="T23" s="39">
        <v>416</v>
      </c>
      <c r="U23" s="60">
        <v>151</v>
      </c>
      <c r="V23" s="40">
        <f t="shared" si="5"/>
        <v>36.29807692307692</v>
      </c>
      <c r="W23" s="39">
        <v>296</v>
      </c>
      <c r="X23" s="60">
        <v>149</v>
      </c>
      <c r="Y23" s="40">
        <f t="shared" si="6"/>
        <v>50.337837837837839</v>
      </c>
      <c r="Z23" s="39">
        <v>251</v>
      </c>
      <c r="AA23" s="60">
        <v>121</v>
      </c>
      <c r="AB23" s="40">
        <f t="shared" si="7"/>
        <v>48.207171314741039</v>
      </c>
      <c r="AC23" s="37"/>
      <c r="AD23" s="41"/>
    </row>
    <row r="24" spans="1:30" s="42" customFormat="1" ht="15.75" customHeight="1" x14ac:dyDescent="0.25">
      <c r="A24" s="61" t="s">
        <v>51</v>
      </c>
      <c r="B24" s="39">
        <v>872</v>
      </c>
      <c r="C24" s="39">
        <v>749</v>
      </c>
      <c r="D24" s="36">
        <f t="shared" si="0"/>
        <v>85.894495412844037</v>
      </c>
      <c r="E24" s="39">
        <v>633</v>
      </c>
      <c r="F24" s="39">
        <v>669</v>
      </c>
      <c r="G24" s="40">
        <f t="shared" si="1"/>
        <v>105.68720379146919</v>
      </c>
      <c r="H24" s="39">
        <v>98</v>
      </c>
      <c r="I24" s="39">
        <v>95</v>
      </c>
      <c r="J24" s="40">
        <f t="shared" si="2"/>
        <v>96.938775510204081</v>
      </c>
      <c r="K24" s="39">
        <v>32</v>
      </c>
      <c r="L24" s="39">
        <v>34</v>
      </c>
      <c r="M24" s="40">
        <f t="shared" si="3"/>
        <v>106.25</v>
      </c>
      <c r="N24" s="39">
        <v>3</v>
      </c>
      <c r="O24" s="39">
        <v>0</v>
      </c>
      <c r="P24" s="40">
        <f t="shared" si="8"/>
        <v>0</v>
      </c>
      <c r="Q24" s="39">
        <v>556</v>
      </c>
      <c r="R24" s="60">
        <v>630</v>
      </c>
      <c r="S24" s="40">
        <f t="shared" si="4"/>
        <v>113.30935251798562</v>
      </c>
      <c r="T24" s="39">
        <v>232</v>
      </c>
      <c r="U24" s="60">
        <v>146</v>
      </c>
      <c r="V24" s="40">
        <f t="shared" si="5"/>
        <v>62.931034482758619</v>
      </c>
      <c r="W24" s="39">
        <v>212</v>
      </c>
      <c r="X24" s="60">
        <v>134</v>
      </c>
      <c r="Y24" s="40">
        <f t="shared" si="6"/>
        <v>63.20754716981132</v>
      </c>
      <c r="Z24" s="39">
        <v>202</v>
      </c>
      <c r="AA24" s="60">
        <v>130</v>
      </c>
      <c r="AB24" s="40">
        <f t="shared" si="7"/>
        <v>64.356435643564353</v>
      </c>
      <c r="AC24" s="37"/>
      <c r="AD24" s="41"/>
    </row>
    <row r="25" spans="1:30" s="42" customFormat="1" ht="15.75" customHeight="1" x14ac:dyDescent="0.25">
      <c r="A25" s="61" t="s">
        <v>52</v>
      </c>
      <c r="B25" s="39">
        <v>933</v>
      </c>
      <c r="C25" s="39">
        <v>948</v>
      </c>
      <c r="D25" s="36">
        <f t="shared" si="0"/>
        <v>101.60771704180064</v>
      </c>
      <c r="E25" s="39">
        <v>243</v>
      </c>
      <c r="F25" s="39">
        <v>316</v>
      </c>
      <c r="G25" s="40">
        <f t="shared" si="1"/>
        <v>130.0411522633745</v>
      </c>
      <c r="H25" s="39">
        <v>60</v>
      </c>
      <c r="I25" s="39">
        <v>85</v>
      </c>
      <c r="J25" s="40">
        <f t="shared" si="2"/>
        <v>141.66666666666666</v>
      </c>
      <c r="K25" s="39">
        <v>21</v>
      </c>
      <c r="L25" s="39">
        <v>19</v>
      </c>
      <c r="M25" s="40">
        <f t="shared" si="3"/>
        <v>90.476190476190482</v>
      </c>
      <c r="N25" s="39">
        <v>3</v>
      </c>
      <c r="O25" s="39">
        <v>7</v>
      </c>
      <c r="P25" s="40">
        <f t="shared" si="8"/>
        <v>233.33333333333334</v>
      </c>
      <c r="Q25" s="39">
        <v>216</v>
      </c>
      <c r="R25" s="60">
        <v>264</v>
      </c>
      <c r="S25" s="40">
        <f t="shared" si="4"/>
        <v>122.22222222222223</v>
      </c>
      <c r="T25" s="39">
        <v>751</v>
      </c>
      <c r="U25" s="60">
        <v>52</v>
      </c>
      <c r="V25" s="40">
        <f t="shared" si="5"/>
        <v>6.9241011984021306</v>
      </c>
      <c r="W25" s="39">
        <v>106</v>
      </c>
      <c r="X25" s="60">
        <v>52</v>
      </c>
      <c r="Y25" s="40">
        <f t="shared" si="6"/>
        <v>49.056603773584904</v>
      </c>
      <c r="Z25" s="39">
        <v>94</v>
      </c>
      <c r="AA25" s="60">
        <v>48</v>
      </c>
      <c r="AB25" s="40">
        <f t="shared" si="7"/>
        <v>51.063829787234042</v>
      </c>
      <c r="AC25" s="37"/>
      <c r="AD25" s="41"/>
    </row>
    <row r="26" spans="1:30" s="42" customFormat="1" ht="15.75" customHeight="1" x14ac:dyDescent="0.25">
      <c r="A26" s="61" t="s">
        <v>53</v>
      </c>
      <c r="B26" s="39">
        <v>672</v>
      </c>
      <c r="C26" s="39">
        <v>640</v>
      </c>
      <c r="D26" s="36">
        <f t="shared" si="0"/>
        <v>95.238095238095241</v>
      </c>
      <c r="E26" s="39">
        <v>461</v>
      </c>
      <c r="F26" s="39">
        <v>404</v>
      </c>
      <c r="G26" s="40">
        <f t="shared" si="1"/>
        <v>87.635574837310202</v>
      </c>
      <c r="H26" s="39">
        <v>90</v>
      </c>
      <c r="I26" s="39">
        <v>83</v>
      </c>
      <c r="J26" s="40">
        <f t="shared" si="2"/>
        <v>92.222222222222229</v>
      </c>
      <c r="K26" s="39">
        <v>25</v>
      </c>
      <c r="L26" s="39">
        <v>19</v>
      </c>
      <c r="M26" s="40">
        <f t="shared" si="3"/>
        <v>76</v>
      </c>
      <c r="N26" s="39">
        <v>8</v>
      </c>
      <c r="O26" s="39">
        <v>0</v>
      </c>
      <c r="P26" s="40">
        <f t="shared" si="8"/>
        <v>0</v>
      </c>
      <c r="Q26" s="39">
        <v>419</v>
      </c>
      <c r="R26" s="60">
        <v>338</v>
      </c>
      <c r="S26" s="40">
        <f t="shared" si="4"/>
        <v>80.66825775656325</v>
      </c>
      <c r="T26" s="39">
        <v>388</v>
      </c>
      <c r="U26" s="60">
        <v>121</v>
      </c>
      <c r="V26" s="40">
        <f t="shared" si="5"/>
        <v>31.185567010309278</v>
      </c>
      <c r="W26" s="39">
        <v>154</v>
      </c>
      <c r="X26" s="60">
        <v>118</v>
      </c>
      <c r="Y26" s="40">
        <f t="shared" si="6"/>
        <v>76.623376623376629</v>
      </c>
      <c r="Z26" s="39">
        <v>139</v>
      </c>
      <c r="AA26" s="60">
        <v>100</v>
      </c>
      <c r="AB26" s="40">
        <f t="shared" si="7"/>
        <v>71.942446043165461</v>
      </c>
      <c r="AC26" s="37"/>
      <c r="AD26" s="41"/>
    </row>
    <row r="27" spans="1:30" s="42" customFormat="1" ht="15.75" customHeight="1" x14ac:dyDescent="0.25">
      <c r="A27" s="61" t="s">
        <v>54</v>
      </c>
      <c r="B27" s="39">
        <v>529</v>
      </c>
      <c r="C27" s="39">
        <v>690</v>
      </c>
      <c r="D27" s="36">
        <f t="shared" si="0"/>
        <v>130.43478260869566</v>
      </c>
      <c r="E27" s="39">
        <v>336</v>
      </c>
      <c r="F27" s="39">
        <v>489</v>
      </c>
      <c r="G27" s="40">
        <f t="shared" si="1"/>
        <v>145.53571428571428</v>
      </c>
      <c r="H27" s="39">
        <v>63</v>
      </c>
      <c r="I27" s="39">
        <v>114</v>
      </c>
      <c r="J27" s="40">
        <f t="shared" si="2"/>
        <v>180.95238095238096</v>
      </c>
      <c r="K27" s="39">
        <v>23</v>
      </c>
      <c r="L27" s="39">
        <v>53</v>
      </c>
      <c r="M27" s="40">
        <f t="shared" si="3"/>
        <v>230.43478260869566</v>
      </c>
      <c r="N27" s="39">
        <v>8</v>
      </c>
      <c r="O27" s="39">
        <v>15</v>
      </c>
      <c r="P27" s="40">
        <f t="shared" si="8"/>
        <v>187.5</v>
      </c>
      <c r="Q27" s="39">
        <v>301</v>
      </c>
      <c r="R27" s="60">
        <v>410</v>
      </c>
      <c r="S27" s="40">
        <f t="shared" si="4"/>
        <v>136.21262458471762</v>
      </c>
      <c r="T27" s="39">
        <v>300</v>
      </c>
      <c r="U27" s="60">
        <v>79</v>
      </c>
      <c r="V27" s="40">
        <f t="shared" si="5"/>
        <v>26.333333333333332</v>
      </c>
      <c r="W27" s="39">
        <v>152</v>
      </c>
      <c r="X27" s="60">
        <v>76</v>
      </c>
      <c r="Y27" s="40">
        <f t="shared" si="6"/>
        <v>50</v>
      </c>
      <c r="Z27" s="39">
        <v>147</v>
      </c>
      <c r="AA27" s="60">
        <v>73</v>
      </c>
      <c r="AB27" s="40">
        <f t="shared" si="7"/>
        <v>49.65986394557823</v>
      </c>
      <c r="AC27" s="37"/>
      <c r="AD27" s="41"/>
    </row>
    <row r="28" spans="1:30" s="42" customFormat="1" ht="15.75" customHeight="1" x14ac:dyDescent="0.25">
      <c r="A28" s="61" t="s">
        <v>55</v>
      </c>
      <c r="B28" s="39">
        <v>405</v>
      </c>
      <c r="C28" s="39">
        <v>333</v>
      </c>
      <c r="D28" s="36">
        <f t="shared" si="0"/>
        <v>82.222222222222229</v>
      </c>
      <c r="E28" s="39">
        <v>298</v>
      </c>
      <c r="F28" s="39">
        <v>238</v>
      </c>
      <c r="G28" s="40">
        <f t="shared" si="1"/>
        <v>79.865771812080538</v>
      </c>
      <c r="H28" s="39">
        <v>73</v>
      </c>
      <c r="I28" s="39">
        <v>57</v>
      </c>
      <c r="J28" s="40">
        <f t="shared" si="2"/>
        <v>78.082191780821915</v>
      </c>
      <c r="K28" s="39">
        <v>14</v>
      </c>
      <c r="L28" s="39">
        <v>11</v>
      </c>
      <c r="M28" s="40">
        <f t="shared" si="3"/>
        <v>78.571428571428569</v>
      </c>
      <c r="N28" s="39">
        <v>14</v>
      </c>
      <c r="O28" s="39">
        <v>1</v>
      </c>
      <c r="P28" s="40">
        <f t="shared" si="8"/>
        <v>7.1428571428571432</v>
      </c>
      <c r="Q28" s="39">
        <v>273</v>
      </c>
      <c r="R28" s="60">
        <v>223</v>
      </c>
      <c r="S28" s="40">
        <f t="shared" si="4"/>
        <v>81.684981684981679</v>
      </c>
      <c r="T28" s="39">
        <v>177</v>
      </c>
      <c r="U28" s="60">
        <v>53</v>
      </c>
      <c r="V28" s="40">
        <f t="shared" si="5"/>
        <v>29.943502824858758</v>
      </c>
      <c r="W28" s="39">
        <v>86</v>
      </c>
      <c r="X28" s="60">
        <v>52</v>
      </c>
      <c r="Y28" s="40">
        <f t="shared" si="6"/>
        <v>60.465116279069768</v>
      </c>
      <c r="Z28" s="39">
        <v>84</v>
      </c>
      <c r="AA28" s="60">
        <v>50</v>
      </c>
      <c r="AB28" s="40">
        <f t="shared" si="7"/>
        <v>59.523809523809526</v>
      </c>
      <c r="AC28" s="37"/>
      <c r="AD28" s="41"/>
    </row>
    <row r="29" spans="1:30" s="42" customFormat="1" ht="15.75" customHeight="1" x14ac:dyDescent="0.25">
      <c r="A29" s="61" t="s">
        <v>56</v>
      </c>
      <c r="B29" s="39">
        <v>919</v>
      </c>
      <c r="C29" s="39">
        <v>867</v>
      </c>
      <c r="D29" s="36">
        <f t="shared" si="0"/>
        <v>94.341675734494018</v>
      </c>
      <c r="E29" s="39">
        <v>672</v>
      </c>
      <c r="F29" s="39">
        <v>593</v>
      </c>
      <c r="G29" s="40">
        <f t="shared" si="1"/>
        <v>88.24404761904762</v>
      </c>
      <c r="H29" s="39">
        <v>53</v>
      </c>
      <c r="I29" s="39">
        <v>62</v>
      </c>
      <c r="J29" s="40">
        <f t="shared" si="2"/>
        <v>116.98113207547169</v>
      </c>
      <c r="K29" s="39">
        <v>48</v>
      </c>
      <c r="L29" s="39">
        <v>44</v>
      </c>
      <c r="M29" s="40">
        <f t="shared" si="3"/>
        <v>91.666666666666671</v>
      </c>
      <c r="N29" s="39">
        <v>1</v>
      </c>
      <c r="O29" s="39">
        <v>0</v>
      </c>
      <c r="P29" s="40">
        <f t="shared" si="8"/>
        <v>0</v>
      </c>
      <c r="Q29" s="39">
        <v>566</v>
      </c>
      <c r="R29" s="60">
        <v>493</v>
      </c>
      <c r="S29" s="40">
        <f t="shared" si="4"/>
        <v>87.102473498233209</v>
      </c>
      <c r="T29" s="39">
        <v>476</v>
      </c>
      <c r="U29" s="60">
        <v>98</v>
      </c>
      <c r="V29" s="40">
        <f t="shared" si="5"/>
        <v>20.588235294117649</v>
      </c>
      <c r="W29" s="39">
        <v>248</v>
      </c>
      <c r="X29" s="60">
        <v>95</v>
      </c>
      <c r="Y29" s="40">
        <f t="shared" si="6"/>
        <v>38.306451612903224</v>
      </c>
      <c r="Z29" s="39">
        <v>232</v>
      </c>
      <c r="AA29" s="60">
        <v>87</v>
      </c>
      <c r="AB29" s="40">
        <f t="shared" si="7"/>
        <v>37.5</v>
      </c>
      <c r="AC29" s="37"/>
      <c r="AD29" s="41"/>
    </row>
    <row r="30" spans="1:30" s="42" customFormat="1" ht="15.75" customHeight="1" x14ac:dyDescent="0.25">
      <c r="A30" s="61" t="s">
        <v>57</v>
      </c>
      <c r="B30" s="39">
        <v>662</v>
      </c>
      <c r="C30" s="39">
        <v>662</v>
      </c>
      <c r="D30" s="36">
        <f t="shared" si="0"/>
        <v>100</v>
      </c>
      <c r="E30" s="39">
        <v>316</v>
      </c>
      <c r="F30" s="39">
        <v>325</v>
      </c>
      <c r="G30" s="40">
        <f t="shared" si="1"/>
        <v>102.84810126582279</v>
      </c>
      <c r="H30" s="39">
        <v>82</v>
      </c>
      <c r="I30" s="39">
        <v>74</v>
      </c>
      <c r="J30" s="40">
        <f t="shared" si="2"/>
        <v>90.243902439024396</v>
      </c>
      <c r="K30" s="39">
        <v>41</v>
      </c>
      <c r="L30" s="39">
        <v>22</v>
      </c>
      <c r="M30" s="40">
        <f t="shared" si="3"/>
        <v>53.658536585365852</v>
      </c>
      <c r="N30" s="39">
        <v>7</v>
      </c>
      <c r="O30" s="39">
        <v>3</v>
      </c>
      <c r="P30" s="40">
        <f t="shared" si="8"/>
        <v>42.857142857142854</v>
      </c>
      <c r="Q30" s="39">
        <v>305</v>
      </c>
      <c r="R30" s="60">
        <v>298</v>
      </c>
      <c r="S30" s="40">
        <f t="shared" si="4"/>
        <v>97.704918032786878</v>
      </c>
      <c r="T30" s="39">
        <v>446</v>
      </c>
      <c r="U30" s="60">
        <v>70</v>
      </c>
      <c r="V30" s="40">
        <f t="shared" si="5"/>
        <v>15.695067264573991</v>
      </c>
      <c r="W30" s="39">
        <v>119</v>
      </c>
      <c r="X30" s="60">
        <v>66</v>
      </c>
      <c r="Y30" s="40">
        <f t="shared" si="6"/>
        <v>55.462184873949582</v>
      </c>
      <c r="Z30" s="39">
        <v>106</v>
      </c>
      <c r="AA30" s="60">
        <v>54</v>
      </c>
      <c r="AB30" s="40">
        <f t="shared" si="7"/>
        <v>50.943396226415096</v>
      </c>
      <c r="AC30" s="37"/>
      <c r="AD30" s="41"/>
    </row>
    <row r="31" spans="1:30" s="42" customFormat="1" ht="15.75" customHeight="1" x14ac:dyDescent="0.25">
      <c r="A31" s="61" t="s">
        <v>58</v>
      </c>
      <c r="B31" s="39">
        <v>610</v>
      </c>
      <c r="C31" s="39">
        <v>556</v>
      </c>
      <c r="D31" s="36">
        <f t="shared" si="0"/>
        <v>91.147540983606561</v>
      </c>
      <c r="E31" s="39">
        <v>273</v>
      </c>
      <c r="F31" s="39">
        <v>283</v>
      </c>
      <c r="G31" s="40">
        <f t="shared" si="1"/>
        <v>103.66300366300366</v>
      </c>
      <c r="H31" s="39">
        <v>66</v>
      </c>
      <c r="I31" s="39">
        <v>85</v>
      </c>
      <c r="J31" s="40">
        <f t="shared" si="2"/>
        <v>128.78787878787878</v>
      </c>
      <c r="K31" s="39">
        <v>15</v>
      </c>
      <c r="L31" s="39">
        <v>20</v>
      </c>
      <c r="M31" s="40">
        <f t="shared" si="3"/>
        <v>133.33333333333334</v>
      </c>
      <c r="N31" s="39">
        <v>1</v>
      </c>
      <c r="O31" s="39">
        <v>7</v>
      </c>
      <c r="P31" s="40">
        <f t="shared" si="8"/>
        <v>700</v>
      </c>
      <c r="Q31" s="39">
        <v>244</v>
      </c>
      <c r="R31" s="60">
        <v>264</v>
      </c>
      <c r="S31" s="40">
        <f t="shared" si="4"/>
        <v>108.19672131147541</v>
      </c>
      <c r="T31" s="39">
        <v>347</v>
      </c>
      <c r="U31" s="60">
        <v>67</v>
      </c>
      <c r="V31" s="40">
        <f t="shared" si="5"/>
        <v>19.308357348703169</v>
      </c>
      <c r="W31" s="39">
        <v>89</v>
      </c>
      <c r="X31" s="60">
        <v>63</v>
      </c>
      <c r="Y31" s="40">
        <f t="shared" si="6"/>
        <v>70.786516853932582</v>
      </c>
      <c r="Z31" s="39">
        <v>84</v>
      </c>
      <c r="AA31" s="60">
        <v>60</v>
      </c>
      <c r="AB31" s="40">
        <f t="shared" si="7"/>
        <v>71.428571428571431</v>
      </c>
      <c r="AC31" s="37"/>
      <c r="AD31" s="41"/>
    </row>
    <row r="32" spans="1:30" s="42" customFormat="1" ht="15.75" customHeight="1" x14ac:dyDescent="0.25">
      <c r="A32" s="61" t="s">
        <v>59</v>
      </c>
      <c r="B32" s="39">
        <v>802</v>
      </c>
      <c r="C32" s="39">
        <v>713</v>
      </c>
      <c r="D32" s="36">
        <f t="shared" si="0"/>
        <v>88.902743142144644</v>
      </c>
      <c r="E32" s="39">
        <v>387</v>
      </c>
      <c r="F32" s="39">
        <v>308</v>
      </c>
      <c r="G32" s="40">
        <f t="shared" si="1"/>
        <v>79.586563307493535</v>
      </c>
      <c r="H32" s="39">
        <v>80</v>
      </c>
      <c r="I32" s="39">
        <v>95</v>
      </c>
      <c r="J32" s="40">
        <f t="shared" si="2"/>
        <v>118.75</v>
      </c>
      <c r="K32" s="39">
        <v>27</v>
      </c>
      <c r="L32" s="39">
        <v>22</v>
      </c>
      <c r="M32" s="40">
        <f t="shared" si="3"/>
        <v>81.481481481481481</v>
      </c>
      <c r="N32" s="39">
        <v>6</v>
      </c>
      <c r="O32" s="39">
        <v>7</v>
      </c>
      <c r="P32" s="40">
        <f t="shared" si="8"/>
        <v>116.66666666666667</v>
      </c>
      <c r="Q32" s="39">
        <v>371</v>
      </c>
      <c r="R32" s="60">
        <v>254</v>
      </c>
      <c r="S32" s="40">
        <f t="shared" si="4"/>
        <v>68.463611859838281</v>
      </c>
      <c r="T32" s="39">
        <v>535</v>
      </c>
      <c r="U32" s="60">
        <v>43</v>
      </c>
      <c r="V32" s="40">
        <f t="shared" si="5"/>
        <v>8.0373831775700939</v>
      </c>
      <c r="W32" s="39">
        <v>122</v>
      </c>
      <c r="X32" s="60">
        <v>40</v>
      </c>
      <c r="Y32" s="40">
        <f t="shared" si="6"/>
        <v>32.786885245901637</v>
      </c>
      <c r="Z32" s="39">
        <v>110</v>
      </c>
      <c r="AA32" s="60">
        <v>36</v>
      </c>
      <c r="AB32" s="40">
        <f t="shared" si="7"/>
        <v>32.727272727272727</v>
      </c>
      <c r="AC32" s="37"/>
      <c r="AD32" s="41"/>
    </row>
    <row r="33" spans="1:30" s="42" customFormat="1" ht="15.75" customHeight="1" x14ac:dyDescent="0.25">
      <c r="A33" s="61" t="s">
        <v>60</v>
      </c>
      <c r="B33" s="39">
        <v>840</v>
      </c>
      <c r="C33" s="39">
        <v>843</v>
      </c>
      <c r="D33" s="36">
        <f t="shared" si="0"/>
        <v>100.35714285714286</v>
      </c>
      <c r="E33" s="39">
        <v>684</v>
      </c>
      <c r="F33" s="39">
        <v>689</v>
      </c>
      <c r="G33" s="40">
        <f t="shared" si="1"/>
        <v>100.73099415204679</v>
      </c>
      <c r="H33" s="39">
        <v>73</v>
      </c>
      <c r="I33" s="39">
        <v>109</v>
      </c>
      <c r="J33" s="40">
        <f t="shared" si="2"/>
        <v>149.31506849315068</v>
      </c>
      <c r="K33" s="39">
        <v>43</v>
      </c>
      <c r="L33" s="39">
        <v>27</v>
      </c>
      <c r="M33" s="40">
        <f t="shared" si="3"/>
        <v>62.790697674418603</v>
      </c>
      <c r="N33" s="39">
        <v>9</v>
      </c>
      <c r="O33" s="39">
        <v>0</v>
      </c>
      <c r="P33" s="40">
        <f t="shared" si="8"/>
        <v>0</v>
      </c>
      <c r="Q33" s="39">
        <v>642</v>
      </c>
      <c r="R33" s="60">
        <v>630</v>
      </c>
      <c r="S33" s="40">
        <f t="shared" si="4"/>
        <v>98.130841121495322</v>
      </c>
      <c r="T33" s="39">
        <v>361</v>
      </c>
      <c r="U33" s="60">
        <v>186</v>
      </c>
      <c r="V33" s="40">
        <f t="shared" si="5"/>
        <v>51.523545706371188</v>
      </c>
      <c r="W33" s="39">
        <v>197</v>
      </c>
      <c r="X33" s="60">
        <v>186</v>
      </c>
      <c r="Y33" s="40">
        <f t="shared" si="6"/>
        <v>94.416243654822338</v>
      </c>
      <c r="Z33" s="39">
        <v>190</v>
      </c>
      <c r="AA33" s="60">
        <v>177</v>
      </c>
      <c r="AB33" s="40">
        <f t="shared" si="7"/>
        <v>93.15789473684211</v>
      </c>
      <c r="AC33" s="37"/>
      <c r="AD33" s="41"/>
    </row>
    <row r="34" spans="1:30" s="42" customFormat="1" ht="15.75" customHeight="1" x14ac:dyDescent="0.25">
      <c r="A34" s="61" t="s">
        <v>61</v>
      </c>
      <c r="B34" s="39">
        <v>602</v>
      </c>
      <c r="C34" s="39">
        <v>547</v>
      </c>
      <c r="D34" s="36">
        <f t="shared" si="0"/>
        <v>90.863787375415285</v>
      </c>
      <c r="E34" s="39">
        <v>477</v>
      </c>
      <c r="F34" s="39">
        <v>472</v>
      </c>
      <c r="G34" s="40">
        <f t="shared" si="1"/>
        <v>98.95178197064989</v>
      </c>
      <c r="H34" s="39">
        <v>74</v>
      </c>
      <c r="I34" s="39">
        <v>105</v>
      </c>
      <c r="J34" s="40">
        <f t="shared" si="2"/>
        <v>141.8918918918919</v>
      </c>
      <c r="K34" s="39">
        <v>24</v>
      </c>
      <c r="L34" s="39">
        <v>21</v>
      </c>
      <c r="M34" s="40">
        <f t="shared" si="3"/>
        <v>87.5</v>
      </c>
      <c r="N34" s="39">
        <v>16</v>
      </c>
      <c r="O34" s="39">
        <v>1</v>
      </c>
      <c r="P34" s="40">
        <f t="shared" si="8"/>
        <v>6.25</v>
      </c>
      <c r="Q34" s="39">
        <v>445</v>
      </c>
      <c r="R34" s="60">
        <v>410</v>
      </c>
      <c r="S34" s="40">
        <f t="shared" si="4"/>
        <v>92.134831460674164</v>
      </c>
      <c r="T34" s="39">
        <v>215</v>
      </c>
      <c r="U34" s="60">
        <v>102</v>
      </c>
      <c r="V34" s="40">
        <f t="shared" si="5"/>
        <v>47.441860465116278</v>
      </c>
      <c r="W34" s="39">
        <v>152</v>
      </c>
      <c r="X34" s="60">
        <v>101</v>
      </c>
      <c r="Y34" s="40">
        <f t="shared" si="6"/>
        <v>66.44736842105263</v>
      </c>
      <c r="Z34" s="39">
        <v>146</v>
      </c>
      <c r="AA34" s="60">
        <v>99</v>
      </c>
      <c r="AB34" s="40">
        <f t="shared" si="7"/>
        <v>67.808219178082197</v>
      </c>
      <c r="AC34" s="37"/>
      <c r="AD34" s="41"/>
    </row>
    <row r="35" spans="1:30" s="42" customFormat="1" ht="15.75" customHeight="1" x14ac:dyDescent="0.25">
      <c r="A35" s="61" t="s">
        <v>62</v>
      </c>
      <c r="B35" s="39">
        <v>490</v>
      </c>
      <c r="C35" s="39">
        <v>425</v>
      </c>
      <c r="D35" s="36">
        <f t="shared" si="0"/>
        <v>86.734693877551024</v>
      </c>
      <c r="E35" s="39">
        <v>373</v>
      </c>
      <c r="F35" s="39">
        <v>318</v>
      </c>
      <c r="G35" s="40">
        <f t="shared" si="1"/>
        <v>85.254691689008041</v>
      </c>
      <c r="H35" s="39">
        <v>53</v>
      </c>
      <c r="I35" s="39">
        <v>44</v>
      </c>
      <c r="J35" s="40">
        <f t="shared" si="2"/>
        <v>83.018867924528308</v>
      </c>
      <c r="K35" s="39">
        <v>19</v>
      </c>
      <c r="L35" s="39">
        <v>18</v>
      </c>
      <c r="M35" s="40">
        <f t="shared" si="3"/>
        <v>94.736842105263165</v>
      </c>
      <c r="N35" s="39">
        <v>0</v>
      </c>
      <c r="O35" s="39">
        <v>0</v>
      </c>
      <c r="P35" s="40" t="str">
        <f t="shared" si="8"/>
        <v>-</v>
      </c>
      <c r="Q35" s="39">
        <v>300</v>
      </c>
      <c r="R35" s="60">
        <v>242</v>
      </c>
      <c r="S35" s="40">
        <f t="shared" si="4"/>
        <v>80.666666666666671</v>
      </c>
      <c r="T35" s="39">
        <v>191</v>
      </c>
      <c r="U35" s="60">
        <v>47</v>
      </c>
      <c r="V35" s="40">
        <f t="shared" si="5"/>
        <v>24.607329842931936</v>
      </c>
      <c r="W35" s="39">
        <v>100</v>
      </c>
      <c r="X35" s="60">
        <v>46</v>
      </c>
      <c r="Y35" s="40">
        <f t="shared" si="6"/>
        <v>46</v>
      </c>
      <c r="Z35" s="39">
        <v>88</v>
      </c>
      <c r="AA35" s="60">
        <v>37</v>
      </c>
      <c r="AB35" s="40">
        <f t="shared" si="7"/>
        <v>42.045454545454547</v>
      </c>
      <c r="AC35" s="37"/>
      <c r="AD35" s="41"/>
    </row>
    <row r="36" spans="1:30" ht="40.799999999999997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188" t="s">
        <v>102</v>
      </c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Z3:AB3"/>
    <mergeCell ref="Z4:Z5"/>
    <mergeCell ref="AA4:AA5"/>
    <mergeCell ref="AB4:AB5"/>
    <mergeCell ref="Z2:AA2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N4:N5"/>
    <mergeCell ref="I4:I5"/>
    <mergeCell ref="J4:J5"/>
    <mergeCell ref="O4:O5"/>
    <mergeCell ref="P4:P5"/>
    <mergeCell ref="G4:G5"/>
    <mergeCell ref="H4:H5"/>
    <mergeCell ref="K4:K5"/>
    <mergeCell ref="L4:L5"/>
    <mergeCell ref="M4:M5"/>
    <mergeCell ref="N36:AB36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="65" zoomScaleNormal="75" zoomScaleSheetLayoutView="6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41" sqref="P41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89" customWidth="1"/>
    <col min="4" max="4" width="8.109375" style="44" customWidth="1"/>
    <col min="5" max="6" width="11.88671875" style="44" customWidth="1"/>
    <col min="7" max="7" width="7.33203125" style="44" customWidth="1"/>
    <col min="8" max="8" width="10.44140625" style="44" customWidth="1"/>
    <col min="9" max="9" width="11" style="89" customWidth="1"/>
    <col min="10" max="10" width="7.33203125" style="44" customWidth="1"/>
    <col min="11" max="11" width="8.88671875" style="44" customWidth="1"/>
    <col min="12" max="12" width="9.109375" style="44" customWidth="1"/>
    <col min="13" max="13" width="7.33203125" style="44" customWidth="1"/>
    <col min="14" max="15" width="9.33203125" style="44" customWidth="1"/>
    <col min="16" max="16" width="9" style="44" customWidth="1"/>
    <col min="17" max="17" width="10" style="44" customWidth="1"/>
    <col min="18" max="18" width="9.109375" style="44" customWidth="1"/>
    <col min="19" max="19" width="8.109375" style="44" customWidth="1"/>
    <col min="20" max="21" width="9.6640625" style="44" customWidth="1"/>
    <col min="22" max="22" width="8.109375" style="44" customWidth="1"/>
    <col min="23" max="23" width="10.6640625" style="44" customWidth="1"/>
    <col min="24" max="24" width="10.88671875" style="44" customWidth="1"/>
    <col min="25" max="25" width="8.109375" style="44" customWidth="1"/>
    <col min="26" max="27" width="9.88671875" style="44" customWidth="1"/>
    <col min="28" max="28" width="8.109375" style="44" customWidth="1"/>
    <col min="29" max="16384" width="9.109375" style="44"/>
  </cols>
  <sheetData>
    <row r="1" spans="1:35" s="28" customFormat="1" ht="60" customHeight="1" x14ac:dyDescent="0.4">
      <c r="B1" s="189" t="s">
        <v>118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7"/>
      <c r="R1" s="27"/>
      <c r="S1" s="27"/>
      <c r="T1" s="27"/>
      <c r="U1" s="27"/>
      <c r="V1" s="27"/>
      <c r="W1" s="27"/>
      <c r="X1" s="27"/>
      <c r="Y1" s="27"/>
      <c r="Z1" s="27"/>
      <c r="AA1" s="195"/>
      <c r="AB1" s="195"/>
      <c r="AC1" s="48"/>
      <c r="AE1" s="73" t="s">
        <v>14</v>
      </c>
    </row>
    <row r="2" spans="1:35" s="31" customFormat="1" ht="14.25" customHeight="1" x14ac:dyDescent="0.3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29"/>
      <c r="N2" s="29"/>
      <c r="O2" s="29"/>
      <c r="P2" s="59" t="s">
        <v>7</v>
      </c>
      <c r="Q2" s="59"/>
      <c r="R2" s="29"/>
      <c r="S2" s="29"/>
      <c r="T2" s="30"/>
      <c r="U2" s="30"/>
      <c r="V2" s="30"/>
      <c r="W2" s="30"/>
      <c r="X2" s="30"/>
      <c r="Y2" s="30"/>
      <c r="AA2" s="190"/>
      <c r="AB2" s="190"/>
      <c r="AC2" s="200"/>
      <c r="AD2" s="200"/>
      <c r="AE2" s="59" t="s">
        <v>7</v>
      </c>
      <c r="AF2" s="59"/>
    </row>
    <row r="3" spans="1:35" s="32" customFormat="1" ht="67.650000000000006" customHeight="1" x14ac:dyDescent="0.3">
      <c r="A3" s="191"/>
      <c r="B3" s="218" t="s">
        <v>21</v>
      </c>
      <c r="C3" s="218"/>
      <c r="D3" s="218"/>
      <c r="E3" s="218" t="s">
        <v>22</v>
      </c>
      <c r="F3" s="218"/>
      <c r="G3" s="218"/>
      <c r="H3" s="218" t="s">
        <v>13</v>
      </c>
      <c r="I3" s="218"/>
      <c r="J3" s="218"/>
      <c r="K3" s="257" t="s">
        <v>86</v>
      </c>
      <c r="L3" s="258"/>
      <c r="M3" s="259"/>
      <c r="N3" s="218" t="s">
        <v>9</v>
      </c>
      <c r="O3" s="218"/>
      <c r="P3" s="218"/>
      <c r="Q3" s="218" t="s">
        <v>10</v>
      </c>
      <c r="R3" s="218"/>
      <c r="S3" s="218"/>
      <c r="T3" s="196" t="s">
        <v>8</v>
      </c>
      <c r="U3" s="197"/>
      <c r="V3" s="198"/>
      <c r="W3" s="218" t="s">
        <v>16</v>
      </c>
      <c r="X3" s="218"/>
      <c r="Y3" s="218"/>
      <c r="Z3" s="218" t="s">
        <v>11</v>
      </c>
      <c r="AA3" s="218"/>
      <c r="AB3" s="218"/>
      <c r="AC3" s="218" t="s">
        <v>12</v>
      </c>
      <c r="AD3" s="218"/>
      <c r="AE3" s="218"/>
    </row>
    <row r="4" spans="1:35" s="33" customFormat="1" ht="19.5" customHeight="1" x14ac:dyDescent="0.3">
      <c r="A4" s="191"/>
      <c r="B4" s="193" t="s">
        <v>15</v>
      </c>
      <c r="C4" s="199" t="s">
        <v>63</v>
      </c>
      <c r="D4" s="194" t="s">
        <v>2</v>
      </c>
      <c r="E4" s="193" t="s">
        <v>15</v>
      </c>
      <c r="F4" s="193" t="s">
        <v>63</v>
      </c>
      <c r="G4" s="194" t="s">
        <v>2</v>
      </c>
      <c r="H4" s="193" t="s">
        <v>15</v>
      </c>
      <c r="I4" s="199" t="s">
        <v>63</v>
      </c>
      <c r="J4" s="194" t="s">
        <v>2</v>
      </c>
      <c r="K4" s="260" t="s">
        <v>15</v>
      </c>
      <c r="L4" s="260" t="s">
        <v>63</v>
      </c>
      <c r="M4" s="260" t="s">
        <v>2</v>
      </c>
      <c r="N4" s="193" t="s">
        <v>15</v>
      </c>
      <c r="O4" s="193" t="s">
        <v>63</v>
      </c>
      <c r="P4" s="194" t="s">
        <v>2</v>
      </c>
      <c r="Q4" s="193" t="s">
        <v>15</v>
      </c>
      <c r="R4" s="193" t="s">
        <v>63</v>
      </c>
      <c r="S4" s="194" t="s">
        <v>2</v>
      </c>
      <c r="T4" s="193" t="s">
        <v>15</v>
      </c>
      <c r="U4" s="193" t="s">
        <v>63</v>
      </c>
      <c r="V4" s="194" t="s">
        <v>2</v>
      </c>
      <c r="W4" s="193" t="s">
        <v>15</v>
      </c>
      <c r="X4" s="193" t="s">
        <v>63</v>
      </c>
      <c r="Y4" s="194" t="s">
        <v>2</v>
      </c>
      <c r="Z4" s="193" t="s">
        <v>15</v>
      </c>
      <c r="AA4" s="193" t="s">
        <v>63</v>
      </c>
      <c r="AB4" s="194" t="s">
        <v>2</v>
      </c>
      <c r="AC4" s="193" t="s">
        <v>15</v>
      </c>
      <c r="AD4" s="193" t="s">
        <v>63</v>
      </c>
      <c r="AE4" s="194" t="s">
        <v>2</v>
      </c>
    </row>
    <row r="5" spans="1:35" s="33" customFormat="1" ht="15.75" customHeight="1" x14ac:dyDescent="0.3">
      <c r="A5" s="191"/>
      <c r="B5" s="193"/>
      <c r="C5" s="199"/>
      <c r="D5" s="194"/>
      <c r="E5" s="193"/>
      <c r="F5" s="193"/>
      <c r="G5" s="194"/>
      <c r="H5" s="193"/>
      <c r="I5" s="199"/>
      <c r="J5" s="194"/>
      <c r="K5" s="261"/>
      <c r="L5" s="261"/>
      <c r="M5" s="261"/>
      <c r="N5" s="193"/>
      <c r="O5" s="193"/>
      <c r="P5" s="194"/>
      <c r="Q5" s="193"/>
      <c r="R5" s="193"/>
      <c r="S5" s="194"/>
      <c r="T5" s="193"/>
      <c r="U5" s="193"/>
      <c r="V5" s="194"/>
      <c r="W5" s="193"/>
      <c r="X5" s="193"/>
      <c r="Y5" s="194"/>
      <c r="Z5" s="193"/>
      <c r="AA5" s="193"/>
      <c r="AB5" s="194"/>
      <c r="AC5" s="193"/>
      <c r="AD5" s="193"/>
      <c r="AE5" s="194"/>
    </row>
    <row r="6" spans="1:35" s="51" customFormat="1" ht="11.25" customHeight="1" x14ac:dyDescent="0.25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150"/>
      <c r="L6" s="150"/>
      <c r="M6" s="150"/>
      <c r="N6" s="50">
        <v>10</v>
      </c>
      <c r="O6" s="50">
        <v>11</v>
      </c>
      <c r="P6" s="50">
        <v>12</v>
      </c>
      <c r="Q6" s="50">
        <v>13</v>
      </c>
      <c r="R6" s="50">
        <v>14</v>
      </c>
      <c r="S6" s="50">
        <v>15</v>
      </c>
      <c r="T6" s="50">
        <v>16</v>
      </c>
      <c r="U6" s="50">
        <v>17</v>
      </c>
      <c r="V6" s="50">
        <v>18</v>
      </c>
      <c r="W6" s="50">
        <v>19</v>
      </c>
      <c r="X6" s="50">
        <v>20</v>
      </c>
      <c r="Y6" s="50">
        <v>21</v>
      </c>
      <c r="Z6" s="50">
        <v>22</v>
      </c>
      <c r="AA6" s="50">
        <v>23</v>
      </c>
      <c r="AB6" s="50">
        <v>24</v>
      </c>
      <c r="AC6" s="50">
        <v>25</v>
      </c>
      <c r="AD6" s="50">
        <v>26</v>
      </c>
      <c r="AE6" s="50">
        <v>27</v>
      </c>
    </row>
    <row r="7" spans="1:35" s="38" customFormat="1" ht="18" customHeight="1" x14ac:dyDescent="0.25">
      <c r="A7" s="34" t="s">
        <v>34</v>
      </c>
      <c r="B7" s="35">
        <f>SUM(B8:B35)</f>
        <v>152480</v>
      </c>
      <c r="C7" s="86">
        <f>SUM(C8:C35)</f>
        <v>148397</v>
      </c>
      <c r="D7" s="36">
        <f>C7*100/B7</f>
        <v>97.322271773347325</v>
      </c>
      <c r="E7" s="35">
        <f>SUM(E8:E35)</f>
        <v>68705</v>
      </c>
      <c r="F7" s="35">
        <f>SUM(F8:F35)</f>
        <v>70360</v>
      </c>
      <c r="G7" s="36">
        <f>F7*100/E7</f>
        <v>102.40884942871698</v>
      </c>
      <c r="H7" s="35">
        <f>SUM(H8:H35)</f>
        <v>29967</v>
      </c>
      <c r="I7" s="86">
        <f>SUM(I8:I35)</f>
        <v>28808</v>
      </c>
      <c r="J7" s="36">
        <f>I7*100/H7</f>
        <v>96.132412320218904</v>
      </c>
      <c r="K7" s="151">
        <f>SUM(K8:K35)</f>
        <v>17837</v>
      </c>
      <c r="L7" s="151">
        <f>SUM(L8:L35)</f>
        <v>20968</v>
      </c>
      <c r="M7" s="152">
        <f>L7*100/K7</f>
        <v>117.5534002354656</v>
      </c>
      <c r="N7" s="35">
        <f>SUM(N8:N35)</f>
        <v>5521</v>
      </c>
      <c r="O7" s="35">
        <f>SUM(O8:O35)</f>
        <v>4997</v>
      </c>
      <c r="P7" s="36">
        <f>O7*100/N7</f>
        <v>90.508965767071189</v>
      </c>
      <c r="Q7" s="35">
        <f>SUM(Q8:Q35)</f>
        <v>1133</v>
      </c>
      <c r="R7" s="35">
        <f>SUM(R8:R35)</f>
        <v>718</v>
      </c>
      <c r="S7" s="36">
        <f>R7*100/Q7</f>
        <v>63.371579876434247</v>
      </c>
      <c r="T7" s="35">
        <f>SUM(T8:T35)</f>
        <v>59389</v>
      </c>
      <c r="U7" s="35">
        <f>SUM(U8:U35)</f>
        <v>55415</v>
      </c>
      <c r="V7" s="36">
        <f>U7*100/T7</f>
        <v>93.308525147754636</v>
      </c>
      <c r="W7" s="35">
        <f>SUM(W8:W35)</f>
        <v>97004</v>
      </c>
      <c r="X7" s="35">
        <f>SUM(X8:X35)</f>
        <v>13946</v>
      </c>
      <c r="Y7" s="36">
        <f>X7*100/W7</f>
        <v>14.376726732918231</v>
      </c>
      <c r="Z7" s="35">
        <f>SUM(Z8:Z35)</f>
        <v>28234</v>
      </c>
      <c r="AA7" s="35">
        <f>SUM(AA8:AA35)</f>
        <v>12779</v>
      </c>
      <c r="AB7" s="36">
        <f>AA7*100/Z7</f>
        <v>45.261032797336547</v>
      </c>
      <c r="AC7" s="35">
        <f>SUM(AC8:AC35)</f>
        <v>25259</v>
      </c>
      <c r="AD7" s="35">
        <f>SUM(AD8:AD35)</f>
        <v>11242</v>
      </c>
      <c r="AE7" s="36">
        <f>AD7*100/AC7</f>
        <v>44.506908428678884</v>
      </c>
      <c r="AF7" s="37"/>
      <c r="AI7" s="42"/>
    </row>
    <row r="8" spans="1:35" s="42" customFormat="1" ht="16.95" customHeight="1" x14ac:dyDescent="0.25">
      <c r="A8" s="61" t="s">
        <v>35</v>
      </c>
      <c r="B8" s="154">
        <v>33740</v>
      </c>
      <c r="C8" s="156">
        <v>35036</v>
      </c>
      <c r="D8" s="36">
        <f t="shared" ref="D8:D35" si="0">C8*100/B8</f>
        <v>103.84113811499704</v>
      </c>
      <c r="E8" s="154">
        <v>17627</v>
      </c>
      <c r="F8" s="154">
        <v>18907</v>
      </c>
      <c r="G8" s="40">
        <f t="shared" ref="G8:G35" si="1">F8*100/E8</f>
        <v>107.26158733760708</v>
      </c>
      <c r="H8" s="154">
        <v>3837</v>
      </c>
      <c r="I8" s="156">
        <v>4181</v>
      </c>
      <c r="J8" s="40">
        <f t="shared" ref="J8:J35" si="2">I8*100/H8</f>
        <v>108.96533750325776</v>
      </c>
      <c r="K8" s="157">
        <v>3594</v>
      </c>
      <c r="L8" s="157">
        <v>4165</v>
      </c>
      <c r="M8" s="153">
        <f t="shared" ref="M8:M35" si="3">L8*100/K8</f>
        <v>115.88759042849193</v>
      </c>
      <c r="N8" s="154">
        <v>771</v>
      </c>
      <c r="O8" s="154">
        <v>1133</v>
      </c>
      <c r="P8" s="40">
        <f t="shared" ref="P8:P35" si="4">O8*100/N8</f>
        <v>146.95201037613489</v>
      </c>
      <c r="Q8" s="154">
        <v>130</v>
      </c>
      <c r="R8" s="154">
        <v>286</v>
      </c>
      <c r="S8" s="40">
        <f>IF(ISERROR(R8*100/Q8),"-",(R8*100/Q8))</f>
        <v>220</v>
      </c>
      <c r="T8" s="154">
        <v>13298</v>
      </c>
      <c r="U8" s="155">
        <v>11942</v>
      </c>
      <c r="V8" s="40">
        <f t="shared" ref="V8:V35" si="5">U8*100/T8</f>
        <v>89.80297789141224</v>
      </c>
      <c r="W8" s="158">
        <v>23839</v>
      </c>
      <c r="X8" s="155">
        <v>4166</v>
      </c>
      <c r="Y8" s="40">
        <f t="shared" ref="Y8:Y35" si="6">X8*100/W8</f>
        <v>17.475565250220228</v>
      </c>
      <c r="Z8" s="154">
        <v>8353</v>
      </c>
      <c r="AA8" s="155">
        <v>3961</v>
      </c>
      <c r="AB8" s="40">
        <f t="shared" ref="AB8:AB35" si="7">AA8*100/Z8</f>
        <v>47.420088590925417</v>
      </c>
      <c r="AC8" s="154">
        <v>7398</v>
      </c>
      <c r="AD8" s="155">
        <v>3475</v>
      </c>
      <c r="AE8" s="40">
        <f t="shared" ref="AE8:AE35" si="8">AD8*100/AC8</f>
        <v>46.972154636388211</v>
      </c>
      <c r="AF8" s="37"/>
      <c r="AG8" s="41"/>
    </row>
    <row r="9" spans="1:35" s="43" customFormat="1" ht="16.95" customHeight="1" x14ac:dyDescent="0.25">
      <c r="A9" s="61" t="s">
        <v>36</v>
      </c>
      <c r="B9" s="154">
        <v>5964</v>
      </c>
      <c r="C9" s="156">
        <v>5609</v>
      </c>
      <c r="D9" s="36">
        <f t="shared" si="0"/>
        <v>94.047619047619051</v>
      </c>
      <c r="E9" s="154">
        <v>2855</v>
      </c>
      <c r="F9" s="154">
        <v>2685</v>
      </c>
      <c r="G9" s="40">
        <f t="shared" si="1"/>
        <v>94.045534150612966</v>
      </c>
      <c r="H9" s="154">
        <v>1209</v>
      </c>
      <c r="I9" s="156">
        <v>1022</v>
      </c>
      <c r="J9" s="40">
        <f t="shared" si="2"/>
        <v>84.532671629445829</v>
      </c>
      <c r="K9" s="157">
        <v>719</v>
      </c>
      <c r="L9" s="157">
        <v>876</v>
      </c>
      <c r="M9" s="153">
        <f t="shared" si="3"/>
        <v>121.83588317107093</v>
      </c>
      <c r="N9" s="154">
        <v>134</v>
      </c>
      <c r="O9" s="154">
        <v>115</v>
      </c>
      <c r="P9" s="40">
        <f t="shared" si="4"/>
        <v>85.820895522388057</v>
      </c>
      <c r="Q9" s="154">
        <v>21</v>
      </c>
      <c r="R9" s="154">
        <v>9</v>
      </c>
      <c r="S9" s="40">
        <f>IF(ISERROR(R9*100/Q9),"-",(R9*100/Q9))</f>
        <v>42.857142857142854</v>
      </c>
      <c r="T9" s="154">
        <v>2446</v>
      </c>
      <c r="U9" s="155">
        <v>2201</v>
      </c>
      <c r="V9" s="40">
        <f t="shared" si="5"/>
        <v>89.983646770237115</v>
      </c>
      <c r="W9" s="158">
        <v>3891</v>
      </c>
      <c r="X9" s="155">
        <v>502</v>
      </c>
      <c r="Y9" s="40">
        <f t="shared" si="6"/>
        <v>12.901567720380365</v>
      </c>
      <c r="Z9" s="154">
        <v>1189</v>
      </c>
      <c r="AA9" s="155">
        <v>438</v>
      </c>
      <c r="AB9" s="40">
        <f t="shared" si="7"/>
        <v>36.8376787216148</v>
      </c>
      <c r="AC9" s="154">
        <v>927</v>
      </c>
      <c r="AD9" s="155">
        <v>323</v>
      </c>
      <c r="AE9" s="40">
        <f t="shared" si="8"/>
        <v>34.843581445523192</v>
      </c>
      <c r="AF9" s="37"/>
      <c r="AG9" s="41"/>
    </row>
    <row r="10" spans="1:35" s="42" customFormat="1" ht="16.95" customHeight="1" x14ac:dyDescent="0.25">
      <c r="A10" s="61" t="s">
        <v>37</v>
      </c>
      <c r="B10" s="154">
        <v>732</v>
      </c>
      <c r="C10" s="156">
        <v>676</v>
      </c>
      <c r="D10" s="36">
        <f t="shared" si="0"/>
        <v>92.349726775956285</v>
      </c>
      <c r="E10" s="154">
        <v>496</v>
      </c>
      <c r="F10" s="154">
        <v>440</v>
      </c>
      <c r="G10" s="40">
        <f t="shared" si="1"/>
        <v>88.709677419354833</v>
      </c>
      <c r="H10" s="154">
        <v>135</v>
      </c>
      <c r="I10" s="156">
        <v>125</v>
      </c>
      <c r="J10" s="40">
        <f t="shared" si="2"/>
        <v>92.592592592592595</v>
      </c>
      <c r="K10" s="157">
        <v>82</v>
      </c>
      <c r="L10" s="157">
        <v>112</v>
      </c>
      <c r="M10" s="153">
        <f t="shared" si="3"/>
        <v>136.58536585365854</v>
      </c>
      <c r="N10" s="154">
        <v>19</v>
      </c>
      <c r="O10" s="154">
        <v>19</v>
      </c>
      <c r="P10" s="40">
        <f t="shared" si="4"/>
        <v>100</v>
      </c>
      <c r="Q10" s="154">
        <v>5</v>
      </c>
      <c r="R10" s="154">
        <v>23</v>
      </c>
      <c r="S10" s="40">
        <f t="shared" ref="S10:S35" si="9">IF(ISERROR(R10*100/Q10),"-",(R10*100/Q10))</f>
        <v>460</v>
      </c>
      <c r="T10" s="154">
        <v>486</v>
      </c>
      <c r="U10" s="155">
        <v>377</v>
      </c>
      <c r="V10" s="40">
        <f t="shared" si="5"/>
        <v>77.572016460905346</v>
      </c>
      <c r="W10" s="158">
        <v>398</v>
      </c>
      <c r="X10" s="155">
        <v>65</v>
      </c>
      <c r="Y10" s="40">
        <f t="shared" si="6"/>
        <v>16.331658291457288</v>
      </c>
      <c r="Z10" s="154">
        <v>224</v>
      </c>
      <c r="AA10" s="155">
        <v>62</v>
      </c>
      <c r="AB10" s="40">
        <f t="shared" si="7"/>
        <v>27.678571428571427</v>
      </c>
      <c r="AC10" s="154">
        <v>197</v>
      </c>
      <c r="AD10" s="155">
        <v>54</v>
      </c>
      <c r="AE10" s="40">
        <f t="shared" si="8"/>
        <v>27.411167512690355</v>
      </c>
      <c r="AF10" s="37"/>
      <c r="AG10" s="41"/>
    </row>
    <row r="11" spans="1:35" s="42" customFormat="1" ht="16.95" customHeight="1" x14ac:dyDescent="0.25">
      <c r="A11" s="61" t="s">
        <v>38</v>
      </c>
      <c r="B11" s="154">
        <v>3142</v>
      </c>
      <c r="C11" s="156">
        <v>2736</v>
      </c>
      <c r="D11" s="36">
        <f t="shared" si="0"/>
        <v>87.07829408020369</v>
      </c>
      <c r="E11" s="154">
        <v>1631</v>
      </c>
      <c r="F11" s="154">
        <v>1366</v>
      </c>
      <c r="G11" s="40">
        <f t="shared" si="1"/>
        <v>83.752299202942979</v>
      </c>
      <c r="H11" s="154">
        <v>726</v>
      </c>
      <c r="I11" s="156">
        <v>456</v>
      </c>
      <c r="J11" s="40">
        <f t="shared" si="2"/>
        <v>62.809917355371901</v>
      </c>
      <c r="K11" s="157">
        <v>493</v>
      </c>
      <c r="L11" s="157">
        <v>372</v>
      </c>
      <c r="M11" s="153">
        <f t="shared" si="3"/>
        <v>75.456389452332658</v>
      </c>
      <c r="N11" s="154">
        <v>97</v>
      </c>
      <c r="O11" s="154">
        <v>43</v>
      </c>
      <c r="P11" s="40">
        <f t="shared" si="4"/>
        <v>44.329896907216494</v>
      </c>
      <c r="Q11" s="154">
        <v>2</v>
      </c>
      <c r="R11" s="154">
        <v>3</v>
      </c>
      <c r="S11" s="40">
        <f t="shared" si="9"/>
        <v>150</v>
      </c>
      <c r="T11" s="154">
        <v>1565</v>
      </c>
      <c r="U11" s="155">
        <v>1212</v>
      </c>
      <c r="V11" s="40">
        <f t="shared" si="5"/>
        <v>77.444089456869008</v>
      </c>
      <c r="W11" s="158">
        <v>1720</v>
      </c>
      <c r="X11" s="155">
        <v>325</v>
      </c>
      <c r="Y11" s="40">
        <f t="shared" si="6"/>
        <v>18.895348837209301</v>
      </c>
      <c r="Z11" s="154">
        <v>556</v>
      </c>
      <c r="AA11" s="155">
        <v>289</v>
      </c>
      <c r="AB11" s="40">
        <f t="shared" si="7"/>
        <v>51.978417266187051</v>
      </c>
      <c r="AC11" s="154">
        <v>493</v>
      </c>
      <c r="AD11" s="155">
        <v>230</v>
      </c>
      <c r="AE11" s="40">
        <f t="shared" si="8"/>
        <v>46.653144016227181</v>
      </c>
      <c r="AF11" s="37"/>
      <c r="AG11" s="41"/>
    </row>
    <row r="12" spans="1:35" s="42" customFormat="1" ht="16.95" customHeight="1" x14ac:dyDescent="0.25">
      <c r="A12" s="61" t="s">
        <v>39</v>
      </c>
      <c r="B12" s="154">
        <v>5379</v>
      </c>
      <c r="C12" s="156">
        <v>5455</v>
      </c>
      <c r="D12" s="36">
        <f t="shared" si="0"/>
        <v>101.41290202639895</v>
      </c>
      <c r="E12" s="154">
        <v>1817</v>
      </c>
      <c r="F12" s="154">
        <v>1878</v>
      </c>
      <c r="G12" s="40">
        <f t="shared" si="1"/>
        <v>103.35718216840947</v>
      </c>
      <c r="H12" s="154">
        <v>991</v>
      </c>
      <c r="I12" s="156">
        <v>913</v>
      </c>
      <c r="J12" s="40">
        <f t="shared" si="2"/>
        <v>92.129162462159428</v>
      </c>
      <c r="K12" s="157">
        <v>592</v>
      </c>
      <c r="L12" s="157">
        <v>628</v>
      </c>
      <c r="M12" s="153">
        <f t="shared" si="3"/>
        <v>106.08108108108108</v>
      </c>
      <c r="N12" s="154">
        <v>301</v>
      </c>
      <c r="O12" s="154">
        <v>218</v>
      </c>
      <c r="P12" s="40">
        <f t="shared" si="4"/>
        <v>72.425249169435219</v>
      </c>
      <c r="Q12" s="154">
        <v>121</v>
      </c>
      <c r="R12" s="154">
        <v>20</v>
      </c>
      <c r="S12" s="40">
        <f t="shared" si="9"/>
        <v>16.528925619834709</v>
      </c>
      <c r="T12" s="154">
        <v>1619</v>
      </c>
      <c r="U12" s="155">
        <v>1653</v>
      </c>
      <c r="V12" s="40">
        <f t="shared" si="5"/>
        <v>102.10006176652254</v>
      </c>
      <c r="W12" s="158">
        <v>4008</v>
      </c>
      <c r="X12" s="155">
        <v>335</v>
      </c>
      <c r="Y12" s="40">
        <f t="shared" si="6"/>
        <v>8.3582834331337317</v>
      </c>
      <c r="Z12" s="154">
        <v>690</v>
      </c>
      <c r="AA12" s="155">
        <v>277</v>
      </c>
      <c r="AB12" s="40">
        <f t="shared" si="7"/>
        <v>40.144927536231883</v>
      </c>
      <c r="AC12" s="154">
        <v>583</v>
      </c>
      <c r="AD12" s="155">
        <v>227</v>
      </c>
      <c r="AE12" s="40">
        <f t="shared" si="8"/>
        <v>38.936535162950257</v>
      </c>
      <c r="AF12" s="37"/>
      <c r="AG12" s="41"/>
    </row>
    <row r="13" spans="1:35" s="42" customFormat="1" ht="16.95" customHeight="1" x14ac:dyDescent="0.25">
      <c r="A13" s="61" t="s">
        <v>40</v>
      </c>
      <c r="B13" s="154">
        <v>2422</v>
      </c>
      <c r="C13" s="156">
        <v>2088</v>
      </c>
      <c r="D13" s="36">
        <f t="shared" si="0"/>
        <v>86.209744013212216</v>
      </c>
      <c r="E13" s="154">
        <v>1286</v>
      </c>
      <c r="F13" s="154">
        <v>1064</v>
      </c>
      <c r="G13" s="40">
        <f t="shared" si="1"/>
        <v>82.737169517884908</v>
      </c>
      <c r="H13" s="154">
        <v>570</v>
      </c>
      <c r="I13" s="156">
        <v>491</v>
      </c>
      <c r="J13" s="40">
        <f t="shared" si="2"/>
        <v>86.140350877192986</v>
      </c>
      <c r="K13" s="157">
        <v>364</v>
      </c>
      <c r="L13" s="157">
        <v>374</v>
      </c>
      <c r="M13" s="153">
        <f t="shared" si="3"/>
        <v>102.74725274725274</v>
      </c>
      <c r="N13" s="154">
        <v>84</v>
      </c>
      <c r="O13" s="154">
        <v>66</v>
      </c>
      <c r="P13" s="40">
        <f t="shared" si="4"/>
        <v>78.571428571428569</v>
      </c>
      <c r="Q13" s="154">
        <v>10</v>
      </c>
      <c r="R13" s="154">
        <v>4</v>
      </c>
      <c r="S13" s="40">
        <f t="shared" si="9"/>
        <v>40</v>
      </c>
      <c r="T13" s="154">
        <v>1136</v>
      </c>
      <c r="U13" s="155">
        <v>953</v>
      </c>
      <c r="V13" s="40">
        <f t="shared" si="5"/>
        <v>83.890845070422529</v>
      </c>
      <c r="W13" s="158">
        <v>1341</v>
      </c>
      <c r="X13" s="155">
        <v>144</v>
      </c>
      <c r="Y13" s="40">
        <f t="shared" si="6"/>
        <v>10.738255033557047</v>
      </c>
      <c r="Z13" s="154">
        <v>476</v>
      </c>
      <c r="AA13" s="155">
        <v>139</v>
      </c>
      <c r="AB13" s="40">
        <f t="shared" si="7"/>
        <v>29.201680672268907</v>
      </c>
      <c r="AC13" s="154">
        <v>424</v>
      </c>
      <c r="AD13" s="155">
        <v>117</v>
      </c>
      <c r="AE13" s="40">
        <f t="shared" si="8"/>
        <v>27.59433962264151</v>
      </c>
      <c r="AF13" s="37"/>
      <c r="AG13" s="41"/>
    </row>
    <row r="14" spans="1:35" s="42" customFormat="1" ht="16.95" customHeight="1" x14ac:dyDescent="0.25">
      <c r="A14" s="61" t="s">
        <v>41</v>
      </c>
      <c r="B14" s="154">
        <v>1866</v>
      </c>
      <c r="C14" s="156">
        <v>1531</v>
      </c>
      <c r="D14" s="36">
        <f t="shared" si="0"/>
        <v>82.047159699892816</v>
      </c>
      <c r="E14" s="154">
        <v>1126</v>
      </c>
      <c r="F14" s="154">
        <v>901</v>
      </c>
      <c r="G14" s="40">
        <f t="shared" si="1"/>
        <v>80.017761989342802</v>
      </c>
      <c r="H14" s="154">
        <v>433</v>
      </c>
      <c r="I14" s="156">
        <v>319</v>
      </c>
      <c r="J14" s="40">
        <f t="shared" si="2"/>
        <v>73.672055427251735</v>
      </c>
      <c r="K14" s="157">
        <v>240</v>
      </c>
      <c r="L14" s="157">
        <v>213</v>
      </c>
      <c r="M14" s="153">
        <f t="shared" si="3"/>
        <v>88.75</v>
      </c>
      <c r="N14" s="154">
        <v>33</v>
      </c>
      <c r="O14" s="154">
        <v>23</v>
      </c>
      <c r="P14" s="40">
        <f t="shared" si="4"/>
        <v>69.696969696969703</v>
      </c>
      <c r="Q14" s="154">
        <v>9</v>
      </c>
      <c r="R14" s="154">
        <v>3</v>
      </c>
      <c r="S14" s="40">
        <f t="shared" si="9"/>
        <v>33.333333333333336</v>
      </c>
      <c r="T14" s="154">
        <v>1091</v>
      </c>
      <c r="U14" s="155">
        <v>815</v>
      </c>
      <c r="V14" s="40">
        <f t="shared" si="5"/>
        <v>74.702108157653527</v>
      </c>
      <c r="W14" s="158">
        <v>957</v>
      </c>
      <c r="X14" s="155">
        <v>97</v>
      </c>
      <c r="Y14" s="40">
        <f t="shared" si="6"/>
        <v>10.135841170323928</v>
      </c>
      <c r="Z14" s="154">
        <v>470</v>
      </c>
      <c r="AA14" s="155">
        <v>91</v>
      </c>
      <c r="AB14" s="40">
        <f t="shared" si="7"/>
        <v>19.361702127659573</v>
      </c>
      <c r="AC14" s="154">
        <v>383</v>
      </c>
      <c r="AD14" s="155">
        <v>66</v>
      </c>
      <c r="AE14" s="40">
        <f t="shared" si="8"/>
        <v>17.232375979112273</v>
      </c>
      <c r="AF14" s="37"/>
      <c r="AG14" s="41"/>
    </row>
    <row r="15" spans="1:35" s="42" customFormat="1" ht="16.95" customHeight="1" x14ac:dyDescent="0.25">
      <c r="A15" s="61" t="s">
        <v>42</v>
      </c>
      <c r="B15" s="154">
        <v>10674</v>
      </c>
      <c r="C15" s="156">
        <v>10111</v>
      </c>
      <c r="D15" s="36">
        <f t="shared" si="0"/>
        <v>94.725501217912679</v>
      </c>
      <c r="E15" s="154">
        <v>2504</v>
      </c>
      <c r="F15" s="154">
        <v>2498</v>
      </c>
      <c r="G15" s="40">
        <f t="shared" si="1"/>
        <v>99.760383386581466</v>
      </c>
      <c r="H15" s="154">
        <v>1943</v>
      </c>
      <c r="I15" s="156">
        <v>1430</v>
      </c>
      <c r="J15" s="40">
        <f t="shared" si="2"/>
        <v>73.597529593412247</v>
      </c>
      <c r="K15" s="157">
        <v>790</v>
      </c>
      <c r="L15" s="157">
        <v>769</v>
      </c>
      <c r="M15" s="153">
        <f t="shared" si="3"/>
        <v>97.341772151898738</v>
      </c>
      <c r="N15" s="154">
        <v>268</v>
      </c>
      <c r="O15" s="154">
        <v>171</v>
      </c>
      <c r="P15" s="40">
        <f t="shared" si="4"/>
        <v>63.805970149253731</v>
      </c>
      <c r="Q15" s="154">
        <v>19</v>
      </c>
      <c r="R15" s="154">
        <v>7</v>
      </c>
      <c r="S15" s="40">
        <f t="shared" si="9"/>
        <v>36.842105263157897</v>
      </c>
      <c r="T15" s="154">
        <v>2214</v>
      </c>
      <c r="U15" s="155">
        <v>1929</v>
      </c>
      <c r="V15" s="40">
        <f t="shared" si="5"/>
        <v>87.12737127371274</v>
      </c>
      <c r="W15" s="158">
        <v>7952</v>
      </c>
      <c r="X15" s="155">
        <v>456</v>
      </c>
      <c r="Y15" s="40">
        <f t="shared" si="6"/>
        <v>5.7344064386317903</v>
      </c>
      <c r="Z15" s="154">
        <v>975</v>
      </c>
      <c r="AA15" s="155">
        <v>407</v>
      </c>
      <c r="AB15" s="40">
        <f t="shared" si="7"/>
        <v>41.743589743589745</v>
      </c>
      <c r="AC15" s="154">
        <v>864</v>
      </c>
      <c r="AD15" s="155">
        <v>353</v>
      </c>
      <c r="AE15" s="40">
        <f t="shared" si="8"/>
        <v>40.856481481481481</v>
      </c>
      <c r="AF15" s="37"/>
      <c r="AG15" s="41"/>
    </row>
    <row r="16" spans="1:35" s="42" customFormat="1" ht="16.95" customHeight="1" x14ac:dyDescent="0.25">
      <c r="A16" s="61" t="s">
        <v>43</v>
      </c>
      <c r="B16" s="154">
        <v>6883</v>
      </c>
      <c r="C16" s="156">
        <v>6354</v>
      </c>
      <c r="D16" s="36">
        <f t="shared" si="0"/>
        <v>92.31439779166061</v>
      </c>
      <c r="E16" s="154">
        <v>3539</v>
      </c>
      <c r="F16" s="154">
        <v>3512</v>
      </c>
      <c r="G16" s="40">
        <f t="shared" si="1"/>
        <v>99.237072619384008</v>
      </c>
      <c r="H16" s="154">
        <v>2119</v>
      </c>
      <c r="I16" s="156">
        <v>2046</v>
      </c>
      <c r="J16" s="40">
        <f t="shared" si="2"/>
        <v>96.554978763567718</v>
      </c>
      <c r="K16" s="157">
        <v>1049</v>
      </c>
      <c r="L16" s="157">
        <v>1419</v>
      </c>
      <c r="M16" s="153">
        <f t="shared" si="3"/>
        <v>135.27168732125836</v>
      </c>
      <c r="N16" s="154">
        <v>430</v>
      </c>
      <c r="O16" s="154">
        <v>287</v>
      </c>
      <c r="P16" s="40">
        <f t="shared" si="4"/>
        <v>66.744186046511629</v>
      </c>
      <c r="Q16" s="154">
        <v>158</v>
      </c>
      <c r="R16" s="154">
        <v>121</v>
      </c>
      <c r="S16" s="40">
        <f t="shared" si="9"/>
        <v>76.582278481012665</v>
      </c>
      <c r="T16" s="154">
        <v>3325</v>
      </c>
      <c r="U16" s="155">
        <v>3118</v>
      </c>
      <c r="V16" s="40">
        <f t="shared" si="5"/>
        <v>93.774436090225564</v>
      </c>
      <c r="W16" s="158">
        <v>3281</v>
      </c>
      <c r="X16" s="155">
        <v>431</v>
      </c>
      <c r="Y16" s="40">
        <f t="shared" si="6"/>
        <v>13.136238951539164</v>
      </c>
      <c r="Z16" s="154">
        <v>1027</v>
      </c>
      <c r="AA16" s="155">
        <v>369</v>
      </c>
      <c r="AB16" s="40">
        <f t="shared" si="7"/>
        <v>35.929892891918207</v>
      </c>
      <c r="AC16" s="154">
        <v>897</v>
      </c>
      <c r="AD16" s="155">
        <v>324</v>
      </c>
      <c r="AE16" s="40">
        <f t="shared" si="8"/>
        <v>36.120401337792643</v>
      </c>
      <c r="AF16" s="37"/>
      <c r="AG16" s="41"/>
    </row>
    <row r="17" spans="1:33" s="42" customFormat="1" ht="16.95" customHeight="1" x14ac:dyDescent="0.25">
      <c r="A17" s="61" t="s">
        <v>44</v>
      </c>
      <c r="B17" s="154">
        <v>10160</v>
      </c>
      <c r="C17" s="156">
        <v>10045</v>
      </c>
      <c r="D17" s="36">
        <f t="shared" si="0"/>
        <v>98.868110236220474</v>
      </c>
      <c r="E17" s="154">
        <v>3215</v>
      </c>
      <c r="F17" s="154">
        <v>3503</v>
      </c>
      <c r="G17" s="40">
        <f t="shared" si="1"/>
        <v>108.95800933125972</v>
      </c>
      <c r="H17" s="154">
        <v>1828</v>
      </c>
      <c r="I17" s="156">
        <v>1405</v>
      </c>
      <c r="J17" s="40">
        <f t="shared" si="2"/>
        <v>76.859956236323853</v>
      </c>
      <c r="K17" s="157">
        <v>840</v>
      </c>
      <c r="L17" s="157">
        <v>972</v>
      </c>
      <c r="M17" s="153">
        <f t="shared" si="3"/>
        <v>115.71428571428571</v>
      </c>
      <c r="N17" s="154">
        <v>382</v>
      </c>
      <c r="O17" s="154">
        <v>202</v>
      </c>
      <c r="P17" s="40">
        <f t="shared" si="4"/>
        <v>52.879581151832461</v>
      </c>
      <c r="Q17" s="154">
        <v>49</v>
      </c>
      <c r="R17" s="154">
        <v>12</v>
      </c>
      <c r="S17" s="40">
        <f t="shared" si="9"/>
        <v>24.489795918367346</v>
      </c>
      <c r="T17" s="154">
        <v>2569</v>
      </c>
      <c r="U17" s="155">
        <v>2345</v>
      </c>
      <c r="V17" s="40">
        <f t="shared" si="5"/>
        <v>91.280653950953678</v>
      </c>
      <c r="W17" s="158">
        <v>7382</v>
      </c>
      <c r="X17" s="155">
        <v>839</v>
      </c>
      <c r="Y17" s="40">
        <f t="shared" si="6"/>
        <v>11.365483608778108</v>
      </c>
      <c r="Z17" s="154">
        <v>1372</v>
      </c>
      <c r="AA17" s="155">
        <v>782</v>
      </c>
      <c r="AB17" s="40">
        <f t="shared" si="7"/>
        <v>56.997084548104958</v>
      </c>
      <c r="AC17" s="154">
        <v>1244</v>
      </c>
      <c r="AD17" s="155">
        <v>722</v>
      </c>
      <c r="AE17" s="40">
        <f t="shared" si="8"/>
        <v>58.038585209003216</v>
      </c>
      <c r="AF17" s="37"/>
      <c r="AG17" s="41"/>
    </row>
    <row r="18" spans="1:33" s="42" customFormat="1" ht="16.95" customHeight="1" x14ac:dyDescent="0.25">
      <c r="A18" s="61" t="s">
        <v>45</v>
      </c>
      <c r="B18" s="154">
        <v>7166</v>
      </c>
      <c r="C18" s="156">
        <v>4377</v>
      </c>
      <c r="D18" s="36">
        <f t="shared" si="0"/>
        <v>61.080100474462739</v>
      </c>
      <c r="E18" s="154">
        <v>3404</v>
      </c>
      <c r="F18" s="154">
        <v>2856</v>
      </c>
      <c r="G18" s="40">
        <f t="shared" si="1"/>
        <v>83.901292596944771</v>
      </c>
      <c r="H18" s="154">
        <v>1619</v>
      </c>
      <c r="I18" s="156">
        <v>1360</v>
      </c>
      <c r="J18" s="40">
        <f t="shared" si="2"/>
        <v>84.002470660901793</v>
      </c>
      <c r="K18" s="157">
        <v>1000</v>
      </c>
      <c r="L18" s="157">
        <v>938</v>
      </c>
      <c r="M18" s="153">
        <f t="shared" si="3"/>
        <v>93.8</v>
      </c>
      <c r="N18" s="154">
        <v>336</v>
      </c>
      <c r="O18" s="154">
        <v>162</v>
      </c>
      <c r="P18" s="40">
        <f t="shared" si="4"/>
        <v>48.214285714285715</v>
      </c>
      <c r="Q18" s="154">
        <v>37</v>
      </c>
      <c r="R18" s="154">
        <v>19</v>
      </c>
      <c r="S18" s="40">
        <f t="shared" si="9"/>
        <v>51.351351351351354</v>
      </c>
      <c r="T18" s="154">
        <v>2947</v>
      </c>
      <c r="U18" s="155">
        <v>2153</v>
      </c>
      <c r="V18" s="40">
        <f t="shared" si="5"/>
        <v>73.057346454021044</v>
      </c>
      <c r="W18" s="158">
        <v>2049</v>
      </c>
      <c r="X18" s="155">
        <v>490</v>
      </c>
      <c r="Y18" s="40">
        <f t="shared" si="6"/>
        <v>23.914104441190826</v>
      </c>
      <c r="Z18" s="154">
        <v>1101</v>
      </c>
      <c r="AA18" s="155">
        <v>438</v>
      </c>
      <c r="AB18" s="40">
        <f t="shared" si="7"/>
        <v>39.782016348773844</v>
      </c>
      <c r="AC18" s="154">
        <v>1018</v>
      </c>
      <c r="AD18" s="155">
        <v>418</v>
      </c>
      <c r="AE18" s="40">
        <f t="shared" si="8"/>
        <v>41.060903732809429</v>
      </c>
      <c r="AF18" s="37"/>
      <c r="AG18" s="41"/>
    </row>
    <row r="19" spans="1:33" s="42" customFormat="1" ht="16.95" customHeight="1" x14ac:dyDescent="0.25">
      <c r="A19" s="61" t="s">
        <v>46</v>
      </c>
      <c r="B19" s="154">
        <v>5519</v>
      </c>
      <c r="C19" s="156">
        <v>5750</v>
      </c>
      <c r="D19" s="36">
        <f t="shared" si="0"/>
        <v>104.18554085885124</v>
      </c>
      <c r="E19" s="154">
        <v>2364</v>
      </c>
      <c r="F19" s="154">
        <v>2377</v>
      </c>
      <c r="G19" s="40">
        <f t="shared" si="1"/>
        <v>100.54991539763114</v>
      </c>
      <c r="H19" s="154">
        <v>1187</v>
      </c>
      <c r="I19" s="156">
        <v>1605</v>
      </c>
      <c r="J19" s="40">
        <f t="shared" si="2"/>
        <v>135.21482729570346</v>
      </c>
      <c r="K19" s="157">
        <v>837</v>
      </c>
      <c r="L19" s="157">
        <v>1095</v>
      </c>
      <c r="M19" s="153">
        <f t="shared" si="3"/>
        <v>130.82437275985663</v>
      </c>
      <c r="N19" s="154">
        <v>325</v>
      </c>
      <c r="O19" s="154">
        <v>316</v>
      </c>
      <c r="P19" s="40">
        <f t="shared" si="4"/>
        <v>97.230769230769226</v>
      </c>
      <c r="Q19" s="154">
        <v>63</v>
      </c>
      <c r="R19" s="154">
        <v>18</v>
      </c>
      <c r="S19" s="40">
        <f t="shared" si="9"/>
        <v>28.571428571428573</v>
      </c>
      <c r="T19" s="154">
        <v>2088</v>
      </c>
      <c r="U19" s="155">
        <v>2123</v>
      </c>
      <c r="V19" s="40">
        <f t="shared" si="5"/>
        <v>101.67624521072797</v>
      </c>
      <c r="W19" s="158">
        <v>3865</v>
      </c>
      <c r="X19" s="155">
        <v>438</v>
      </c>
      <c r="Y19" s="40">
        <f t="shared" si="6"/>
        <v>11.332470892626132</v>
      </c>
      <c r="Z19" s="154">
        <v>859</v>
      </c>
      <c r="AA19" s="155">
        <v>388</v>
      </c>
      <c r="AB19" s="40">
        <f t="shared" si="7"/>
        <v>45.168800931315481</v>
      </c>
      <c r="AC19" s="154">
        <v>774</v>
      </c>
      <c r="AD19" s="155">
        <v>335</v>
      </c>
      <c r="AE19" s="40">
        <f t="shared" si="8"/>
        <v>43.281653746770026</v>
      </c>
      <c r="AF19" s="37"/>
      <c r="AG19" s="41"/>
    </row>
    <row r="20" spans="1:33" s="42" customFormat="1" ht="16.95" customHeight="1" x14ac:dyDescent="0.25">
      <c r="A20" s="61" t="s">
        <v>47</v>
      </c>
      <c r="B20" s="154">
        <v>2926</v>
      </c>
      <c r="C20" s="156">
        <v>3202</v>
      </c>
      <c r="D20" s="36">
        <f t="shared" si="0"/>
        <v>109.43267259056732</v>
      </c>
      <c r="E20" s="154">
        <v>1095</v>
      </c>
      <c r="F20" s="154">
        <v>1229</v>
      </c>
      <c r="G20" s="40">
        <f t="shared" si="1"/>
        <v>112.23744292237443</v>
      </c>
      <c r="H20" s="154">
        <v>407</v>
      </c>
      <c r="I20" s="156">
        <v>661</v>
      </c>
      <c r="J20" s="40">
        <f t="shared" si="2"/>
        <v>162.40786240786241</v>
      </c>
      <c r="K20" s="157">
        <v>244</v>
      </c>
      <c r="L20" s="157">
        <v>453</v>
      </c>
      <c r="M20" s="153">
        <f t="shared" si="3"/>
        <v>185.65573770491804</v>
      </c>
      <c r="N20" s="154">
        <v>73</v>
      </c>
      <c r="O20" s="154">
        <v>111</v>
      </c>
      <c r="P20" s="40">
        <f t="shared" si="4"/>
        <v>152.05479452054794</v>
      </c>
      <c r="Q20" s="154">
        <v>37</v>
      </c>
      <c r="R20" s="154">
        <v>3</v>
      </c>
      <c r="S20" s="40">
        <f t="shared" si="9"/>
        <v>8.1081081081081088</v>
      </c>
      <c r="T20" s="154">
        <v>958</v>
      </c>
      <c r="U20" s="155">
        <v>944</v>
      </c>
      <c r="V20" s="40">
        <f t="shared" si="5"/>
        <v>98.53862212943632</v>
      </c>
      <c r="W20" s="158">
        <v>2347</v>
      </c>
      <c r="X20" s="155">
        <v>272</v>
      </c>
      <c r="Y20" s="40">
        <f t="shared" si="6"/>
        <v>11.589262888794206</v>
      </c>
      <c r="Z20" s="154">
        <v>552</v>
      </c>
      <c r="AA20" s="155">
        <v>241</v>
      </c>
      <c r="AB20" s="40">
        <f t="shared" si="7"/>
        <v>43.659420289855071</v>
      </c>
      <c r="AC20" s="154">
        <v>510</v>
      </c>
      <c r="AD20" s="155">
        <v>221</v>
      </c>
      <c r="AE20" s="40">
        <f t="shared" si="8"/>
        <v>43.333333333333336</v>
      </c>
      <c r="AF20" s="37"/>
      <c r="AG20" s="41"/>
    </row>
    <row r="21" spans="1:33" s="42" customFormat="1" ht="16.95" customHeight="1" x14ac:dyDescent="0.25">
      <c r="A21" s="61" t="s">
        <v>48</v>
      </c>
      <c r="B21" s="154">
        <v>2301</v>
      </c>
      <c r="C21" s="156">
        <v>2425</v>
      </c>
      <c r="D21" s="36">
        <f t="shared" si="0"/>
        <v>105.38896132116471</v>
      </c>
      <c r="E21" s="154">
        <v>1151</v>
      </c>
      <c r="F21" s="154">
        <v>1357</v>
      </c>
      <c r="G21" s="40">
        <f t="shared" si="1"/>
        <v>117.89748045178106</v>
      </c>
      <c r="H21" s="154">
        <v>725</v>
      </c>
      <c r="I21" s="156">
        <v>657</v>
      </c>
      <c r="J21" s="40">
        <f t="shared" si="2"/>
        <v>90.620689655172413</v>
      </c>
      <c r="K21" s="157">
        <v>383</v>
      </c>
      <c r="L21" s="157">
        <v>429</v>
      </c>
      <c r="M21" s="153">
        <f t="shared" si="3"/>
        <v>112.01044386422977</v>
      </c>
      <c r="N21" s="154">
        <v>54</v>
      </c>
      <c r="O21" s="154">
        <v>79</v>
      </c>
      <c r="P21" s="40">
        <f t="shared" si="4"/>
        <v>146.2962962962963</v>
      </c>
      <c r="Q21" s="154">
        <v>6</v>
      </c>
      <c r="R21" s="154">
        <v>0</v>
      </c>
      <c r="S21" s="40">
        <f t="shared" si="9"/>
        <v>0</v>
      </c>
      <c r="T21" s="154">
        <v>1092</v>
      </c>
      <c r="U21" s="155">
        <v>1217</v>
      </c>
      <c r="V21" s="40">
        <f t="shared" si="5"/>
        <v>111.44688644688645</v>
      </c>
      <c r="W21" s="158">
        <v>1232</v>
      </c>
      <c r="X21" s="155">
        <v>210</v>
      </c>
      <c r="Y21" s="40">
        <f t="shared" si="6"/>
        <v>17.045454545454547</v>
      </c>
      <c r="Z21" s="154">
        <v>481</v>
      </c>
      <c r="AA21" s="155">
        <v>203</v>
      </c>
      <c r="AB21" s="40">
        <f t="shared" si="7"/>
        <v>42.203742203742202</v>
      </c>
      <c r="AC21" s="154">
        <v>445</v>
      </c>
      <c r="AD21" s="155">
        <v>183</v>
      </c>
      <c r="AE21" s="40">
        <f t="shared" si="8"/>
        <v>41.123595505617978</v>
      </c>
      <c r="AF21" s="37"/>
      <c r="AG21" s="41"/>
    </row>
    <row r="22" spans="1:33" s="42" customFormat="1" ht="16.95" customHeight="1" x14ac:dyDescent="0.25">
      <c r="A22" s="61" t="s">
        <v>49</v>
      </c>
      <c r="B22" s="154">
        <v>6189</v>
      </c>
      <c r="C22" s="156">
        <v>6136</v>
      </c>
      <c r="D22" s="36">
        <f t="shared" si="0"/>
        <v>99.143641945386975</v>
      </c>
      <c r="E22" s="154">
        <v>2811</v>
      </c>
      <c r="F22" s="154">
        <v>2730</v>
      </c>
      <c r="G22" s="40">
        <f t="shared" si="1"/>
        <v>97.118463180362866</v>
      </c>
      <c r="H22" s="154">
        <v>1493</v>
      </c>
      <c r="I22" s="156">
        <v>1552</v>
      </c>
      <c r="J22" s="40">
        <f t="shared" si="2"/>
        <v>103.95177494976558</v>
      </c>
      <c r="K22" s="157">
        <v>754</v>
      </c>
      <c r="L22" s="157">
        <v>893</v>
      </c>
      <c r="M22" s="153">
        <f t="shared" si="3"/>
        <v>118.43501326259947</v>
      </c>
      <c r="N22" s="154">
        <v>316</v>
      </c>
      <c r="O22" s="154">
        <v>160</v>
      </c>
      <c r="P22" s="40">
        <f t="shared" si="4"/>
        <v>50.632911392405063</v>
      </c>
      <c r="Q22" s="154">
        <v>51</v>
      </c>
      <c r="R22" s="154">
        <v>7</v>
      </c>
      <c r="S22" s="40">
        <f t="shared" si="9"/>
        <v>13.725490196078431</v>
      </c>
      <c r="T22" s="154">
        <v>2711</v>
      </c>
      <c r="U22" s="155">
        <v>2409</v>
      </c>
      <c r="V22" s="40">
        <f t="shared" si="5"/>
        <v>88.860199188491336</v>
      </c>
      <c r="W22" s="158">
        <v>4004</v>
      </c>
      <c r="X22" s="155">
        <v>585</v>
      </c>
      <c r="Y22" s="40">
        <f t="shared" si="6"/>
        <v>14.61038961038961</v>
      </c>
      <c r="Z22" s="154">
        <v>1151</v>
      </c>
      <c r="AA22" s="155">
        <v>526</v>
      </c>
      <c r="AB22" s="40">
        <f t="shared" si="7"/>
        <v>45.699391833188528</v>
      </c>
      <c r="AC22" s="154">
        <v>1033</v>
      </c>
      <c r="AD22" s="155">
        <v>437</v>
      </c>
      <c r="AE22" s="40">
        <f t="shared" si="8"/>
        <v>42.30396902226525</v>
      </c>
      <c r="AF22" s="37"/>
      <c r="AG22" s="41"/>
    </row>
    <row r="23" spans="1:33" s="42" customFormat="1" ht="16.95" customHeight="1" x14ac:dyDescent="0.25">
      <c r="A23" s="61" t="s">
        <v>50</v>
      </c>
      <c r="B23" s="154">
        <v>3430</v>
      </c>
      <c r="C23" s="156">
        <v>3681</v>
      </c>
      <c r="D23" s="36">
        <f t="shared" si="0"/>
        <v>107.31778425655976</v>
      </c>
      <c r="E23" s="154">
        <v>2607</v>
      </c>
      <c r="F23" s="154">
        <v>2940</v>
      </c>
      <c r="G23" s="40">
        <f t="shared" si="1"/>
        <v>112.77330264672037</v>
      </c>
      <c r="H23" s="154">
        <v>844</v>
      </c>
      <c r="I23" s="156">
        <v>907</v>
      </c>
      <c r="J23" s="40">
        <f t="shared" si="2"/>
        <v>107.46445497630332</v>
      </c>
      <c r="K23" s="157">
        <v>740</v>
      </c>
      <c r="L23" s="157">
        <v>890</v>
      </c>
      <c r="M23" s="153">
        <f t="shared" si="3"/>
        <v>120.27027027027027</v>
      </c>
      <c r="N23" s="154">
        <v>167</v>
      </c>
      <c r="O23" s="154">
        <v>172</v>
      </c>
      <c r="P23" s="40">
        <f t="shared" si="4"/>
        <v>102.9940119760479</v>
      </c>
      <c r="Q23" s="154">
        <v>41</v>
      </c>
      <c r="R23" s="154">
        <v>3</v>
      </c>
      <c r="S23" s="40">
        <f t="shared" si="9"/>
        <v>7.3170731707317076</v>
      </c>
      <c r="T23" s="154">
        <v>2500</v>
      </c>
      <c r="U23" s="155">
        <v>2535</v>
      </c>
      <c r="V23" s="40">
        <f t="shared" si="5"/>
        <v>101.4</v>
      </c>
      <c r="W23" s="158">
        <v>1864</v>
      </c>
      <c r="X23" s="155">
        <v>580</v>
      </c>
      <c r="Y23" s="40">
        <f t="shared" si="6"/>
        <v>31.115879828326179</v>
      </c>
      <c r="Z23" s="154">
        <v>1180</v>
      </c>
      <c r="AA23" s="155">
        <v>563</v>
      </c>
      <c r="AB23" s="40">
        <f t="shared" si="7"/>
        <v>47.711864406779661</v>
      </c>
      <c r="AC23" s="154">
        <v>1018</v>
      </c>
      <c r="AD23" s="155">
        <v>485</v>
      </c>
      <c r="AE23" s="40">
        <f t="shared" si="8"/>
        <v>47.642436149312374</v>
      </c>
      <c r="AF23" s="37"/>
      <c r="AG23" s="41"/>
    </row>
    <row r="24" spans="1:33" s="42" customFormat="1" ht="16.95" customHeight="1" x14ac:dyDescent="0.25">
      <c r="A24" s="61" t="s">
        <v>51</v>
      </c>
      <c r="B24" s="154">
        <v>4347</v>
      </c>
      <c r="C24" s="156">
        <v>3583</v>
      </c>
      <c r="D24" s="36">
        <f t="shared" si="0"/>
        <v>82.424660685530256</v>
      </c>
      <c r="E24" s="154">
        <v>2304</v>
      </c>
      <c r="F24" s="154">
        <v>2379</v>
      </c>
      <c r="G24" s="40">
        <f t="shared" si="1"/>
        <v>103.25520833333333</v>
      </c>
      <c r="H24" s="154">
        <v>1081</v>
      </c>
      <c r="I24" s="156">
        <v>1082</v>
      </c>
      <c r="J24" s="40">
        <f t="shared" si="2"/>
        <v>100.09250693802035</v>
      </c>
      <c r="K24" s="157">
        <v>501</v>
      </c>
      <c r="L24" s="157">
        <v>648</v>
      </c>
      <c r="M24" s="153">
        <f t="shared" si="3"/>
        <v>129.34131736526948</v>
      </c>
      <c r="N24" s="154">
        <v>198</v>
      </c>
      <c r="O24" s="154">
        <v>198</v>
      </c>
      <c r="P24" s="40">
        <f t="shared" si="4"/>
        <v>100</v>
      </c>
      <c r="Q24" s="154">
        <v>11</v>
      </c>
      <c r="R24" s="154">
        <v>5</v>
      </c>
      <c r="S24" s="40">
        <f t="shared" si="9"/>
        <v>45.454545454545453</v>
      </c>
      <c r="T24" s="154">
        <v>1961</v>
      </c>
      <c r="U24" s="155">
        <v>2179</v>
      </c>
      <c r="V24" s="40">
        <f t="shared" si="5"/>
        <v>111.116777154513</v>
      </c>
      <c r="W24" s="158">
        <v>1431</v>
      </c>
      <c r="X24" s="155">
        <v>516</v>
      </c>
      <c r="Y24" s="40">
        <f t="shared" si="6"/>
        <v>36.058700209643604</v>
      </c>
      <c r="Z24" s="154">
        <v>902</v>
      </c>
      <c r="AA24" s="155">
        <v>408</v>
      </c>
      <c r="AB24" s="40">
        <f t="shared" si="7"/>
        <v>45.232815964523283</v>
      </c>
      <c r="AC24" s="154">
        <v>863</v>
      </c>
      <c r="AD24" s="155">
        <v>390</v>
      </c>
      <c r="AE24" s="40">
        <f t="shared" si="8"/>
        <v>45.191193511008109</v>
      </c>
      <c r="AF24" s="37"/>
      <c r="AG24" s="41"/>
    </row>
    <row r="25" spans="1:33" s="42" customFormat="1" ht="16.95" customHeight="1" x14ac:dyDescent="0.25">
      <c r="A25" s="61" t="s">
        <v>52</v>
      </c>
      <c r="B25" s="154">
        <v>6178</v>
      </c>
      <c r="C25" s="156">
        <v>5980</v>
      </c>
      <c r="D25" s="36">
        <f t="shared" si="0"/>
        <v>96.795079313693748</v>
      </c>
      <c r="E25" s="154">
        <v>1024</v>
      </c>
      <c r="F25" s="154">
        <v>1261</v>
      </c>
      <c r="G25" s="40">
        <f t="shared" si="1"/>
        <v>123.14453125</v>
      </c>
      <c r="H25" s="154">
        <v>809</v>
      </c>
      <c r="I25" s="156">
        <v>814</v>
      </c>
      <c r="J25" s="40">
        <f t="shared" si="2"/>
        <v>100.61804697156984</v>
      </c>
      <c r="K25" s="157">
        <v>329</v>
      </c>
      <c r="L25" s="157">
        <v>508</v>
      </c>
      <c r="M25" s="153">
        <f t="shared" si="3"/>
        <v>154.40729483282675</v>
      </c>
      <c r="N25" s="154">
        <v>92</v>
      </c>
      <c r="O25" s="154">
        <v>95</v>
      </c>
      <c r="P25" s="40">
        <f t="shared" si="4"/>
        <v>103.26086956521739</v>
      </c>
      <c r="Q25" s="154">
        <v>29</v>
      </c>
      <c r="R25" s="154">
        <v>24</v>
      </c>
      <c r="S25" s="40">
        <f t="shared" si="9"/>
        <v>82.758620689655174</v>
      </c>
      <c r="T25" s="154">
        <v>895</v>
      </c>
      <c r="U25" s="155">
        <v>1067</v>
      </c>
      <c r="V25" s="40">
        <f t="shared" si="5"/>
        <v>119.21787709497207</v>
      </c>
      <c r="W25" s="158">
        <v>4943</v>
      </c>
      <c r="X25" s="155">
        <v>168</v>
      </c>
      <c r="Y25" s="40">
        <f t="shared" si="6"/>
        <v>3.3987457009913009</v>
      </c>
      <c r="Z25" s="154">
        <v>455</v>
      </c>
      <c r="AA25" s="155">
        <v>163</v>
      </c>
      <c r="AB25" s="40">
        <f t="shared" si="7"/>
        <v>35.824175824175825</v>
      </c>
      <c r="AC25" s="154">
        <v>412</v>
      </c>
      <c r="AD25" s="155">
        <v>140</v>
      </c>
      <c r="AE25" s="40">
        <f t="shared" si="8"/>
        <v>33.980582524271846</v>
      </c>
      <c r="AF25" s="37"/>
      <c r="AG25" s="41"/>
    </row>
    <row r="26" spans="1:33" s="42" customFormat="1" ht="16.95" customHeight="1" x14ac:dyDescent="0.25">
      <c r="A26" s="61" t="s">
        <v>53</v>
      </c>
      <c r="B26" s="154">
        <v>3474</v>
      </c>
      <c r="C26" s="156">
        <v>3492</v>
      </c>
      <c r="D26" s="36">
        <f t="shared" si="0"/>
        <v>100.51813471502591</v>
      </c>
      <c r="E26" s="154">
        <v>1937</v>
      </c>
      <c r="F26" s="154">
        <v>1913</v>
      </c>
      <c r="G26" s="40">
        <f t="shared" si="1"/>
        <v>98.760970573051111</v>
      </c>
      <c r="H26" s="154">
        <v>847</v>
      </c>
      <c r="I26" s="156">
        <v>725</v>
      </c>
      <c r="J26" s="40">
        <f t="shared" si="2"/>
        <v>85.596221959858326</v>
      </c>
      <c r="K26" s="157">
        <v>578</v>
      </c>
      <c r="L26" s="157">
        <v>571</v>
      </c>
      <c r="M26" s="153">
        <f t="shared" si="3"/>
        <v>98.788927335640139</v>
      </c>
      <c r="N26" s="154">
        <v>126</v>
      </c>
      <c r="O26" s="154">
        <v>113</v>
      </c>
      <c r="P26" s="40">
        <f t="shared" si="4"/>
        <v>89.682539682539684</v>
      </c>
      <c r="Q26" s="154">
        <v>30</v>
      </c>
      <c r="R26" s="154">
        <v>2</v>
      </c>
      <c r="S26" s="40">
        <f t="shared" si="9"/>
        <v>6.666666666666667</v>
      </c>
      <c r="T26" s="154">
        <v>1796</v>
      </c>
      <c r="U26" s="155">
        <v>1619</v>
      </c>
      <c r="V26" s="40">
        <f t="shared" si="5"/>
        <v>90.144766146993319</v>
      </c>
      <c r="W26" s="158">
        <v>2189</v>
      </c>
      <c r="X26" s="155">
        <v>523</v>
      </c>
      <c r="Y26" s="40">
        <f t="shared" si="6"/>
        <v>23.892188213796253</v>
      </c>
      <c r="Z26" s="154">
        <v>793</v>
      </c>
      <c r="AA26" s="155">
        <v>495</v>
      </c>
      <c r="AB26" s="40">
        <f t="shared" si="7"/>
        <v>62.421185372005041</v>
      </c>
      <c r="AC26" s="154">
        <v>708</v>
      </c>
      <c r="AD26" s="155">
        <v>412</v>
      </c>
      <c r="AE26" s="40">
        <f t="shared" si="8"/>
        <v>58.192090395480228</v>
      </c>
      <c r="AF26" s="37"/>
      <c r="AG26" s="41"/>
    </row>
    <row r="27" spans="1:33" s="42" customFormat="1" ht="16.95" customHeight="1" x14ac:dyDescent="0.25">
      <c r="A27" s="61" t="s">
        <v>54</v>
      </c>
      <c r="B27" s="154">
        <v>2271</v>
      </c>
      <c r="C27" s="156">
        <v>2678</v>
      </c>
      <c r="D27" s="36">
        <f t="shared" si="0"/>
        <v>117.92162043152796</v>
      </c>
      <c r="E27" s="154">
        <v>1061</v>
      </c>
      <c r="F27" s="154">
        <v>1332</v>
      </c>
      <c r="G27" s="40">
        <f t="shared" si="1"/>
        <v>125.54194156456174</v>
      </c>
      <c r="H27" s="154">
        <v>460</v>
      </c>
      <c r="I27" s="156">
        <v>636</v>
      </c>
      <c r="J27" s="40">
        <f t="shared" si="2"/>
        <v>138.2608695652174</v>
      </c>
      <c r="K27" s="157">
        <v>281</v>
      </c>
      <c r="L27" s="157">
        <v>404</v>
      </c>
      <c r="M27" s="153">
        <f t="shared" si="3"/>
        <v>143.77224199288256</v>
      </c>
      <c r="N27" s="154">
        <v>139</v>
      </c>
      <c r="O27" s="154">
        <v>195</v>
      </c>
      <c r="P27" s="40">
        <f t="shared" si="4"/>
        <v>140.28776978417267</v>
      </c>
      <c r="Q27" s="154">
        <v>51</v>
      </c>
      <c r="R27" s="154">
        <v>44</v>
      </c>
      <c r="S27" s="40">
        <f t="shared" si="9"/>
        <v>86.274509803921575</v>
      </c>
      <c r="T27" s="154">
        <v>974</v>
      </c>
      <c r="U27" s="155">
        <v>1090</v>
      </c>
      <c r="V27" s="40">
        <f t="shared" si="5"/>
        <v>111.90965092402465</v>
      </c>
      <c r="W27" s="158">
        <v>1593</v>
      </c>
      <c r="X27" s="155">
        <v>202</v>
      </c>
      <c r="Y27" s="40">
        <f t="shared" si="6"/>
        <v>12.680477087256749</v>
      </c>
      <c r="Z27" s="154">
        <v>468</v>
      </c>
      <c r="AA27" s="155">
        <v>184</v>
      </c>
      <c r="AB27" s="40">
        <f t="shared" si="7"/>
        <v>39.316239316239319</v>
      </c>
      <c r="AC27" s="154">
        <v>452</v>
      </c>
      <c r="AD27" s="155">
        <v>174</v>
      </c>
      <c r="AE27" s="40">
        <f t="shared" si="8"/>
        <v>38.495575221238937</v>
      </c>
      <c r="AF27" s="37"/>
      <c r="AG27" s="41"/>
    </row>
    <row r="28" spans="1:33" s="42" customFormat="1" ht="16.95" customHeight="1" x14ac:dyDescent="0.25">
      <c r="A28" s="61" t="s">
        <v>55</v>
      </c>
      <c r="B28" s="154">
        <v>2454</v>
      </c>
      <c r="C28" s="156">
        <v>2257</v>
      </c>
      <c r="D28" s="36">
        <f t="shared" si="0"/>
        <v>91.972290138549312</v>
      </c>
      <c r="E28" s="154">
        <v>1201</v>
      </c>
      <c r="F28" s="154">
        <v>1129</v>
      </c>
      <c r="G28" s="40">
        <f t="shared" si="1"/>
        <v>94.004995836802664</v>
      </c>
      <c r="H28" s="154">
        <v>765</v>
      </c>
      <c r="I28" s="156">
        <v>690</v>
      </c>
      <c r="J28" s="40">
        <f t="shared" si="2"/>
        <v>90.196078431372555</v>
      </c>
      <c r="K28" s="157">
        <v>382</v>
      </c>
      <c r="L28" s="157">
        <v>414</v>
      </c>
      <c r="M28" s="153">
        <f t="shared" si="3"/>
        <v>108.37696335078535</v>
      </c>
      <c r="N28" s="154">
        <v>130</v>
      </c>
      <c r="O28" s="154">
        <v>94</v>
      </c>
      <c r="P28" s="40">
        <f t="shared" si="4"/>
        <v>72.307692307692307</v>
      </c>
      <c r="Q28" s="154">
        <v>53</v>
      </c>
      <c r="R28" s="154">
        <v>35</v>
      </c>
      <c r="S28" s="40">
        <f t="shared" si="9"/>
        <v>66.037735849056602</v>
      </c>
      <c r="T28" s="154">
        <v>1148</v>
      </c>
      <c r="U28" s="155">
        <v>1069</v>
      </c>
      <c r="V28" s="40">
        <f t="shared" si="5"/>
        <v>93.118466898954708</v>
      </c>
      <c r="W28" s="158">
        <v>1242</v>
      </c>
      <c r="X28" s="155">
        <v>276</v>
      </c>
      <c r="Y28" s="40">
        <f t="shared" si="6"/>
        <v>22.222222222222221</v>
      </c>
      <c r="Z28" s="154">
        <v>450</v>
      </c>
      <c r="AA28" s="155">
        <v>236</v>
      </c>
      <c r="AB28" s="40">
        <f t="shared" si="7"/>
        <v>52.444444444444443</v>
      </c>
      <c r="AC28" s="154">
        <v>436</v>
      </c>
      <c r="AD28" s="155">
        <v>227</v>
      </c>
      <c r="AE28" s="40">
        <f t="shared" si="8"/>
        <v>52.064220183486242</v>
      </c>
      <c r="AF28" s="37"/>
      <c r="AG28" s="41"/>
    </row>
    <row r="29" spans="1:33" s="42" customFormat="1" ht="16.95" customHeight="1" x14ac:dyDescent="0.25">
      <c r="A29" s="61" t="s">
        <v>56</v>
      </c>
      <c r="B29" s="154">
        <v>3205</v>
      </c>
      <c r="C29" s="156">
        <v>3217</v>
      </c>
      <c r="D29" s="36">
        <f t="shared" si="0"/>
        <v>100.37441497659907</v>
      </c>
      <c r="E29" s="154">
        <v>2054</v>
      </c>
      <c r="F29" s="154">
        <v>2023</v>
      </c>
      <c r="G29" s="40">
        <f t="shared" si="1"/>
        <v>98.490749756572541</v>
      </c>
      <c r="H29" s="154">
        <v>653</v>
      </c>
      <c r="I29" s="156">
        <v>629</v>
      </c>
      <c r="J29" s="40">
        <f t="shared" si="2"/>
        <v>96.324655436447173</v>
      </c>
      <c r="K29" s="157">
        <v>498</v>
      </c>
      <c r="L29" s="157">
        <v>491</v>
      </c>
      <c r="M29" s="153">
        <f t="shared" si="3"/>
        <v>98.594377510040161</v>
      </c>
      <c r="N29" s="154">
        <v>166</v>
      </c>
      <c r="O29" s="154">
        <v>174</v>
      </c>
      <c r="P29" s="40">
        <f t="shared" si="4"/>
        <v>104.81927710843374</v>
      </c>
      <c r="Q29" s="154">
        <v>44</v>
      </c>
      <c r="R29" s="154">
        <v>2</v>
      </c>
      <c r="S29" s="40">
        <f t="shared" si="9"/>
        <v>4.5454545454545459</v>
      </c>
      <c r="T29" s="154">
        <v>1729</v>
      </c>
      <c r="U29" s="155">
        <v>1677</v>
      </c>
      <c r="V29" s="40">
        <f t="shared" si="5"/>
        <v>96.992481203007515</v>
      </c>
      <c r="W29" s="158">
        <v>1852</v>
      </c>
      <c r="X29" s="155">
        <v>337</v>
      </c>
      <c r="Y29" s="40">
        <f t="shared" si="6"/>
        <v>18.196544276457882</v>
      </c>
      <c r="Z29" s="154">
        <v>895</v>
      </c>
      <c r="AA29" s="155">
        <v>320</v>
      </c>
      <c r="AB29" s="40">
        <f t="shared" si="7"/>
        <v>35.754189944134076</v>
      </c>
      <c r="AC29" s="154">
        <v>836</v>
      </c>
      <c r="AD29" s="155">
        <v>289</v>
      </c>
      <c r="AE29" s="40">
        <f t="shared" si="8"/>
        <v>34.569377990430624</v>
      </c>
      <c r="AF29" s="37"/>
      <c r="AG29" s="41"/>
    </row>
    <row r="30" spans="1:33" s="42" customFormat="1" ht="16.95" customHeight="1" x14ac:dyDescent="0.25">
      <c r="A30" s="61" t="s">
        <v>57</v>
      </c>
      <c r="B30" s="154">
        <v>3512</v>
      </c>
      <c r="C30" s="156">
        <v>3733</v>
      </c>
      <c r="D30" s="36">
        <f t="shared" si="0"/>
        <v>106.29271070615034</v>
      </c>
      <c r="E30" s="154">
        <v>969</v>
      </c>
      <c r="F30" s="154">
        <v>1121</v>
      </c>
      <c r="G30" s="40">
        <f t="shared" si="1"/>
        <v>115.68627450980392</v>
      </c>
      <c r="H30" s="154">
        <v>577</v>
      </c>
      <c r="I30" s="156">
        <v>578</v>
      </c>
      <c r="J30" s="40">
        <f t="shared" si="2"/>
        <v>100.1733102253033</v>
      </c>
      <c r="K30" s="157">
        <v>312</v>
      </c>
      <c r="L30" s="157">
        <v>431</v>
      </c>
      <c r="M30" s="153">
        <f t="shared" si="3"/>
        <v>138.14102564102564</v>
      </c>
      <c r="N30" s="154">
        <v>141</v>
      </c>
      <c r="O30" s="154">
        <v>144</v>
      </c>
      <c r="P30" s="40">
        <f t="shared" si="4"/>
        <v>102.12765957446808</v>
      </c>
      <c r="Q30" s="154">
        <v>15</v>
      </c>
      <c r="R30" s="154">
        <v>11</v>
      </c>
      <c r="S30" s="40">
        <f t="shared" si="9"/>
        <v>73.333333333333329</v>
      </c>
      <c r="T30" s="154">
        <v>946</v>
      </c>
      <c r="U30" s="155">
        <v>1034</v>
      </c>
      <c r="V30" s="40">
        <f t="shared" si="5"/>
        <v>109.30232558139535</v>
      </c>
      <c r="W30" s="158">
        <v>2936</v>
      </c>
      <c r="X30" s="155">
        <v>251</v>
      </c>
      <c r="Y30" s="40">
        <f t="shared" si="6"/>
        <v>8.5490463215258856</v>
      </c>
      <c r="Z30" s="154">
        <v>403</v>
      </c>
      <c r="AA30" s="155">
        <v>224</v>
      </c>
      <c r="AB30" s="40">
        <f t="shared" si="7"/>
        <v>55.583126550868485</v>
      </c>
      <c r="AC30" s="154">
        <v>360</v>
      </c>
      <c r="AD30" s="155">
        <v>204</v>
      </c>
      <c r="AE30" s="40">
        <f t="shared" si="8"/>
        <v>56.666666666666664</v>
      </c>
      <c r="AF30" s="37"/>
      <c r="AG30" s="41"/>
    </row>
    <row r="31" spans="1:33" s="42" customFormat="1" ht="16.95" customHeight="1" x14ac:dyDescent="0.25">
      <c r="A31" s="61" t="s">
        <v>58</v>
      </c>
      <c r="B31" s="154">
        <v>3920</v>
      </c>
      <c r="C31" s="156">
        <v>3815</v>
      </c>
      <c r="D31" s="36">
        <f t="shared" si="0"/>
        <v>97.321428571428569</v>
      </c>
      <c r="E31" s="154">
        <v>1177</v>
      </c>
      <c r="F31" s="154">
        <v>1327</v>
      </c>
      <c r="G31" s="40">
        <f t="shared" si="1"/>
        <v>112.74426508071367</v>
      </c>
      <c r="H31" s="154">
        <v>859</v>
      </c>
      <c r="I31" s="156">
        <v>950</v>
      </c>
      <c r="J31" s="40">
        <f t="shared" si="2"/>
        <v>110.59371362048894</v>
      </c>
      <c r="K31" s="157">
        <v>360</v>
      </c>
      <c r="L31" s="157">
        <v>498</v>
      </c>
      <c r="M31" s="153">
        <f t="shared" si="3"/>
        <v>138.33333333333334</v>
      </c>
      <c r="N31" s="154">
        <v>129</v>
      </c>
      <c r="O31" s="154">
        <v>112</v>
      </c>
      <c r="P31" s="40">
        <f t="shared" si="4"/>
        <v>86.821705426356587</v>
      </c>
      <c r="Q31" s="154">
        <v>5</v>
      </c>
      <c r="R31" s="154">
        <v>20</v>
      </c>
      <c r="S31" s="40">
        <f t="shared" si="9"/>
        <v>400</v>
      </c>
      <c r="T31" s="154">
        <v>1060</v>
      </c>
      <c r="U31" s="155">
        <v>1220</v>
      </c>
      <c r="V31" s="40">
        <f t="shared" si="5"/>
        <v>115.09433962264151</v>
      </c>
      <c r="W31" s="158">
        <v>2366</v>
      </c>
      <c r="X31" s="155">
        <v>325</v>
      </c>
      <c r="Y31" s="40">
        <f t="shared" si="6"/>
        <v>13.736263736263735</v>
      </c>
      <c r="Z31" s="154">
        <v>448</v>
      </c>
      <c r="AA31" s="155">
        <v>247</v>
      </c>
      <c r="AB31" s="40">
        <f t="shared" si="7"/>
        <v>55.133928571428569</v>
      </c>
      <c r="AC31" s="154">
        <v>409</v>
      </c>
      <c r="AD31" s="155">
        <v>217</v>
      </c>
      <c r="AE31" s="40">
        <f t="shared" si="8"/>
        <v>53.056234718826403</v>
      </c>
      <c r="AF31" s="37"/>
      <c r="AG31" s="41"/>
    </row>
    <row r="32" spans="1:33" s="42" customFormat="1" ht="16.95" customHeight="1" x14ac:dyDescent="0.25">
      <c r="A32" s="61" t="s">
        <v>59</v>
      </c>
      <c r="B32" s="154">
        <v>4985</v>
      </c>
      <c r="C32" s="156">
        <v>4578</v>
      </c>
      <c r="D32" s="36">
        <f t="shared" si="0"/>
        <v>91.835506519558677</v>
      </c>
      <c r="E32" s="154">
        <v>1541</v>
      </c>
      <c r="F32" s="154">
        <v>1486</v>
      </c>
      <c r="G32" s="40">
        <f t="shared" si="1"/>
        <v>96.430889033095397</v>
      </c>
      <c r="H32" s="154">
        <v>1237</v>
      </c>
      <c r="I32" s="156">
        <v>858</v>
      </c>
      <c r="J32" s="40">
        <f t="shared" si="2"/>
        <v>69.361358124494743</v>
      </c>
      <c r="K32" s="157">
        <v>457</v>
      </c>
      <c r="L32" s="157">
        <v>672</v>
      </c>
      <c r="M32" s="153">
        <f t="shared" si="3"/>
        <v>147.04595185995623</v>
      </c>
      <c r="N32" s="154">
        <v>138</v>
      </c>
      <c r="O32" s="154">
        <v>155</v>
      </c>
      <c r="P32" s="40">
        <f t="shared" si="4"/>
        <v>112.31884057971014</v>
      </c>
      <c r="Q32" s="154">
        <v>32</v>
      </c>
      <c r="R32" s="154">
        <v>30</v>
      </c>
      <c r="S32" s="40">
        <f t="shared" si="9"/>
        <v>93.75</v>
      </c>
      <c r="T32" s="154">
        <v>1484</v>
      </c>
      <c r="U32" s="155">
        <v>1249</v>
      </c>
      <c r="V32" s="40">
        <f t="shared" si="5"/>
        <v>84.164420485175199</v>
      </c>
      <c r="W32" s="158">
        <v>3404</v>
      </c>
      <c r="X32" s="155">
        <v>182</v>
      </c>
      <c r="Y32" s="40">
        <f t="shared" si="6"/>
        <v>5.346650998824912</v>
      </c>
      <c r="Z32" s="154">
        <v>538</v>
      </c>
      <c r="AA32" s="155">
        <v>149</v>
      </c>
      <c r="AB32" s="40">
        <f t="shared" si="7"/>
        <v>27.695167286245354</v>
      </c>
      <c r="AC32" s="154">
        <v>492</v>
      </c>
      <c r="AD32" s="155">
        <v>134</v>
      </c>
      <c r="AE32" s="40">
        <f t="shared" si="8"/>
        <v>27.235772357723576</v>
      </c>
      <c r="AF32" s="37"/>
      <c r="AG32" s="41"/>
    </row>
    <row r="33" spans="1:33" s="42" customFormat="1" ht="16.95" customHeight="1" x14ac:dyDescent="0.25">
      <c r="A33" s="61" t="s">
        <v>60</v>
      </c>
      <c r="B33" s="154">
        <v>3825</v>
      </c>
      <c r="C33" s="156">
        <v>4049</v>
      </c>
      <c r="D33" s="36">
        <f t="shared" si="0"/>
        <v>105.85620915032679</v>
      </c>
      <c r="E33" s="154">
        <v>2427</v>
      </c>
      <c r="F33" s="154">
        <v>2669</v>
      </c>
      <c r="G33" s="40">
        <f t="shared" si="1"/>
        <v>109.97115780799341</v>
      </c>
      <c r="H33" s="154">
        <v>828</v>
      </c>
      <c r="I33" s="156">
        <v>1063</v>
      </c>
      <c r="J33" s="40">
        <f t="shared" si="2"/>
        <v>128.38164251207729</v>
      </c>
      <c r="K33" s="157">
        <v>478</v>
      </c>
      <c r="L33" s="157">
        <v>722</v>
      </c>
      <c r="M33" s="153">
        <f t="shared" si="3"/>
        <v>151.04602510460251</v>
      </c>
      <c r="N33" s="154">
        <v>228</v>
      </c>
      <c r="O33" s="154">
        <v>200</v>
      </c>
      <c r="P33" s="40">
        <f t="shared" si="4"/>
        <v>87.719298245614041</v>
      </c>
      <c r="Q33" s="154">
        <v>18</v>
      </c>
      <c r="R33" s="154">
        <v>2</v>
      </c>
      <c r="S33" s="40">
        <f t="shared" si="9"/>
        <v>11.111111111111111</v>
      </c>
      <c r="T33" s="154">
        <v>2300</v>
      </c>
      <c r="U33" s="155">
        <v>2452</v>
      </c>
      <c r="V33" s="40">
        <f t="shared" si="5"/>
        <v>106.60869565217391</v>
      </c>
      <c r="W33" s="158">
        <v>1969</v>
      </c>
      <c r="X33" s="155">
        <v>577</v>
      </c>
      <c r="Y33" s="40">
        <f t="shared" si="6"/>
        <v>29.304215337734892</v>
      </c>
      <c r="Z33" s="154">
        <v>941</v>
      </c>
      <c r="AA33" s="155">
        <v>567</v>
      </c>
      <c r="AB33" s="40">
        <f t="shared" si="7"/>
        <v>60.255047821466526</v>
      </c>
      <c r="AC33" s="154">
        <v>886</v>
      </c>
      <c r="AD33" s="155">
        <v>525</v>
      </c>
      <c r="AE33" s="40">
        <f t="shared" si="8"/>
        <v>59.255079006772007</v>
      </c>
      <c r="AF33" s="37"/>
      <c r="AG33" s="41"/>
    </row>
    <row r="34" spans="1:33" s="42" customFormat="1" ht="16.95" customHeight="1" x14ac:dyDescent="0.25">
      <c r="A34" s="61" t="s">
        <v>61</v>
      </c>
      <c r="B34" s="154">
        <v>3501</v>
      </c>
      <c r="C34" s="156">
        <v>3471</v>
      </c>
      <c r="D34" s="36">
        <f t="shared" si="0"/>
        <v>99.143101970865473</v>
      </c>
      <c r="E34" s="154">
        <v>2121</v>
      </c>
      <c r="F34" s="154">
        <v>2111</v>
      </c>
      <c r="G34" s="40">
        <f t="shared" si="1"/>
        <v>99.528524280999534</v>
      </c>
      <c r="H34" s="154">
        <v>1045</v>
      </c>
      <c r="I34" s="156">
        <v>1120</v>
      </c>
      <c r="J34" s="40">
        <f t="shared" si="2"/>
        <v>107.17703349282297</v>
      </c>
      <c r="K34" s="157">
        <v>585</v>
      </c>
      <c r="L34" s="157">
        <v>647</v>
      </c>
      <c r="M34" s="153">
        <f t="shared" si="3"/>
        <v>110.5982905982906</v>
      </c>
      <c r="N34" s="154">
        <v>111</v>
      </c>
      <c r="O34" s="154">
        <v>92</v>
      </c>
      <c r="P34" s="40">
        <f t="shared" si="4"/>
        <v>82.882882882882882</v>
      </c>
      <c r="Q34" s="154">
        <v>71</v>
      </c>
      <c r="R34" s="154">
        <v>3</v>
      </c>
      <c r="S34" s="40">
        <f t="shared" si="9"/>
        <v>4.225352112676056</v>
      </c>
      <c r="T34" s="154">
        <v>1953</v>
      </c>
      <c r="U34" s="155">
        <v>1836</v>
      </c>
      <c r="V34" s="40">
        <f t="shared" si="5"/>
        <v>94.009216589861751</v>
      </c>
      <c r="W34" s="158">
        <v>1747</v>
      </c>
      <c r="X34" s="155">
        <v>435</v>
      </c>
      <c r="Y34" s="40">
        <f t="shared" si="6"/>
        <v>24.899828277046364</v>
      </c>
      <c r="Z34" s="154">
        <v>835</v>
      </c>
      <c r="AA34" s="155">
        <v>400</v>
      </c>
      <c r="AB34" s="40">
        <f t="shared" si="7"/>
        <v>47.904191616766468</v>
      </c>
      <c r="AC34" s="154">
        <v>778</v>
      </c>
      <c r="AD34" s="155">
        <v>388</v>
      </c>
      <c r="AE34" s="40">
        <f t="shared" si="8"/>
        <v>49.871465295629818</v>
      </c>
      <c r="AF34" s="37"/>
      <c r="AG34" s="41"/>
    </row>
    <row r="35" spans="1:33" s="42" customFormat="1" ht="16.95" customHeight="1" thickBot="1" x14ac:dyDescent="0.3">
      <c r="A35" s="61" t="s">
        <v>62</v>
      </c>
      <c r="B35" s="154">
        <v>2315</v>
      </c>
      <c r="C35" s="156">
        <v>2332</v>
      </c>
      <c r="D35" s="36">
        <f t="shared" si="0"/>
        <v>100.73434125269978</v>
      </c>
      <c r="E35" s="154">
        <v>1361</v>
      </c>
      <c r="F35" s="154">
        <v>1366</v>
      </c>
      <c r="G35" s="40">
        <f t="shared" si="1"/>
        <v>100.36737692872887</v>
      </c>
      <c r="H35" s="154">
        <v>740</v>
      </c>
      <c r="I35" s="156">
        <v>533</v>
      </c>
      <c r="J35" s="40">
        <f t="shared" si="2"/>
        <v>72.027027027027032</v>
      </c>
      <c r="K35" s="157">
        <v>355</v>
      </c>
      <c r="L35" s="157">
        <v>364</v>
      </c>
      <c r="M35" s="153">
        <f t="shared" si="3"/>
        <v>102.53521126760563</v>
      </c>
      <c r="N35" s="154">
        <v>133</v>
      </c>
      <c r="O35" s="154">
        <v>148</v>
      </c>
      <c r="P35" s="40">
        <f t="shared" si="4"/>
        <v>111.27819548872181</v>
      </c>
      <c r="Q35" s="154">
        <v>15</v>
      </c>
      <c r="R35" s="154">
        <v>2</v>
      </c>
      <c r="S35" s="40">
        <f t="shared" si="9"/>
        <v>13.333333333333334</v>
      </c>
      <c r="T35" s="154">
        <v>1098</v>
      </c>
      <c r="U35" s="155">
        <v>997</v>
      </c>
      <c r="V35" s="40">
        <f t="shared" si="5"/>
        <v>90.801457194899811</v>
      </c>
      <c r="W35" s="159">
        <v>1202</v>
      </c>
      <c r="X35" s="155">
        <v>219</v>
      </c>
      <c r="Y35" s="40">
        <f t="shared" si="6"/>
        <v>18.21963394342762</v>
      </c>
      <c r="Z35" s="154">
        <v>450</v>
      </c>
      <c r="AA35" s="155">
        <v>212</v>
      </c>
      <c r="AB35" s="40">
        <f t="shared" si="7"/>
        <v>47.111111111111114</v>
      </c>
      <c r="AC35" s="154">
        <v>419</v>
      </c>
      <c r="AD35" s="155">
        <v>172</v>
      </c>
      <c r="AE35" s="40">
        <f t="shared" si="8"/>
        <v>41.050119331742245</v>
      </c>
      <c r="AF35" s="37"/>
      <c r="AG35" s="41"/>
    </row>
    <row r="36" spans="1:33" x14ac:dyDescent="0.25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33" x14ac:dyDescent="0.25"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33" x14ac:dyDescent="0.25"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33" x14ac:dyDescent="0.25"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33" ht="13.95" x14ac:dyDescent="0.3"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33" ht="13.95" x14ac:dyDescent="0.3"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33" ht="13.95" x14ac:dyDescent="0.3"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33" ht="13.95" x14ac:dyDescent="0.3"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33" ht="13.95" x14ac:dyDescent="0.3"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33" ht="13.95" x14ac:dyDescent="0.3"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33" ht="13.95" x14ac:dyDescent="0.3"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33" ht="13.95" x14ac:dyDescent="0.3"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33" ht="13.95" x14ac:dyDescent="0.3"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4:28" ht="13.95" x14ac:dyDescent="0.3"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4:28" ht="13.95" x14ac:dyDescent="0.3"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4:28" ht="13.95" x14ac:dyDescent="0.3"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4:28" ht="13.95" x14ac:dyDescent="0.3"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4:28" ht="13.95" x14ac:dyDescent="0.3"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4:28" ht="13.95" x14ac:dyDescent="0.3"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4:28" ht="13.95" x14ac:dyDescent="0.3"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4:28" ht="13.95" x14ac:dyDescent="0.3"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4:28" x14ac:dyDescent="0.25"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4:28" x14ac:dyDescent="0.25"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4:28" x14ac:dyDescent="0.25"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4:28" x14ac:dyDescent="0.25"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4:28" x14ac:dyDescent="0.25"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4:28" x14ac:dyDescent="0.25"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4:28" x14ac:dyDescent="0.25"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4:28" x14ac:dyDescent="0.25"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4:28" x14ac:dyDescent="0.25"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4:28" x14ac:dyDescent="0.25"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4:28" x14ac:dyDescent="0.25"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4:28" x14ac:dyDescent="0.25"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4:28" x14ac:dyDescent="0.25"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4:28" x14ac:dyDescent="0.25"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4:28" x14ac:dyDescent="0.25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4:28" x14ac:dyDescent="0.25"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4:28" x14ac:dyDescent="0.25"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14:28" x14ac:dyDescent="0.25"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4:28" x14ac:dyDescent="0.25"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4:28" x14ac:dyDescent="0.25"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4:28" x14ac:dyDescent="0.25"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4:28" x14ac:dyDescent="0.25"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4:28" x14ac:dyDescent="0.25"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4:28" x14ac:dyDescent="0.25"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4:28" x14ac:dyDescent="0.25"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4:28" x14ac:dyDescent="0.25"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4:28" x14ac:dyDescent="0.25"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4:28" x14ac:dyDescent="0.25"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4:28" x14ac:dyDescent="0.25"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4:28" x14ac:dyDescent="0.25"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4:28" x14ac:dyDescent="0.25"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4:28" x14ac:dyDescent="0.25"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</sheetData>
  <mergeCells count="45">
    <mergeCell ref="K3:M3"/>
    <mergeCell ref="K4:K5"/>
    <mergeCell ref="L4:L5"/>
    <mergeCell ref="M4:M5"/>
    <mergeCell ref="B1:P1"/>
    <mergeCell ref="E4:E5"/>
    <mergeCell ref="F4:F5"/>
    <mergeCell ref="G4:G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C4:AC5"/>
    <mergeCell ref="AD4:AD5"/>
    <mergeCell ref="AE4:AE5"/>
    <mergeCell ref="W4:W5"/>
    <mergeCell ref="X4:X5"/>
    <mergeCell ref="Y4:Y5"/>
    <mergeCell ref="Z4:Z5"/>
    <mergeCell ref="AA4:AA5"/>
    <mergeCell ref="AB4:AB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8"/>
  <sheetViews>
    <sheetView tabSelected="1" view="pageBreakPreview" zoomScale="82" zoomScaleNormal="70" zoomScaleSheetLayoutView="82" workbookViewId="0">
      <selection sqref="A1:E1"/>
    </sheetView>
  </sheetViews>
  <sheetFormatPr defaultColWidth="8" defaultRowHeight="13.2" x14ac:dyDescent="0.25"/>
  <cols>
    <col min="1" max="1" width="60.88671875" style="3" customWidth="1"/>
    <col min="2" max="3" width="23.109375" style="3" customWidth="1"/>
    <col min="4" max="4" width="10.88671875" style="3" customWidth="1"/>
    <col min="5" max="5" width="11.6640625" style="3" customWidth="1"/>
    <col min="6" max="16384" width="8" style="3"/>
  </cols>
  <sheetData>
    <row r="1" spans="1:11" ht="54.75" customHeight="1" x14ac:dyDescent="0.25">
      <c r="A1" s="176" t="s">
        <v>71</v>
      </c>
      <c r="B1" s="176"/>
      <c r="C1" s="176"/>
      <c r="D1" s="176"/>
      <c r="E1" s="176"/>
    </row>
    <row r="2" spans="1:11" s="4" customFormat="1" ht="23.25" customHeight="1" x14ac:dyDescent="0.3">
      <c r="A2" s="181" t="s">
        <v>0</v>
      </c>
      <c r="B2" s="201" t="s">
        <v>104</v>
      </c>
      <c r="C2" s="201" t="s">
        <v>105</v>
      </c>
      <c r="D2" s="179" t="s">
        <v>1</v>
      </c>
      <c r="E2" s="180"/>
    </row>
    <row r="3" spans="1:11" s="4" customFormat="1" ht="42" customHeight="1" x14ac:dyDescent="0.3">
      <c r="A3" s="182"/>
      <c r="B3" s="202"/>
      <c r="C3" s="202"/>
      <c r="D3" s="5" t="s">
        <v>2</v>
      </c>
      <c r="E3" s="6" t="s">
        <v>26</v>
      </c>
    </row>
    <row r="4" spans="1:11" s="9" customFormat="1" ht="15.75" customHeight="1" x14ac:dyDescent="0.3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26.55" customHeight="1" x14ac:dyDescent="0.3">
      <c r="A5" s="10" t="s">
        <v>27</v>
      </c>
      <c r="B5" s="74">
        <f>'4(неповносправні-ЦЗ)'!B7</f>
        <v>5168</v>
      </c>
      <c r="C5" s="74">
        <f>'4(неповносправні-ЦЗ)'!C7</f>
        <v>5976</v>
      </c>
      <c r="D5" s="11">
        <f>C5*100/B5</f>
        <v>115.63467492260062</v>
      </c>
      <c r="E5" s="75">
        <f>C5-B5</f>
        <v>808</v>
      </c>
      <c r="K5" s="13"/>
    </row>
    <row r="6" spans="1:11" s="4" customFormat="1" ht="26.55" customHeight="1" x14ac:dyDescent="0.3">
      <c r="A6" s="10" t="s">
        <v>28</v>
      </c>
      <c r="B6" s="74">
        <f>'4(неповносправні-ЦЗ)'!E7</f>
        <v>4725</v>
      </c>
      <c r="C6" s="74">
        <f>'4(неповносправні-ЦЗ)'!F7</f>
        <v>5433</v>
      </c>
      <c r="D6" s="11">
        <f t="shared" ref="D6:D10" si="0">C6*100/B6</f>
        <v>114.98412698412699</v>
      </c>
      <c r="E6" s="75">
        <f t="shared" ref="E6:E10" si="1">C6-B6</f>
        <v>708</v>
      </c>
      <c r="K6" s="13"/>
    </row>
    <row r="7" spans="1:11" s="4" customFormat="1" ht="46.95" customHeight="1" x14ac:dyDescent="0.3">
      <c r="A7" s="14" t="s">
        <v>29</v>
      </c>
      <c r="B7" s="74">
        <f>'4(неповносправні-ЦЗ)'!H7</f>
        <v>765</v>
      </c>
      <c r="C7" s="74">
        <f>'4(неповносправні-ЦЗ)'!I7</f>
        <v>1061</v>
      </c>
      <c r="D7" s="11">
        <f t="shared" si="0"/>
        <v>138.69281045751634</v>
      </c>
      <c r="E7" s="75">
        <f t="shared" si="1"/>
        <v>296</v>
      </c>
      <c r="K7" s="13"/>
    </row>
    <row r="8" spans="1:11" s="4" customFormat="1" ht="27.3" customHeight="1" x14ac:dyDescent="0.3">
      <c r="A8" s="15" t="s">
        <v>30</v>
      </c>
      <c r="B8" s="74">
        <f>'4(неповносправні-ЦЗ)'!K7</f>
        <v>294</v>
      </c>
      <c r="C8" s="74">
        <f>'4(неповносправні-ЦЗ)'!L7</f>
        <v>317</v>
      </c>
      <c r="D8" s="11">
        <f t="shared" si="0"/>
        <v>107.82312925170068</v>
      </c>
      <c r="E8" s="75">
        <f t="shared" si="1"/>
        <v>23</v>
      </c>
      <c r="K8" s="13"/>
    </row>
    <row r="9" spans="1:11" s="4" customFormat="1" ht="46.2" customHeight="1" x14ac:dyDescent="0.3">
      <c r="A9" s="15" t="s">
        <v>20</v>
      </c>
      <c r="B9" s="74">
        <f>'4(неповносправні-ЦЗ)'!N7</f>
        <v>68</v>
      </c>
      <c r="C9" s="74">
        <f>'4(неповносправні-ЦЗ)'!O7</f>
        <v>98</v>
      </c>
      <c r="D9" s="11">
        <f t="shared" si="0"/>
        <v>144.11764705882354</v>
      </c>
      <c r="E9" s="75">
        <f t="shared" si="1"/>
        <v>30</v>
      </c>
      <c r="K9" s="13"/>
    </row>
    <row r="10" spans="1:11" s="4" customFormat="1" ht="46.2" customHeight="1" x14ac:dyDescent="0.3">
      <c r="A10" s="15" t="s">
        <v>31</v>
      </c>
      <c r="B10" s="74">
        <f>'4(неповносправні-ЦЗ)'!Q7</f>
        <v>4403</v>
      </c>
      <c r="C10" s="74">
        <f>'4(неповносправні-ЦЗ)'!R7</f>
        <v>4787</v>
      </c>
      <c r="D10" s="11">
        <f t="shared" si="0"/>
        <v>108.72132636838519</v>
      </c>
      <c r="E10" s="75">
        <f t="shared" si="1"/>
        <v>384</v>
      </c>
      <c r="K10" s="13"/>
    </row>
    <row r="11" spans="1:11" s="4" customFormat="1" ht="12.75" customHeight="1" x14ac:dyDescent="0.3">
      <c r="A11" s="183" t="s">
        <v>4</v>
      </c>
      <c r="B11" s="184"/>
      <c r="C11" s="184"/>
      <c r="D11" s="184"/>
      <c r="E11" s="184"/>
      <c r="K11" s="13"/>
    </row>
    <row r="12" spans="1:11" s="4" customFormat="1" ht="15" customHeight="1" x14ac:dyDescent="0.3">
      <c r="A12" s="185"/>
      <c r="B12" s="186"/>
      <c r="C12" s="186"/>
      <c r="D12" s="186"/>
      <c r="E12" s="186"/>
      <c r="K12" s="13"/>
    </row>
    <row r="13" spans="1:11" s="4" customFormat="1" ht="20.25" customHeight="1" x14ac:dyDescent="0.3">
      <c r="A13" s="181" t="s">
        <v>0</v>
      </c>
      <c r="B13" s="187" t="s">
        <v>106</v>
      </c>
      <c r="C13" s="187" t="s">
        <v>107</v>
      </c>
      <c r="D13" s="179" t="s">
        <v>1</v>
      </c>
      <c r="E13" s="180"/>
      <c r="K13" s="13"/>
    </row>
    <row r="14" spans="1:11" ht="35.4" customHeight="1" x14ac:dyDescent="0.25">
      <c r="A14" s="182"/>
      <c r="B14" s="187"/>
      <c r="C14" s="187"/>
      <c r="D14" s="5" t="s">
        <v>2</v>
      </c>
      <c r="E14" s="6" t="s">
        <v>26</v>
      </c>
      <c r="K14" s="13"/>
    </row>
    <row r="15" spans="1:11" ht="26.55" customHeight="1" x14ac:dyDescent="0.25">
      <c r="A15" s="10" t="s">
        <v>98</v>
      </c>
      <c r="B15" s="74" t="s">
        <v>99</v>
      </c>
      <c r="C15" s="74">
        <f>'4(неповносправні-ЦЗ)'!U7</f>
        <v>1316</v>
      </c>
      <c r="D15" s="16" t="s">
        <v>99</v>
      </c>
      <c r="E15" s="75" t="s">
        <v>99</v>
      </c>
      <c r="K15" s="13"/>
    </row>
    <row r="16" spans="1:11" ht="26.55" customHeight="1" x14ac:dyDescent="0.25">
      <c r="A16" s="1" t="s">
        <v>28</v>
      </c>
      <c r="B16" s="74">
        <f>'4(неповносправні-ЦЗ)'!W7</f>
        <v>2004</v>
      </c>
      <c r="C16" s="74">
        <f>'4(неповносправні-ЦЗ)'!X7</f>
        <v>1279</v>
      </c>
      <c r="D16" s="16">
        <f t="shared" ref="D16:D17" si="2">C16*100/B16</f>
        <v>63.822355289421161</v>
      </c>
      <c r="E16" s="75">
        <f t="shared" ref="E16:E17" si="3">C16-B16</f>
        <v>-725</v>
      </c>
      <c r="K16" s="13"/>
    </row>
    <row r="17" spans="1:11" ht="26.55" customHeight="1" x14ac:dyDescent="0.25">
      <c r="A17" s="1" t="s">
        <v>33</v>
      </c>
      <c r="B17" s="74">
        <f>'4(неповносправні-ЦЗ)'!Z7</f>
        <v>1842</v>
      </c>
      <c r="C17" s="74">
        <f>'4(неповносправні-ЦЗ)'!AA7</f>
        <v>1166</v>
      </c>
      <c r="D17" s="16">
        <f t="shared" si="2"/>
        <v>63.300760043431055</v>
      </c>
      <c r="E17" s="75">
        <f t="shared" si="3"/>
        <v>-676</v>
      </c>
      <c r="K17" s="13"/>
    </row>
    <row r="18" spans="1:11" ht="63.9" customHeight="1" x14ac:dyDescent="0.3">
      <c r="A18" s="175" t="s">
        <v>100</v>
      </c>
      <c r="B18" s="175"/>
      <c r="C18" s="175"/>
      <c r="D18" s="175"/>
      <c r="E18" s="175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5" width="11.6640625" style="44" customWidth="1"/>
    <col min="16" max="16" width="8.109375" style="44" customWidth="1"/>
    <col min="17" max="18" width="11.88671875" style="44" customWidth="1"/>
    <col min="19" max="19" width="8.109375" style="44" customWidth="1"/>
    <col min="20" max="20" width="10.6640625" style="44" hidden="1" customWidth="1"/>
    <col min="21" max="21" width="20.77734375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89" t="s">
        <v>109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27"/>
      <c r="V1" s="27"/>
      <c r="W1" s="27"/>
      <c r="X1" s="195"/>
      <c r="Y1" s="195"/>
      <c r="Z1" s="48"/>
      <c r="AB1" s="73" t="s">
        <v>14</v>
      </c>
    </row>
    <row r="2" spans="1:32" s="31" customFormat="1" ht="14.25" customHeight="1" thickBo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61" t="s">
        <v>7</v>
      </c>
      <c r="N2" s="161"/>
      <c r="O2" s="30"/>
      <c r="P2" s="30"/>
      <c r="Q2" s="30"/>
      <c r="R2" s="30"/>
      <c r="S2" s="30"/>
      <c r="T2" s="30"/>
      <c r="U2" s="30"/>
      <c r="V2" s="30"/>
      <c r="X2" s="195"/>
      <c r="Y2" s="195"/>
      <c r="Z2" s="204"/>
      <c r="AA2" s="204"/>
      <c r="AB2" s="161" t="s">
        <v>7</v>
      </c>
      <c r="AC2" s="59"/>
    </row>
    <row r="3" spans="1:32" s="32" customFormat="1" ht="44.85" customHeight="1" x14ac:dyDescent="0.3">
      <c r="A3" s="211"/>
      <c r="B3" s="205" t="s">
        <v>21</v>
      </c>
      <c r="C3" s="205"/>
      <c r="D3" s="205"/>
      <c r="E3" s="205" t="s">
        <v>22</v>
      </c>
      <c r="F3" s="205"/>
      <c r="G3" s="205"/>
      <c r="H3" s="205" t="s">
        <v>13</v>
      </c>
      <c r="I3" s="205"/>
      <c r="J3" s="205"/>
      <c r="K3" s="205" t="s">
        <v>9</v>
      </c>
      <c r="L3" s="205"/>
      <c r="M3" s="205"/>
      <c r="N3" s="205" t="s">
        <v>10</v>
      </c>
      <c r="O3" s="205"/>
      <c r="P3" s="205"/>
      <c r="Q3" s="206" t="s">
        <v>8</v>
      </c>
      <c r="R3" s="207"/>
      <c r="S3" s="208"/>
      <c r="T3" s="205" t="s">
        <v>16</v>
      </c>
      <c r="U3" s="205"/>
      <c r="V3" s="205"/>
      <c r="W3" s="205" t="s">
        <v>11</v>
      </c>
      <c r="X3" s="205"/>
      <c r="Y3" s="205"/>
      <c r="Z3" s="205" t="s">
        <v>12</v>
      </c>
      <c r="AA3" s="205"/>
      <c r="AB3" s="209"/>
    </row>
    <row r="4" spans="1:32" s="33" customFormat="1" ht="19.5" customHeight="1" x14ac:dyDescent="0.3">
      <c r="A4" s="212"/>
      <c r="B4" s="199" t="s">
        <v>15</v>
      </c>
      <c r="C4" s="199" t="s">
        <v>63</v>
      </c>
      <c r="D4" s="210" t="s">
        <v>2</v>
      </c>
      <c r="E4" s="199" t="s">
        <v>15</v>
      </c>
      <c r="F4" s="199" t="s">
        <v>63</v>
      </c>
      <c r="G4" s="210" t="s">
        <v>2</v>
      </c>
      <c r="H4" s="199" t="s">
        <v>15</v>
      </c>
      <c r="I4" s="199" t="s">
        <v>63</v>
      </c>
      <c r="J4" s="210" t="s">
        <v>2</v>
      </c>
      <c r="K4" s="199" t="s">
        <v>15</v>
      </c>
      <c r="L4" s="199" t="s">
        <v>63</v>
      </c>
      <c r="M4" s="210" t="s">
        <v>2</v>
      </c>
      <c r="N4" s="199" t="s">
        <v>15</v>
      </c>
      <c r="O4" s="199" t="s">
        <v>63</v>
      </c>
      <c r="P4" s="210" t="s">
        <v>2</v>
      </c>
      <c r="Q4" s="199" t="s">
        <v>15</v>
      </c>
      <c r="R4" s="199" t="s">
        <v>63</v>
      </c>
      <c r="S4" s="210" t="s">
        <v>2</v>
      </c>
      <c r="T4" s="199" t="s">
        <v>15</v>
      </c>
      <c r="U4" s="199" t="s">
        <v>101</v>
      </c>
      <c r="V4" s="210" t="s">
        <v>2</v>
      </c>
      <c r="W4" s="199" t="s">
        <v>15</v>
      </c>
      <c r="X4" s="199" t="s">
        <v>63</v>
      </c>
      <c r="Y4" s="210" t="s">
        <v>2</v>
      </c>
      <c r="Z4" s="199" t="s">
        <v>15</v>
      </c>
      <c r="AA4" s="199" t="s">
        <v>63</v>
      </c>
      <c r="AB4" s="213" t="s">
        <v>2</v>
      </c>
    </row>
    <row r="5" spans="1:32" s="33" customFormat="1" ht="15.75" customHeight="1" x14ac:dyDescent="0.3">
      <c r="A5" s="212"/>
      <c r="B5" s="199"/>
      <c r="C5" s="199"/>
      <c r="D5" s="210"/>
      <c r="E5" s="199"/>
      <c r="F5" s="199"/>
      <c r="G5" s="210"/>
      <c r="H5" s="199"/>
      <c r="I5" s="199"/>
      <c r="J5" s="210"/>
      <c r="K5" s="199"/>
      <c r="L5" s="199"/>
      <c r="M5" s="210"/>
      <c r="N5" s="199"/>
      <c r="O5" s="199"/>
      <c r="P5" s="210"/>
      <c r="Q5" s="199"/>
      <c r="R5" s="199"/>
      <c r="S5" s="210"/>
      <c r="T5" s="199"/>
      <c r="U5" s="199"/>
      <c r="V5" s="210"/>
      <c r="W5" s="199"/>
      <c r="X5" s="199"/>
      <c r="Y5" s="210"/>
      <c r="Z5" s="199"/>
      <c r="AA5" s="199"/>
      <c r="AB5" s="213"/>
    </row>
    <row r="6" spans="1:32" s="51" customFormat="1" ht="11.25" customHeight="1" x14ac:dyDescent="0.25">
      <c r="A6" s="162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163">
        <v>25</v>
      </c>
    </row>
    <row r="7" spans="1:32" s="38" customFormat="1" ht="18" customHeight="1" x14ac:dyDescent="0.25">
      <c r="A7" s="164" t="s">
        <v>34</v>
      </c>
      <c r="B7" s="35">
        <f>SUM(B8:B35)</f>
        <v>5168</v>
      </c>
      <c r="C7" s="35">
        <f>SUM(C8:C35)</f>
        <v>5976</v>
      </c>
      <c r="D7" s="36">
        <f>C7*100/B7</f>
        <v>115.63467492260062</v>
      </c>
      <c r="E7" s="35">
        <f>SUM(E8:E35)</f>
        <v>4725</v>
      </c>
      <c r="F7" s="35">
        <f>SUM(F8:F35)</f>
        <v>5433</v>
      </c>
      <c r="G7" s="36">
        <f>F7*100/E7</f>
        <v>114.98412698412699</v>
      </c>
      <c r="H7" s="35">
        <f>SUM(H8:H35)</f>
        <v>765</v>
      </c>
      <c r="I7" s="35">
        <f>SUM(I8:I35)</f>
        <v>1061</v>
      </c>
      <c r="J7" s="36">
        <f>I7*100/H7</f>
        <v>138.69281045751634</v>
      </c>
      <c r="K7" s="35">
        <f>SUM(K8:K35)</f>
        <v>294</v>
      </c>
      <c r="L7" s="35">
        <f>SUM(L8:L35)</f>
        <v>317</v>
      </c>
      <c r="M7" s="108">
        <f>L7*100/K7</f>
        <v>107.82312925170068</v>
      </c>
      <c r="N7" s="35">
        <f>SUM(N8:N35)</f>
        <v>68</v>
      </c>
      <c r="O7" s="35">
        <f>SUM(O8:O35)</f>
        <v>98</v>
      </c>
      <c r="P7" s="36">
        <f>O7*100/N7</f>
        <v>144.11764705882354</v>
      </c>
      <c r="Q7" s="35">
        <f>SUM(Q8:Q35)</f>
        <v>4403</v>
      </c>
      <c r="R7" s="35">
        <f>SUM(R8:R35)</f>
        <v>4787</v>
      </c>
      <c r="S7" s="36">
        <f>R7*100/Q7</f>
        <v>108.72132636838519</v>
      </c>
      <c r="T7" s="35">
        <f>SUM(T8:T35)</f>
        <v>2166</v>
      </c>
      <c r="U7" s="35">
        <f>SUM(U8:U35)</f>
        <v>1316</v>
      </c>
      <c r="V7" s="36">
        <f>U7*100/T7</f>
        <v>60.757156048014771</v>
      </c>
      <c r="W7" s="35">
        <f>SUM(W8:W35)</f>
        <v>2004</v>
      </c>
      <c r="X7" s="35">
        <f>SUM(X8:X35)</f>
        <v>1279</v>
      </c>
      <c r="Y7" s="36">
        <f>X7*100/W7</f>
        <v>63.822355289421161</v>
      </c>
      <c r="Z7" s="35">
        <f>SUM(Z8:Z35)</f>
        <v>1842</v>
      </c>
      <c r="AA7" s="35">
        <f>SUM(AA8:AA35)</f>
        <v>1166</v>
      </c>
      <c r="AB7" s="165">
        <f>AA7*100/Z7</f>
        <v>63.300760043431055</v>
      </c>
      <c r="AC7" s="37"/>
      <c r="AF7" s="42"/>
    </row>
    <row r="8" spans="1:32" s="42" customFormat="1" ht="15.75" customHeight="1" x14ac:dyDescent="0.25">
      <c r="A8" s="166" t="s">
        <v>35</v>
      </c>
      <c r="B8" s="39">
        <v>1239</v>
      </c>
      <c r="C8" s="39">
        <v>1444</v>
      </c>
      <c r="D8" s="36">
        <f t="shared" ref="D8:D35" si="0">C8*100/B8</f>
        <v>116.54560129136401</v>
      </c>
      <c r="E8" s="39">
        <v>1096</v>
      </c>
      <c r="F8" s="39">
        <v>1260</v>
      </c>
      <c r="G8" s="40">
        <f t="shared" ref="G8:G35" si="1">F8*100/E8</f>
        <v>114.96350364963503</v>
      </c>
      <c r="H8" s="39">
        <v>81</v>
      </c>
      <c r="I8" s="39">
        <v>146</v>
      </c>
      <c r="J8" s="40">
        <f t="shared" ref="J8:J35" si="2">I8*100/H8</f>
        <v>180.24691358024691</v>
      </c>
      <c r="K8" s="39">
        <v>37</v>
      </c>
      <c r="L8" s="39">
        <v>64</v>
      </c>
      <c r="M8" s="107">
        <f>IF(ISERROR(L8*100/K8),"-",(L8*100/K8))</f>
        <v>172.97297297297297</v>
      </c>
      <c r="N8" s="39">
        <v>21</v>
      </c>
      <c r="O8" s="39">
        <v>67</v>
      </c>
      <c r="P8" s="107">
        <f>IF(ISERROR(O8*100/N8),"-",(O8*100/N8))</f>
        <v>319.04761904761904</v>
      </c>
      <c r="Q8" s="39">
        <v>1008</v>
      </c>
      <c r="R8" s="60">
        <v>1126</v>
      </c>
      <c r="S8" s="40">
        <f t="shared" ref="S8:S35" si="3">R8*100/Q8</f>
        <v>111.7063492063492</v>
      </c>
      <c r="T8" s="39">
        <v>623</v>
      </c>
      <c r="U8" s="60">
        <v>315</v>
      </c>
      <c r="V8" s="40">
        <f t="shared" ref="V8:V35" si="4">U8*100/T8</f>
        <v>50.561797752808985</v>
      </c>
      <c r="W8" s="39">
        <v>535</v>
      </c>
      <c r="X8" s="60">
        <v>302</v>
      </c>
      <c r="Y8" s="40">
        <f t="shared" ref="Y8:Y35" si="5">X8*100/W8</f>
        <v>56.44859813084112</v>
      </c>
      <c r="Z8" s="39">
        <v>471</v>
      </c>
      <c r="AA8" s="115">
        <v>265</v>
      </c>
      <c r="AB8" s="167">
        <f t="shared" ref="AB8:AB35" si="6">AA8*100/Z8</f>
        <v>56.263269639065818</v>
      </c>
      <c r="AC8" s="37"/>
      <c r="AD8" s="41"/>
    </row>
    <row r="9" spans="1:32" s="43" customFormat="1" ht="15.75" customHeight="1" x14ac:dyDescent="0.25">
      <c r="A9" s="166" t="s">
        <v>36</v>
      </c>
      <c r="B9" s="39">
        <v>137</v>
      </c>
      <c r="C9" s="39">
        <v>164</v>
      </c>
      <c r="D9" s="36">
        <f t="shared" si="0"/>
        <v>119.70802919708029</v>
      </c>
      <c r="E9" s="39">
        <v>127</v>
      </c>
      <c r="F9" s="39">
        <v>156</v>
      </c>
      <c r="G9" s="40">
        <f t="shared" si="1"/>
        <v>122.83464566929133</v>
      </c>
      <c r="H9" s="39">
        <v>26</v>
      </c>
      <c r="I9" s="39">
        <v>39</v>
      </c>
      <c r="J9" s="40">
        <f t="shared" si="2"/>
        <v>150</v>
      </c>
      <c r="K9" s="39">
        <v>5</v>
      </c>
      <c r="L9" s="39">
        <v>8</v>
      </c>
      <c r="M9" s="107">
        <f t="shared" ref="M9:M35" si="7">IF(ISERROR(L9*100/K9),"-",(L9*100/K9))</f>
        <v>160</v>
      </c>
      <c r="N9" s="39">
        <v>1</v>
      </c>
      <c r="O9" s="39">
        <v>3</v>
      </c>
      <c r="P9" s="107">
        <f t="shared" ref="P9:P35" si="8">IF(ISERROR(O9*100/N9),"-",(O9*100/N9))</f>
        <v>300</v>
      </c>
      <c r="Q9" s="39">
        <v>123</v>
      </c>
      <c r="R9" s="60">
        <v>132</v>
      </c>
      <c r="S9" s="40">
        <f t="shared" si="3"/>
        <v>107.3170731707317</v>
      </c>
      <c r="T9" s="39">
        <v>52</v>
      </c>
      <c r="U9" s="60">
        <v>33</v>
      </c>
      <c r="V9" s="40">
        <f t="shared" si="4"/>
        <v>63.46153846153846</v>
      </c>
      <c r="W9" s="39">
        <v>50</v>
      </c>
      <c r="X9" s="60">
        <v>33</v>
      </c>
      <c r="Y9" s="40">
        <f t="shared" si="5"/>
        <v>66</v>
      </c>
      <c r="Z9" s="39">
        <v>44</v>
      </c>
      <c r="AA9" s="115">
        <v>28</v>
      </c>
      <c r="AB9" s="167">
        <f t="shared" si="6"/>
        <v>63.636363636363633</v>
      </c>
      <c r="AC9" s="37"/>
      <c r="AD9" s="41"/>
    </row>
    <row r="10" spans="1:32" s="42" customFormat="1" ht="15.75" customHeight="1" x14ac:dyDescent="0.25">
      <c r="A10" s="166" t="s">
        <v>37</v>
      </c>
      <c r="B10" s="39">
        <v>20</v>
      </c>
      <c r="C10" s="39">
        <v>26</v>
      </c>
      <c r="D10" s="36">
        <f t="shared" si="0"/>
        <v>130</v>
      </c>
      <c r="E10" s="39">
        <v>15</v>
      </c>
      <c r="F10" s="39">
        <v>20</v>
      </c>
      <c r="G10" s="40">
        <f t="shared" si="1"/>
        <v>133.33333333333334</v>
      </c>
      <c r="H10" s="39">
        <v>3</v>
      </c>
      <c r="I10" s="39">
        <v>6</v>
      </c>
      <c r="J10" s="40">
        <f t="shared" ref="J10" si="9">IF(ISERROR(I10*100/H10),"-",(I10*100/H10))</f>
        <v>200</v>
      </c>
      <c r="K10" s="39">
        <v>0</v>
      </c>
      <c r="L10" s="39">
        <v>0</v>
      </c>
      <c r="M10" s="107" t="str">
        <f t="shared" si="7"/>
        <v>-</v>
      </c>
      <c r="N10" s="39">
        <v>1</v>
      </c>
      <c r="O10" s="39">
        <v>0</v>
      </c>
      <c r="P10" s="107">
        <f t="shared" si="8"/>
        <v>0</v>
      </c>
      <c r="Q10" s="39">
        <v>14</v>
      </c>
      <c r="R10" s="60">
        <v>19</v>
      </c>
      <c r="S10" s="40">
        <f t="shared" si="3"/>
        <v>135.71428571428572</v>
      </c>
      <c r="T10" s="39">
        <v>12</v>
      </c>
      <c r="U10" s="60">
        <v>4</v>
      </c>
      <c r="V10" s="40">
        <f t="shared" si="4"/>
        <v>33.333333333333336</v>
      </c>
      <c r="W10" s="39">
        <v>7</v>
      </c>
      <c r="X10" s="60">
        <v>4</v>
      </c>
      <c r="Y10" s="40">
        <f t="shared" si="5"/>
        <v>57.142857142857146</v>
      </c>
      <c r="Z10" s="39">
        <v>7</v>
      </c>
      <c r="AA10" s="115">
        <v>4</v>
      </c>
      <c r="AB10" s="167">
        <f t="shared" si="6"/>
        <v>57.142857142857146</v>
      </c>
      <c r="AC10" s="37"/>
      <c r="AD10" s="41"/>
    </row>
    <row r="11" spans="1:32" s="42" customFormat="1" ht="15.75" customHeight="1" x14ac:dyDescent="0.25">
      <c r="A11" s="166" t="s">
        <v>38</v>
      </c>
      <c r="B11" s="39">
        <v>94</v>
      </c>
      <c r="C11" s="39">
        <v>77</v>
      </c>
      <c r="D11" s="36">
        <f t="shared" si="0"/>
        <v>81.914893617021278</v>
      </c>
      <c r="E11" s="39">
        <v>81</v>
      </c>
      <c r="F11" s="39">
        <v>63</v>
      </c>
      <c r="G11" s="40">
        <f t="shared" si="1"/>
        <v>77.777777777777771</v>
      </c>
      <c r="H11" s="39">
        <v>20</v>
      </c>
      <c r="I11" s="39">
        <v>16</v>
      </c>
      <c r="J11" s="107">
        <f t="shared" si="2"/>
        <v>80</v>
      </c>
      <c r="K11" s="39">
        <v>3</v>
      </c>
      <c r="L11" s="39">
        <v>2</v>
      </c>
      <c r="M11" s="107">
        <f t="shared" si="7"/>
        <v>66.666666666666671</v>
      </c>
      <c r="N11" s="39">
        <v>0</v>
      </c>
      <c r="O11" s="39">
        <v>1</v>
      </c>
      <c r="P11" s="107" t="str">
        <f t="shared" si="8"/>
        <v>-</v>
      </c>
      <c r="Q11" s="39">
        <v>79</v>
      </c>
      <c r="R11" s="60">
        <v>59</v>
      </c>
      <c r="S11" s="40">
        <f t="shared" si="3"/>
        <v>74.683544303797461</v>
      </c>
      <c r="T11" s="39">
        <v>35</v>
      </c>
      <c r="U11" s="60">
        <v>12</v>
      </c>
      <c r="V11" s="40">
        <f t="shared" si="4"/>
        <v>34.285714285714285</v>
      </c>
      <c r="W11" s="39">
        <v>23</v>
      </c>
      <c r="X11" s="60">
        <v>10</v>
      </c>
      <c r="Y11" s="40">
        <f t="shared" si="5"/>
        <v>43.478260869565219</v>
      </c>
      <c r="Z11" s="39">
        <v>22</v>
      </c>
      <c r="AA11" s="115">
        <v>9</v>
      </c>
      <c r="AB11" s="167">
        <f t="shared" si="6"/>
        <v>40.909090909090907</v>
      </c>
      <c r="AC11" s="37"/>
      <c r="AD11" s="41"/>
    </row>
    <row r="12" spans="1:32" s="42" customFormat="1" ht="15.75" customHeight="1" x14ac:dyDescent="0.25">
      <c r="A12" s="166" t="s">
        <v>39</v>
      </c>
      <c r="B12" s="39">
        <v>66</v>
      </c>
      <c r="C12" s="39">
        <v>110</v>
      </c>
      <c r="D12" s="36">
        <f t="shared" si="0"/>
        <v>166.66666666666666</v>
      </c>
      <c r="E12" s="39">
        <v>59</v>
      </c>
      <c r="F12" s="39">
        <v>104</v>
      </c>
      <c r="G12" s="40">
        <f t="shared" si="1"/>
        <v>176.27118644067798</v>
      </c>
      <c r="H12" s="39">
        <v>8</v>
      </c>
      <c r="I12" s="39">
        <v>24</v>
      </c>
      <c r="J12" s="106">
        <f t="shared" si="2"/>
        <v>300</v>
      </c>
      <c r="K12" s="39">
        <v>5</v>
      </c>
      <c r="L12" s="39">
        <v>9</v>
      </c>
      <c r="M12" s="107">
        <f t="shared" si="7"/>
        <v>180</v>
      </c>
      <c r="N12" s="39">
        <v>6</v>
      </c>
      <c r="O12" s="39">
        <v>2</v>
      </c>
      <c r="P12" s="107">
        <f t="shared" si="8"/>
        <v>33.333333333333336</v>
      </c>
      <c r="Q12" s="39">
        <v>55</v>
      </c>
      <c r="R12" s="60">
        <v>92</v>
      </c>
      <c r="S12" s="40">
        <f t="shared" si="3"/>
        <v>167.27272727272728</v>
      </c>
      <c r="T12" s="39">
        <v>22</v>
      </c>
      <c r="U12" s="60">
        <v>22</v>
      </c>
      <c r="V12" s="40">
        <f t="shared" si="4"/>
        <v>100</v>
      </c>
      <c r="W12" s="39">
        <v>30</v>
      </c>
      <c r="X12" s="60">
        <v>22</v>
      </c>
      <c r="Y12" s="40">
        <f t="shared" si="5"/>
        <v>73.333333333333329</v>
      </c>
      <c r="Z12" s="39">
        <v>30</v>
      </c>
      <c r="AA12" s="115">
        <v>18</v>
      </c>
      <c r="AB12" s="167">
        <f t="shared" si="6"/>
        <v>60</v>
      </c>
      <c r="AC12" s="37"/>
      <c r="AD12" s="41"/>
    </row>
    <row r="13" spans="1:32" s="42" customFormat="1" ht="15.75" customHeight="1" x14ac:dyDescent="0.25">
      <c r="A13" s="166" t="s">
        <v>40</v>
      </c>
      <c r="B13" s="39">
        <v>65</v>
      </c>
      <c r="C13" s="39">
        <v>66</v>
      </c>
      <c r="D13" s="36">
        <f t="shared" si="0"/>
        <v>101.53846153846153</v>
      </c>
      <c r="E13" s="39">
        <v>65</v>
      </c>
      <c r="F13" s="39">
        <v>63</v>
      </c>
      <c r="G13" s="40">
        <f t="shared" si="1"/>
        <v>96.92307692307692</v>
      </c>
      <c r="H13" s="39">
        <v>8</v>
      </c>
      <c r="I13" s="39">
        <v>23</v>
      </c>
      <c r="J13" s="107">
        <f t="shared" si="2"/>
        <v>287.5</v>
      </c>
      <c r="K13" s="39">
        <v>3</v>
      </c>
      <c r="L13" s="39">
        <v>3</v>
      </c>
      <c r="M13" s="107">
        <f t="shared" si="7"/>
        <v>100</v>
      </c>
      <c r="N13" s="39">
        <v>0</v>
      </c>
      <c r="O13" s="39">
        <v>0</v>
      </c>
      <c r="P13" s="107" t="str">
        <f t="shared" si="8"/>
        <v>-</v>
      </c>
      <c r="Q13" s="39">
        <v>60</v>
      </c>
      <c r="R13" s="60">
        <v>58</v>
      </c>
      <c r="S13" s="40">
        <f t="shared" si="3"/>
        <v>96.666666666666671</v>
      </c>
      <c r="T13" s="39">
        <v>28</v>
      </c>
      <c r="U13" s="60">
        <v>9</v>
      </c>
      <c r="V13" s="40">
        <f t="shared" si="4"/>
        <v>32.142857142857146</v>
      </c>
      <c r="W13" s="39">
        <v>27</v>
      </c>
      <c r="X13" s="60">
        <v>9</v>
      </c>
      <c r="Y13" s="40">
        <f t="shared" si="5"/>
        <v>33.333333333333336</v>
      </c>
      <c r="Z13" s="39">
        <v>25</v>
      </c>
      <c r="AA13" s="115">
        <v>8</v>
      </c>
      <c r="AB13" s="167">
        <f t="shared" si="6"/>
        <v>32</v>
      </c>
      <c r="AC13" s="37"/>
      <c r="AD13" s="41"/>
    </row>
    <row r="14" spans="1:32" s="42" customFormat="1" ht="15.75" customHeight="1" x14ac:dyDescent="0.25">
      <c r="A14" s="166" t="s">
        <v>41</v>
      </c>
      <c r="B14" s="39">
        <v>60</v>
      </c>
      <c r="C14" s="39">
        <v>61</v>
      </c>
      <c r="D14" s="36">
        <f t="shared" si="0"/>
        <v>101.66666666666667</v>
      </c>
      <c r="E14" s="39">
        <v>55</v>
      </c>
      <c r="F14" s="39">
        <v>55</v>
      </c>
      <c r="G14" s="40">
        <f t="shared" si="1"/>
        <v>100</v>
      </c>
      <c r="H14" s="39">
        <v>9</v>
      </c>
      <c r="I14" s="39">
        <v>15</v>
      </c>
      <c r="J14" s="107">
        <f t="shared" si="2"/>
        <v>166.66666666666666</v>
      </c>
      <c r="K14" s="39">
        <v>3</v>
      </c>
      <c r="L14" s="39">
        <v>0</v>
      </c>
      <c r="M14" s="107">
        <f t="shared" si="7"/>
        <v>0</v>
      </c>
      <c r="N14" s="39">
        <v>1</v>
      </c>
      <c r="O14" s="39">
        <v>0</v>
      </c>
      <c r="P14" s="107">
        <f t="shared" si="8"/>
        <v>0</v>
      </c>
      <c r="Q14" s="39">
        <v>53</v>
      </c>
      <c r="R14" s="60">
        <v>49</v>
      </c>
      <c r="S14" s="40">
        <f t="shared" si="3"/>
        <v>92.452830188679243</v>
      </c>
      <c r="T14" s="39">
        <v>34</v>
      </c>
      <c r="U14" s="60">
        <v>5</v>
      </c>
      <c r="V14" s="40">
        <f t="shared" si="4"/>
        <v>14.705882352941176</v>
      </c>
      <c r="W14" s="39">
        <v>28</v>
      </c>
      <c r="X14" s="60">
        <v>5</v>
      </c>
      <c r="Y14" s="40">
        <f t="shared" si="5"/>
        <v>17.857142857142858</v>
      </c>
      <c r="Z14" s="39">
        <v>25</v>
      </c>
      <c r="AA14" s="115">
        <v>4</v>
      </c>
      <c r="AB14" s="167">
        <f t="shared" si="6"/>
        <v>16</v>
      </c>
      <c r="AC14" s="37"/>
      <c r="AD14" s="41"/>
    </row>
    <row r="15" spans="1:32" s="42" customFormat="1" ht="15.75" customHeight="1" x14ac:dyDescent="0.25">
      <c r="A15" s="166" t="s">
        <v>42</v>
      </c>
      <c r="B15" s="39">
        <v>330</v>
      </c>
      <c r="C15" s="39">
        <v>362</v>
      </c>
      <c r="D15" s="36">
        <f t="shared" si="0"/>
        <v>109.6969696969697</v>
      </c>
      <c r="E15" s="39">
        <v>287</v>
      </c>
      <c r="F15" s="39">
        <v>312</v>
      </c>
      <c r="G15" s="40">
        <f t="shared" si="1"/>
        <v>108.71080139372822</v>
      </c>
      <c r="H15" s="39">
        <v>49</v>
      </c>
      <c r="I15" s="39">
        <v>42</v>
      </c>
      <c r="J15" s="107">
        <f t="shared" si="2"/>
        <v>85.714285714285708</v>
      </c>
      <c r="K15" s="39">
        <v>19</v>
      </c>
      <c r="L15" s="39">
        <v>7</v>
      </c>
      <c r="M15" s="107">
        <f t="shared" si="7"/>
        <v>36.842105263157897</v>
      </c>
      <c r="N15" s="39">
        <v>0</v>
      </c>
      <c r="O15" s="39">
        <v>0</v>
      </c>
      <c r="P15" s="107" t="str">
        <f t="shared" si="8"/>
        <v>-</v>
      </c>
      <c r="Q15" s="39">
        <v>261</v>
      </c>
      <c r="R15" s="60">
        <v>256</v>
      </c>
      <c r="S15" s="40">
        <f t="shared" si="3"/>
        <v>98.084291187739467</v>
      </c>
      <c r="T15" s="39">
        <v>155</v>
      </c>
      <c r="U15" s="60">
        <v>76</v>
      </c>
      <c r="V15" s="40">
        <f t="shared" si="4"/>
        <v>49.032258064516128</v>
      </c>
      <c r="W15" s="39">
        <v>127</v>
      </c>
      <c r="X15" s="60">
        <v>76</v>
      </c>
      <c r="Y15" s="40">
        <f t="shared" si="5"/>
        <v>59.84251968503937</v>
      </c>
      <c r="Z15" s="39">
        <v>120</v>
      </c>
      <c r="AA15" s="115">
        <v>70</v>
      </c>
      <c r="AB15" s="167">
        <f t="shared" si="6"/>
        <v>58.333333333333336</v>
      </c>
      <c r="AC15" s="37"/>
      <c r="AD15" s="41"/>
    </row>
    <row r="16" spans="1:32" s="42" customFormat="1" ht="15.75" customHeight="1" x14ac:dyDescent="0.25">
      <c r="A16" s="166" t="s">
        <v>43</v>
      </c>
      <c r="B16" s="39">
        <v>312</v>
      </c>
      <c r="C16" s="39">
        <v>328</v>
      </c>
      <c r="D16" s="36">
        <f t="shared" si="0"/>
        <v>105.12820512820512</v>
      </c>
      <c r="E16" s="39">
        <v>262</v>
      </c>
      <c r="F16" s="39">
        <v>283</v>
      </c>
      <c r="G16" s="40">
        <f t="shared" si="1"/>
        <v>108.01526717557252</v>
      </c>
      <c r="H16" s="39">
        <v>69</v>
      </c>
      <c r="I16" s="39">
        <v>73</v>
      </c>
      <c r="J16" s="107">
        <f t="shared" si="2"/>
        <v>105.79710144927536</v>
      </c>
      <c r="K16" s="39">
        <v>28</v>
      </c>
      <c r="L16" s="39">
        <v>23</v>
      </c>
      <c r="M16" s="107">
        <f t="shared" si="7"/>
        <v>82.142857142857139</v>
      </c>
      <c r="N16" s="39">
        <v>5</v>
      </c>
      <c r="O16" s="39">
        <v>7</v>
      </c>
      <c r="P16" s="107">
        <f t="shared" si="8"/>
        <v>140</v>
      </c>
      <c r="Q16" s="39">
        <v>255</v>
      </c>
      <c r="R16" s="60">
        <v>254</v>
      </c>
      <c r="S16" s="40">
        <f t="shared" si="3"/>
        <v>99.607843137254903</v>
      </c>
      <c r="T16" s="39">
        <v>121</v>
      </c>
      <c r="U16" s="60">
        <v>50</v>
      </c>
      <c r="V16" s="40">
        <f t="shared" si="4"/>
        <v>41.32231404958678</v>
      </c>
      <c r="W16" s="39">
        <v>91</v>
      </c>
      <c r="X16" s="60">
        <v>50</v>
      </c>
      <c r="Y16" s="40">
        <f t="shared" si="5"/>
        <v>54.945054945054942</v>
      </c>
      <c r="Z16" s="39">
        <v>80</v>
      </c>
      <c r="AA16" s="115">
        <v>46</v>
      </c>
      <c r="AB16" s="167">
        <f t="shared" si="6"/>
        <v>57.5</v>
      </c>
      <c r="AC16" s="37"/>
      <c r="AD16" s="41"/>
    </row>
    <row r="17" spans="1:30" s="42" customFormat="1" ht="15.75" customHeight="1" x14ac:dyDescent="0.25">
      <c r="A17" s="166" t="s">
        <v>44</v>
      </c>
      <c r="B17" s="39">
        <v>221</v>
      </c>
      <c r="C17" s="39">
        <v>286</v>
      </c>
      <c r="D17" s="36">
        <f t="shared" si="0"/>
        <v>129.41176470588235</v>
      </c>
      <c r="E17" s="39">
        <v>196</v>
      </c>
      <c r="F17" s="39">
        <v>247</v>
      </c>
      <c r="G17" s="40">
        <f t="shared" si="1"/>
        <v>126.0204081632653</v>
      </c>
      <c r="H17" s="39">
        <v>31</v>
      </c>
      <c r="I17" s="39">
        <v>55</v>
      </c>
      <c r="J17" s="106">
        <f t="shared" si="2"/>
        <v>177.41935483870967</v>
      </c>
      <c r="K17" s="39">
        <v>19</v>
      </c>
      <c r="L17" s="39">
        <v>16</v>
      </c>
      <c r="M17" s="107">
        <f t="shared" si="7"/>
        <v>84.21052631578948</v>
      </c>
      <c r="N17" s="39">
        <v>1</v>
      </c>
      <c r="O17" s="39">
        <v>1</v>
      </c>
      <c r="P17" s="107">
        <f t="shared" si="8"/>
        <v>100</v>
      </c>
      <c r="Q17" s="39">
        <v>162</v>
      </c>
      <c r="R17" s="60">
        <v>176</v>
      </c>
      <c r="S17" s="40">
        <f t="shared" si="3"/>
        <v>108.64197530864197</v>
      </c>
      <c r="T17" s="39">
        <v>97</v>
      </c>
      <c r="U17" s="60">
        <v>66</v>
      </c>
      <c r="V17" s="40">
        <f t="shared" si="4"/>
        <v>68.041237113402062</v>
      </c>
      <c r="W17" s="39">
        <v>82</v>
      </c>
      <c r="X17" s="60">
        <v>64</v>
      </c>
      <c r="Y17" s="40">
        <f t="shared" si="5"/>
        <v>78.048780487804876</v>
      </c>
      <c r="Z17" s="39">
        <v>76</v>
      </c>
      <c r="AA17" s="115">
        <v>62</v>
      </c>
      <c r="AB17" s="167">
        <f t="shared" si="6"/>
        <v>81.578947368421055</v>
      </c>
      <c r="AC17" s="37"/>
      <c r="AD17" s="41"/>
    </row>
    <row r="18" spans="1:30" s="42" customFormat="1" ht="15.75" customHeight="1" x14ac:dyDescent="0.25">
      <c r="A18" s="166" t="s">
        <v>45</v>
      </c>
      <c r="B18" s="39">
        <v>221</v>
      </c>
      <c r="C18" s="39">
        <v>200</v>
      </c>
      <c r="D18" s="36">
        <f t="shared" si="0"/>
        <v>90.497737556561091</v>
      </c>
      <c r="E18" s="39">
        <v>214</v>
      </c>
      <c r="F18" s="39">
        <v>196</v>
      </c>
      <c r="G18" s="40">
        <f t="shared" si="1"/>
        <v>91.588785046728972</v>
      </c>
      <c r="H18" s="39">
        <v>28</v>
      </c>
      <c r="I18" s="39">
        <v>33</v>
      </c>
      <c r="J18" s="107">
        <f t="shared" si="2"/>
        <v>117.85714285714286</v>
      </c>
      <c r="K18" s="39">
        <v>10</v>
      </c>
      <c r="L18" s="39">
        <v>10</v>
      </c>
      <c r="M18" s="107">
        <f t="shared" si="7"/>
        <v>100</v>
      </c>
      <c r="N18" s="39">
        <v>3</v>
      </c>
      <c r="O18" s="39">
        <v>0</v>
      </c>
      <c r="P18" s="107">
        <f t="shared" si="8"/>
        <v>0</v>
      </c>
      <c r="Q18" s="39">
        <v>173</v>
      </c>
      <c r="R18" s="60">
        <v>149</v>
      </c>
      <c r="S18" s="40">
        <f t="shared" si="3"/>
        <v>86.127167630057798</v>
      </c>
      <c r="T18" s="39">
        <v>81</v>
      </c>
      <c r="U18" s="60">
        <v>41</v>
      </c>
      <c r="V18" s="40">
        <f t="shared" si="4"/>
        <v>50.617283950617285</v>
      </c>
      <c r="W18" s="39">
        <v>83</v>
      </c>
      <c r="X18" s="60">
        <v>41</v>
      </c>
      <c r="Y18" s="40">
        <f t="shared" si="5"/>
        <v>49.397590361445786</v>
      </c>
      <c r="Z18" s="39">
        <v>79</v>
      </c>
      <c r="AA18" s="115">
        <v>41</v>
      </c>
      <c r="AB18" s="167">
        <f t="shared" si="6"/>
        <v>51.898734177215189</v>
      </c>
      <c r="AC18" s="37"/>
      <c r="AD18" s="41"/>
    </row>
    <row r="19" spans="1:30" s="42" customFormat="1" ht="15.75" customHeight="1" x14ac:dyDescent="0.25">
      <c r="A19" s="166" t="s">
        <v>46</v>
      </c>
      <c r="B19" s="39">
        <v>188</v>
      </c>
      <c r="C19" s="39">
        <v>217</v>
      </c>
      <c r="D19" s="36">
        <f t="shared" si="0"/>
        <v>115.42553191489361</v>
      </c>
      <c r="E19" s="39">
        <v>171</v>
      </c>
      <c r="F19" s="39">
        <v>183</v>
      </c>
      <c r="G19" s="40">
        <f t="shared" si="1"/>
        <v>107.01754385964912</v>
      </c>
      <c r="H19" s="39">
        <v>47</v>
      </c>
      <c r="I19" s="39">
        <v>68</v>
      </c>
      <c r="J19" s="107">
        <f t="shared" si="2"/>
        <v>144.68085106382978</v>
      </c>
      <c r="K19" s="39">
        <v>17</v>
      </c>
      <c r="L19" s="39">
        <v>12</v>
      </c>
      <c r="M19" s="107">
        <f t="shared" si="7"/>
        <v>70.588235294117652</v>
      </c>
      <c r="N19" s="39">
        <v>0</v>
      </c>
      <c r="O19" s="39">
        <v>0</v>
      </c>
      <c r="P19" s="107" t="str">
        <f t="shared" si="8"/>
        <v>-</v>
      </c>
      <c r="Q19" s="39">
        <v>152</v>
      </c>
      <c r="R19" s="60">
        <v>172</v>
      </c>
      <c r="S19" s="40">
        <f t="shared" si="3"/>
        <v>113.15789473684211</v>
      </c>
      <c r="T19" s="39">
        <v>73</v>
      </c>
      <c r="U19" s="60">
        <v>50</v>
      </c>
      <c r="V19" s="40">
        <f t="shared" si="4"/>
        <v>68.493150684931507</v>
      </c>
      <c r="W19" s="39">
        <v>63</v>
      </c>
      <c r="X19" s="60">
        <v>48</v>
      </c>
      <c r="Y19" s="40">
        <f t="shared" si="5"/>
        <v>76.19047619047619</v>
      </c>
      <c r="Z19" s="39">
        <v>56</v>
      </c>
      <c r="AA19" s="115">
        <v>42</v>
      </c>
      <c r="AB19" s="167">
        <f t="shared" si="6"/>
        <v>75</v>
      </c>
      <c r="AC19" s="37"/>
      <c r="AD19" s="41"/>
    </row>
    <row r="20" spans="1:30" s="42" customFormat="1" ht="15.75" customHeight="1" x14ac:dyDescent="0.25">
      <c r="A20" s="166" t="s">
        <v>47</v>
      </c>
      <c r="B20" s="39">
        <v>113</v>
      </c>
      <c r="C20" s="39">
        <v>141</v>
      </c>
      <c r="D20" s="36">
        <f t="shared" si="0"/>
        <v>124.77876106194691</v>
      </c>
      <c r="E20" s="39">
        <v>111</v>
      </c>
      <c r="F20" s="39">
        <v>140</v>
      </c>
      <c r="G20" s="40">
        <f t="shared" si="1"/>
        <v>126.12612612612612</v>
      </c>
      <c r="H20" s="39">
        <v>28</v>
      </c>
      <c r="I20" s="39">
        <v>39</v>
      </c>
      <c r="J20" s="106">
        <f t="shared" si="2"/>
        <v>139.28571428571428</v>
      </c>
      <c r="K20" s="39">
        <v>15</v>
      </c>
      <c r="L20" s="39">
        <v>11</v>
      </c>
      <c r="M20" s="107">
        <f t="shared" si="7"/>
        <v>73.333333333333329</v>
      </c>
      <c r="N20" s="39">
        <v>1</v>
      </c>
      <c r="O20" s="39">
        <v>0</v>
      </c>
      <c r="P20" s="107">
        <f t="shared" si="8"/>
        <v>0</v>
      </c>
      <c r="Q20" s="39">
        <v>107</v>
      </c>
      <c r="R20" s="60">
        <v>113</v>
      </c>
      <c r="S20" s="40">
        <f t="shared" si="3"/>
        <v>105.60747663551402</v>
      </c>
      <c r="T20" s="39">
        <v>36</v>
      </c>
      <c r="U20" s="60">
        <v>42</v>
      </c>
      <c r="V20" s="40">
        <f t="shared" si="4"/>
        <v>116.66666666666667</v>
      </c>
      <c r="W20" s="39">
        <v>49</v>
      </c>
      <c r="X20" s="60">
        <v>42</v>
      </c>
      <c r="Y20" s="40">
        <f t="shared" si="5"/>
        <v>85.714285714285708</v>
      </c>
      <c r="Z20" s="39">
        <v>48</v>
      </c>
      <c r="AA20" s="115">
        <v>39</v>
      </c>
      <c r="AB20" s="167">
        <f t="shared" si="6"/>
        <v>81.25</v>
      </c>
      <c r="AC20" s="37"/>
      <c r="AD20" s="41"/>
    </row>
    <row r="21" spans="1:30" s="42" customFormat="1" ht="15.75" customHeight="1" x14ac:dyDescent="0.25">
      <c r="A21" s="166" t="s">
        <v>48</v>
      </c>
      <c r="B21" s="39">
        <v>138</v>
      </c>
      <c r="C21" s="39">
        <v>181</v>
      </c>
      <c r="D21" s="36">
        <f t="shared" si="0"/>
        <v>131.15942028985506</v>
      </c>
      <c r="E21" s="39">
        <v>129</v>
      </c>
      <c r="F21" s="39">
        <v>171</v>
      </c>
      <c r="G21" s="40">
        <f t="shared" si="1"/>
        <v>132.55813953488371</v>
      </c>
      <c r="H21" s="39">
        <v>39</v>
      </c>
      <c r="I21" s="39">
        <v>39</v>
      </c>
      <c r="J21" s="107">
        <f t="shared" si="2"/>
        <v>100</v>
      </c>
      <c r="K21" s="39">
        <v>6</v>
      </c>
      <c r="L21" s="39">
        <v>15</v>
      </c>
      <c r="M21" s="107">
        <f t="shared" si="7"/>
        <v>250</v>
      </c>
      <c r="N21" s="39">
        <v>0</v>
      </c>
      <c r="O21" s="39">
        <v>0</v>
      </c>
      <c r="P21" s="107" t="str">
        <f t="shared" si="8"/>
        <v>-</v>
      </c>
      <c r="Q21" s="39">
        <v>124</v>
      </c>
      <c r="R21" s="60">
        <v>154</v>
      </c>
      <c r="S21" s="40">
        <f t="shared" si="3"/>
        <v>124.19354838709677</v>
      </c>
      <c r="T21" s="39">
        <v>51</v>
      </c>
      <c r="U21" s="60">
        <v>35</v>
      </c>
      <c r="V21" s="40">
        <f t="shared" si="4"/>
        <v>68.627450980392155</v>
      </c>
      <c r="W21" s="39">
        <v>52</v>
      </c>
      <c r="X21" s="60">
        <v>33</v>
      </c>
      <c r="Y21" s="40">
        <f t="shared" si="5"/>
        <v>63.46153846153846</v>
      </c>
      <c r="Z21" s="39">
        <v>45</v>
      </c>
      <c r="AA21" s="115">
        <v>31</v>
      </c>
      <c r="AB21" s="167">
        <f t="shared" si="6"/>
        <v>68.888888888888886</v>
      </c>
      <c r="AC21" s="37"/>
      <c r="AD21" s="41"/>
    </row>
    <row r="22" spans="1:30" s="42" customFormat="1" ht="15.75" customHeight="1" x14ac:dyDescent="0.25">
      <c r="A22" s="166" t="s">
        <v>49</v>
      </c>
      <c r="B22" s="39">
        <v>186</v>
      </c>
      <c r="C22" s="39">
        <v>176</v>
      </c>
      <c r="D22" s="36">
        <f t="shared" si="0"/>
        <v>94.623655913978496</v>
      </c>
      <c r="E22" s="39">
        <v>181</v>
      </c>
      <c r="F22" s="39">
        <v>168</v>
      </c>
      <c r="G22" s="40">
        <f t="shared" si="1"/>
        <v>92.817679558011051</v>
      </c>
      <c r="H22" s="39">
        <v>34</v>
      </c>
      <c r="I22" s="39">
        <v>38</v>
      </c>
      <c r="J22" s="107">
        <f t="shared" si="2"/>
        <v>111.76470588235294</v>
      </c>
      <c r="K22" s="39">
        <v>14</v>
      </c>
      <c r="L22" s="39">
        <v>17</v>
      </c>
      <c r="M22" s="106">
        <f t="shared" si="7"/>
        <v>121.42857142857143</v>
      </c>
      <c r="N22" s="39">
        <v>2</v>
      </c>
      <c r="O22" s="39">
        <v>0</v>
      </c>
      <c r="P22" s="107">
        <f t="shared" si="8"/>
        <v>0</v>
      </c>
      <c r="Q22" s="39">
        <v>178</v>
      </c>
      <c r="R22" s="60">
        <v>157</v>
      </c>
      <c r="S22" s="40">
        <f t="shared" si="3"/>
        <v>88.202247191011239</v>
      </c>
      <c r="T22" s="39">
        <v>64</v>
      </c>
      <c r="U22" s="60">
        <v>43</v>
      </c>
      <c r="V22" s="40">
        <f t="shared" si="4"/>
        <v>67.1875</v>
      </c>
      <c r="W22" s="39">
        <v>67</v>
      </c>
      <c r="X22" s="60">
        <v>43</v>
      </c>
      <c r="Y22" s="40">
        <f t="shared" si="5"/>
        <v>64.179104477611943</v>
      </c>
      <c r="Z22" s="39">
        <v>65</v>
      </c>
      <c r="AA22" s="115">
        <v>34</v>
      </c>
      <c r="AB22" s="167">
        <f t="shared" si="6"/>
        <v>52.307692307692307</v>
      </c>
      <c r="AC22" s="37"/>
      <c r="AD22" s="41"/>
    </row>
    <row r="23" spans="1:30" s="42" customFormat="1" ht="15.75" customHeight="1" x14ac:dyDescent="0.25">
      <c r="A23" s="166" t="s">
        <v>50</v>
      </c>
      <c r="B23" s="39">
        <v>183</v>
      </c>
      <c r="C23" s="39">
        <v>224</v>
      </c>
      <c r="D23" s="36">
        <f t="shared" si="0"/>
        <v>122.40437158469945</v>
      </c>
      <c r="E23" s="39">
        <v>170</v>
      </c>
      <c r="F23" s="39">
        <v>211</v>
      </c>
      <c r="G23" s="40">
        <f t="shared" si="1"/>
        <v>124.11764705882354</v>
      </c>
      <c r="H23" s="39">
        <v>33</v>
      </c>
      <c r="I23" s="39">
        <v>45</v>
      </c>
      <c r="J23" s="107">
        <f t="shared" si="2"/>
        <v>136.36363636363637</v>
      </c>
      <c r="K23" s="39">
        <v>10</v>
      </c>
      <c r="L23" s="39">
        <v>10</v>
      </c>
      <c r="M23" s="107">
        <f t="shared" si="7"/>
        <v>100</v>
      </c>
      <c r="N23" s="39">
        <v>3</v>
      </c>
      <c r="O23" s="39">
        <v>3</v>
      </c>
      <c r="P23" s="107">
        <f t="shared" si="8"/>
        <v>100</v>
      </c>
      <c r="Q23" s="39">
        <v>166</v>
      </c>
      <c r="R23" s="60">
        <v>197</v>
      </c>
      <c r="S23" s="40">
        <f t="shared" si="3"/>
        <v>118.67469879518072</v>
      </c>
      <c r="T23" s="39">
        <v>88</v>
      </c>
      <c r="U23" s="60">
        <v>50</v>
      </c>
      <c r="V23" s="40">
        <f t="shared" si="4"/>
        <v>56.81818181818182</v>
      </c>
      <c r="W23" s="39">
        <v>81</v>
      </c>
      <c r="X23" s="60">
        <v>49</v>
      </c>
      <c r="Y23" s="40">
        <f t="shared" si="5"/>
        <v>60.493827160493829</v>
      </c>
      <c r="Z23" s="39">
        <v>75</v>
      </c>
      <c r="AA23" s="115">
        <v>40</v>
      </c>
      <c r="AB23" s="167">
        <f t="shared" si="6"/>
        <v>53.333333333333336</v>
      </c>
      <c r="AC23" s="37"/>
      <c r="AD23" s="41"/>
    </row>
    <row r="24" spans="1:30" s="42" customFormat="1" ht="15.75" customHeight="1" x14ac:dyDescent="0.25">
      <c r="A24" s="166" t="s">
        <v>51</v>
      </c>
      <c r="B24" s="39">
        <v>252</v>
      </c>
      <c r="C24" s="39">
        <v>317</v>
      </c>
      <c r="D24" s="36">
        <f t="shared" si="0"/>
        <v>125.7936507936508</v>
      </c>
      <c r="E24" s="39">
        <v>241</v>
      </c>
      <c r="F24" s="39">
        <v>294</v>
      </c>
      <c r="G24" s="40">
        <f t="shared" si="1"/>
        <v>121.99170124481327</v>
      </c>
      <c r="H24" s="39">
        <v>35</v>
      </c>
      <c r="I24" s="39">
        <v>37</v>
      </c>
      <c r="J24" s="107">
        <f t="shared" si="2"/>
        <v>105.71428571428571</v>
      </c>
      <c r="K24" s="39">
        <v>14</v>
      </c>
      <c r="L24" s="39">
        <v>20</v>
      </c>
      <c r="M24" s="107">
        <f t="shared" si="7"/>
        <v>142.85714285714286</v>
      </c>
      <c r="N24" s="39">
        <v>0</v>
      </c>
      <c r="O24" s="39">
        <v>0</v>
      </c>
      <c r="P24" s="107" t="str">
        <f t="shared" si="8"/>
        <v>-</v>
      </c>
      <c r="Q24" s="39">
        <v>231</v>
      </c>
      <c r="R24" s="60">
        <v>290</v>
      </c>
      <c r="S24" s="40">
        <f t="shared" si="3"/>
        <v>125.54112554112554</v>
      </c>
      <c r="T24" s="39">
        <v>86</v>
      </c>
      <c r="U24" s="60">
        <v>75</v>
      </c>
      <c r="V24" s="40">
        <f t="shared" si="4"/>
        <v>87.20930232558139</v>
      </c>
      <c r="W24" s="39">
        <v>91</v>
      </c>
      <c r="X24" s="60">
        <v>69</v>
      </c>
      <c r="Y24" s="40">
        <f t="shared" si="5"/>
        <v>75.824175824175825</v>
      </c>
      <c r="Z24" s="39">
        <v>87</v>
      </c>
      <c r="AA24" s="115">
        <v>67</v>
      </c>
      <c r="AB24" s="167">
        <f t="shared" si="6"/>
        <v>77.011494252873561</v>
      </c>
      <c r="AC24" s="37"/>
      <c r="AD24" s="41"/>
    </row>
    <row r="25" spans="1:30" s="42" customFormat="1" ht="15.75" customHeight="1" x14ac:dyDescent="0.25">
      <c r="A25" s="166" t="s">
        <v>52</v>
      </c>
      <c r="B25" s="39">
        <v>89</v>
      </c>
      <c r="C25" s="39">
        <v>106</v>
      </c>
      <c r="D25" s="36">
        <f t="shared" si="0"/>
        <v>119.10112359550561</v>
      </c>
      <c r="E25" s="39">
        <v>82</v>
      </c>
      <c r="F25" s="39">
        <v>102</v>
      </c>
      <c r="G25" s="40">
        <f t="shared" si="1"/>
        <v>124.39024390243902</v>
      </c>
      <c r="H25" s="39">
        <v>22</v>
      </c>
      <c r="I25" s="39">
        <v>29</v>
      </c>
      <c r="J25" s="107">
        <f t="shared" si="2"/>
        <v>131.81818181818181</v>
      </c>
      <c r="K25" s="39">
        <v>6</v>
      </c>
      <c r="L25" s="39">
        <v>5</v>
      </c>
      <c r="M25" s="107">
        <f t="shared" si="7"/>
        <v>83.333333333333329</v>
      </c>
      <c r="N25" s="39">
        <v>0</v>
      </c>
      <c r="O25" s="39">
        <v>0</v>
      </c>
      <c r="P25" s="107" t="str">
        <f t="shared" si="8"/>
        <v>-</v>
      </c>
      <c r="Q25" s="39">
        <v>77</v>
      </c>
      <c r="R25" s="60">
        <v>89</v>
      </c>
      <c r="S25" s="40">
        <f t="shared" si="3"/>
        <v>115.58441558441558</v>
      </c>
      <c r="T25" s="39">
        <v>38</v>
      </c>
      <c r="U25" s="60">
        <v>22</v>
      </c>
      <c r="V25" s="40">
        <f t="shared" si="4"/>
        <v>57.89473684210526</v>
      </c>
      <c r="W25" s="39">
        <v>37</v>
      </c>
      <c r="X25" s="60">
        <v>22</v>
      </c>
      <c r="Y25" s="40">
        <f t="shared" si="5"/>
        <v>59.45945945945946</v>
      </c>
      <c r="Z25" s="39">
        <v>35</v>
      </c>
      <c r="AA25" s="115">
        <v>20</v>
      </c>
      <c r="AB25" s="167">
        <f t="shared" si="6"/>
        <v>57.142857142857146</v>
      </c>
      <c r="AC25" s="37"/>
      <c r="AD25" s="41"/>
    </row>
    <row r="26" spans="1:30" s="42" customFormat="1" ht="15.75" customHeight="1" x14ac:dyDescent="0.25">
      <c r="A26" s="166" t="s">
        <v>53</v>
      </c>
      <c r="B26" s="39">
        <v>148</v>
      </c>
      <c r="C26" s="39">
        <v>147</v>
      </c>
      <c r="D26" s="36">
        <f t="shared" si="0"/>
        <v>99.324324324324323</v>
      </c>
      <c r="E26" s="39">
        <v>141</v>
      </c>
      <c r="F26" s="39">
        <v>135</v>
      </c>
      <c r="G26" s="40">
        <f t="shared" si="1"/>
        <v>95.744680851063833</v>
      </c>
      <c r="H26" s="39">
        <v>19</v>
      </c>
      <c r="I26" s="39">
        <v>24</v>
      </c>
      <c r="J26" s="40">
        <f t="shared" si="2"/>
        <v>126.31578947368421</v>
      </c>
      <c r="K26" s="39">
        <v>5</v>
      </c>
      <c r="L26" s="39">
        <v>4</v>
      </c>
      <c r="M26" s="107">
        <f t="shared" si="7"/>
        <v>80</v>
      </c>
      <c r="N26" s="39">
        <v>2</v>
      </c>
      <c r="O26" s="39">
        <v>0</v>
      </c>
      <c r="P26" s="107">
        <f t="shared" si="8"/>
        <v>0</v>
      </c>
      <c r="Q26" s="39">
        <v>130</v>
      </c>
      <c r="R26" s="60">
        <v>115</v>
      </c>
      <c r="S26" s="40">
        <f t="shared" si="3"/>
        <v>88.461538461538467</v>
      </c>
      <c r="T26" s="39">
        <v>66</v>
      </c>
      <c r="U26" s="60">
        <v>35</v>
      </c>
      <c r="V26" s="40">
        <f t="shared" si="4"/>
        <v>53.030303030303031</v>
      </c>
      <c r="W26" s="39">
        <v>56</v>
      </c>
      <c r="X26" s="60">
        <v>34</v>
      </c>
      <c r="Y26" s="40">
        <f t="shared" si="5"/>
        <v>60.714285714285715</v>
      </c>
      <c r="Z26" s="39">
        <v>48</v>
      </c>
      <c r="AA26" s="115">
        <v>31</v>
      </c>
      <c r="AB26" s="167">
        <f t="shared" si="6"/>
        <v>64.583333333333329</v>
      </c>
      <c r="AC26" s="37"/>
      <c r="AD26" s="41"/>
    </row>
    <row r="27" spans="1:30" s="42" customFormat="1" ht="15.75" customHeight="1" x14ac:dyDescent="0.25">
      <c r="A27" s="166" t="s">
        <v>54</v>
      </c>
      <c r="B27" s="39">
        <v>87</v>
      </c>
      <c r="C27" s="39">
        <v>124</v>
      </c>
      <c r="D27" s="36">
        <f t="shared" si="0"/>
        <v>142.5287356321839</v>
      </c>
      <c r="E27" s="39">
        <v>79</v>
      </c>
      <c r="F27" s="39">
        <v>118</v>
      </c>
      <c r="G27" s="40">
        <f t="shared" si="1"/>
        <v>149.36708860759492</v>
      </c>
      <c r="H27" s="39">
        <v>15</v>
      </c>
      <c r="I27" s="39">
        <v>17</v>
      </c>
      <c r="J27" s="40">
        <f t="shared" si="2"/>
        <v>113.33333333333333</v>
      </c>
      <c r="K27" s="39">
        <v>4</v>
      </c>
      <c r="L27" s="39">
        <v>7</v>
      </c>
      <c r="M27" s="106">
        <f t="shared" si="7"/>
        <v>175</v>
      </c>
      <c r="N27" s="39">
        <v>5</v>
      </c>
      <c r="O27" s="39">
        <v>3</v>
      </c>
      <c r="P27" s="107">
        <f t="shared" si="8"/>
        <v>60</v>
      </c>
      <c r="Q27" s="39">
        <v>75</v>
      </c>
      <c r="R27" s="60">
        <v>100</v>
      </c>
      <c r="S27" s="40">
        <f t="shared" si="3"/>
        <v>133.33333333333334</v>
      </c>
      <c r="T27" s="39">
        <v>35</v>
      </c>
      <c r="U27" s="60">
        <v>34</v>
      </c>
      <c r="V27" s="40">
        <f t="shared" si="4"/>
        <v>97.142857142857139</v>
      </c>
      <c r="W27" s="39">
        <v>35</v>
      </c>
      <c r="X27" s="60">
        <v>31</v>
      </c>
      <c r="Y27" s="40">
        <f t="shared" si="5"/>
        <v>88.571428571428569</v>
      </c>
      <c r="Z27" s="39">
        <v>34</v>
      </c>
      <c r="AA27" s="115">
        <v>31</v>
      </c>
      <c r="AB27" s="167">
        <f t="shared" si="6"/>
        <v>91.17647058823529</v>
      </c>
      <c r="AC27" s="37"/>
      <c r="AD27" s="41"/>
    </row>
    <row r="28" spans="1:30" s="42" customFormat="1" ht="15.75" customHeight="1" x14ac:dyDescent="0.25">
      <c r="A28" s="166" t="s">
        <v>55</v>
      </c>
      <c r="B28" s="39">
        <v>97</v>
      </c>
      <c r="C28" s="39">
        <v>105</v>
      </c>
      <c r="D28" s="36">
        <f t="shared" si="0"/>
        <v>108.24742268041237</v>
      </c>
      <c r="E28" s="39">
        <v>89</v>
      </c>
      <c r="F28" s="39">
        <v>96</v>
      </c>
      <c r="G28" s="40">
        <f t="shared" si="1"/>
        <v>107.86516853932584</v>
      </c>
      <c r="H28" s="39">
        <v>27</v>
      </c>
      <c r="I28" s="39">
        <v>30</v>
      </c>
      <c r="J28" s="40">
        <f t="shared" si="2"/>
        <v>111.11111111111111</v>
      </c>
      <c r="K28" s="39">
        <v>8</v>
      </c>
      <c r="L28" s="39">
        <v>7</v>
      </c>
      <c r="M28" s="107">
        <f t="shared" si="7"/>
        <v>87.5</v>
      </c>
      <c r="N28" s="39">
        <v>5</v>
      </c>
      <c r="O28" s="39">
        <v>0</v>
      </c>
      <c r="P28" s="107">
        <f t="shared" si="8"/>
        <v>0</v>
      </c>
      <c r="Q28" s="39">
        <v>87</v>
      </c>
      <c r="R28" s="60">
        <v>94</v>
      </c>
      <c r="S28" s="40">
        <f t="shared" si="3"/>
        <v>108.04597701149426</v>
      </c>
      <c r="T28" s="39">
        <v>41</v>
      </c>
      <c r="U28" s="60">
        <v>25</v>
      </c>
      <c r="V28" s="40">
        <f t="shared" si="4"/>
        <v>60.975609756097562</v>
      </c>
      <c r="W28" s="39">
        <v>36</v>
      </c>
      <c r="X28" s="60">
        <v>25</v>
      </c>
      <c r="Y28" s="40">
        <f t="shared" si="5"/>
        <v>69.444444444444443</v>
      </c>
      <c r="Z28" s="39">
        <v>34</v>
      </c>
      <c r="AA28" s="115">
        <v>23</v>
      </c>
      <c r="AB28" s="167">
        <f t="shared" si="6"/>
        <v>67.647058823529406</v>
      </c>
      <c r="AC28" s="37"/>
      <c r="AD28" s="41"/>
    </row>
    <row r="29" spans="1:30" s="42" customFormat="1" ht="15.75" customHeight="1" x14ac:dyDescent="0.25">
      <c r="A29" s="166" t="s">
        <v>56</v>
      </c>
      <c r="B29" s="39">
        <v>171</v>
      </c>
      <c r="C29" s="39">
        <v>182</v>
      </c>
      <c r="D29" s="36">
        <f t="shared" si="0"/>
        <v>106.43274853801169</v>
      </c>
      <c r="E29" s="39">
        <v>156</v>
      </c>
      <c r="F29" s="39">
        <v>164</v>
      </c>
      <c r="G29" s="40">
        <f t="shared" si="1"/>
        <v>105.12820512820512</v>
      </c>
      <c r="H29" s="39">
        <v>11</v>
      </c>
      <c r="I29" s="39">
        <v>18</v>
      </c>
      <c r="J29" s="40">
        <f t="shared" si="2"/>
        <v>163.63636363636363</v>
      </c>
      <c r="K29" s="39">
        <v>5</v>
      </c>
      <c r="L29" s="39">
        <v>8</v>
      </c>
      <c r="M29" s="107">
        <f t="shared" si="7"/>
        <v>160</v>
      </c>
      <c r="N29" s="39">
        <v>0</v>
      </c>
      <c r="O29" s="39">
        <v>0</v>
      </c>
      <c r="P29" s="107" t="str">
        <f t="shared" si="8"/>
        <v>-</v>
      </c>
      <c r="Q29" s="39">
        <v>141</v>
      </c>
      <c r="R29" s="60">
        <v>140</v>
      </c>
      <c r="S29" s="40">
        <f t="shared" si="3"/>
        <v>99.290780141843967</v>
      </c>
      <c r="T29" s="39">
        <v>79</v>
      </c>
      <c r="U29" s="60">
        <v>32</v>
      </c>
      <c r="V29" s="40">
        <f t="shared" si="4"/>
        <v>40.506329113924053</v>
      </c>
      <c r="W29" s="39">
        <v>72</v>
      </c>
      <c r="X29" s="60">
        <v>31</v>
      </c>
      <c r="Y29" s="40">
        <f t="shared" si="5"/>
        <v>43.055555555555557</v>
      </c>
      <c r="Z29" s="39">
        <v>70</v>
      </c>
      <c r="AA29" s="115">
        <v>29</v>
      </c>
      <c r="AB29" s="167">
        <f t="shared" si="6"/>
        <v>41.428571428571431</v>
      </c>
      <c r="AC29" s="37"/>
      <c r="AD29" s="41"/>
    </row>
    <row r="30" spans="1:30" s="42" customFormat="1" ht="15.75" customHeight="1" x14ac:dyDescent="0.25">
      <c r="A30" s="166" t="s">
        <v>57</v>
      </c>
      <c r="B30" s="39">
        <v>82</v>
      </c>
      <c r="C30" s="39">
        <v>103</v>
      </c>
      <c r="D30" s="36">
        <f t="shared" si="0"/>
        <v>125.60975609756098</v>
      </c>
      <c r="E30" s="39">
        <v>74</v>
      </c>
      <c r="F30" s="39">
        <v>97</v>
      </c>
      <c r="G30" s="40">
        <f t="shared" si="1"/>
        <v>131.08108108108109</v>
      </c>
      <c r="H30" s="39">
        <v>18</v>
      </c>
      <c r="I30" s="39">
        <v>25</v>
      </c>
      <c r="J30" s="106">
        <f t="shared" si="2"/>
        <v>138.88888888888889</v>
      </c>
      <c r="K30" s="39">
        <v>12</v>
      </c>
      <c r="L30" s="39">
        <v>10</v>
      </c>
      <c r="M30" s="107">
        <f t="shared" si="7"/>
        <v>83.333333333333329</v>
      </c>
      <c r="N30" s="39">
        <v>0</v>
      </c>
      <c r="O30" s="39">
        <v>2</v>
      </c>
      <c r="P30" s="107" t="str">
        <f t="shared" si="8"/>
        <v>-</v>
      </c>
      <c r="Q30" s="39">
        <v>73</v>
      </c>
      <c r="R30" s="60">
        <v>92</v>
      </c>
      <c r="S30" s="40">
        <f t="shared" si="3"/>
        <v>126.02739726027397</v>
      </c>
      <c r="T30" s="39">
        <v>24</v>
      </c>
      <c r="U30" s="60">
        <v>26</v>
      </c>
      <c r="V30" s="40">
        <f t="shared" si="4"/>
        <v>108.33333333333333</v>
      </c>
      <c r="W30" s="39">
        <v>28</v>
      </c>
      <c r="X30" s="60">
        <v>26</v>
      </c>
      <c r="Y30" s="40">
        <f t="shared" si="5"/>
        <v>92.857142857142861</v>
      </c>
      <c r="Z30" s="39">
        <v>26</v>
      </c>
      <c r="AA30" s="115">
        <v>20</v>
      </c>
      <c r="AB30" s="167">
        <f t="shared" si="6"/>
        <v>76.92307692307692</v>
      </c>
      <c r="AC30" s="37"/>
      <c r="AD30" s="41"/>
    </row>
    <row r="31" spans="1:30" s="42" customFormat="1" ht="15.75" customHeight="1" x14ac:dyDescent="0.25">
      <c r="A31" s="166" t="s">
        <v>58</v>
      </c>
      <c r="B31" s="39">
        <v>95</v>
      </c>
      <c r="C31" s="39">
        <v>131</v>
      </c>
      <c r="D31" s="36">
        <f t="shared" si="0"/>
        <v>137.89473684210526</v>
      </c>
      <c r="E31" s="39">
        <v>91</v>
      </c>
      <c r="F31" s="39">
        <v>117</v>
      </c>
      <c r="G31" s="40">
        <f t="shared" si="1"/>
        <v>128.57142857142858</v>
      </c>
      <c r="H31" s="39">
        <v>11</v>
      </c>
      <c r="I31" s="39">
        <v>30</v>
      </c>
      <c r="J31" s="106">
        <f t="shared" si="2"/>
        <v>272.72727272727275</v>
      </c>
      <c r="K31" s="39">
        <v>5</v>
      </c>
      <c r="L31" s="39">
        <v>7</v>
      </c>
      <c r="M31" s="107">
        <f t="shared" si="7"/>
        <v>140</v>
      </c>
      <c r="N31" s="39">
        <v>1</v>
      </c>
      <c r="O31" s="39">
        <v>1</v>
      </c>
      <c r="P31" s="107">
        <f t="shared" si="8"/>
        <v>100</v>
      </c>
      <c r="Q31" s="39">
        <v>84</v>
      </c>
      <c r="R31" s="60">
        <v>109</v>
      </c>
      <c r="S31" s="40">
        <f t="shared" si="3"/>
        <v>129.76190476190476</v>
      </c>
      <c r="T31" s="39">
        <v>31</v>
      </c>
      <c r="U31" s="60">
        <v>40</v>
      </c>
      <c r="V31" s="40">
        <f t="shared" si="4"/>
        <v>129.03225806451613</v>
      </c>
      <c r="W31" s="39">
        <v>38</v>
      </c>
      <c r="X31" s="60">
        <v>37</v>
      </c>
      <c r="Y31" s="40">
        <f t="shared" si="5"/>
        <v>97.368421052631575</v>
      </c>
      <c r="Z31" s="39">
        <v>35</v>
      </c>
      <c r="AA31" s="115">
        <v>36</v>
      </c>
      <c r="AB31" s="167">
        <f t="shared" si="6"/>
        <v>102.85714285714286</v>
      </c>
      <c r="AC31" s="37"/>
      <c r="AD31" s="41"/>
    </row>
    <row r="32" spans="1:30" s="42" customFormat="1" ht="15.75" customHeight="1" x14ac:dyDescent="0.25">
      <c r="A32" s="166" t="s">
        <v>59</v>
      </c>
      <c r="B32" s="39">
        <v>145</v>
      </c>
      <c r="C32" s="39">
        <v>128</v>
      </c>
      <c r="D32" s="36">
        <f t="shared" si="0"/>
        <v>88.275862068965523</v>
      </c>
      <c r="E32" s="39">
        <v>140</v>
      </c>
      <c r="F32" s="39">
        <v>120</v>
      </c>
      <c r="G32" s="40">
        <f t="shared" si="1"/>
        <v>85.714285714285708</v>
      </c>
      <c r="H32" s="39">
        <v>29</v>
      </c>
      <c r="I32" s="39">
        <v>39</v>
      </c>
      <c r="J32" s="106">
        <f t="shared" si="2"/>
        <v>134.48275862068965</v>
      </c>
      <c r="K32" s="39">
        <v>5</v>
      </c>
      <c r="L32" s="39">
        <v>6</v>
      </c>
      <c r="M32" s="107">
        <f t="shared" si="7"/>
        <v>120</v>
      </c>
      <c r="N32" s="39">
        <v>2</v>
      </c>
      <c r="O32" s="39">
        <v>7</v>
      </c>
      <c r="P32" s="107">
        <f t="shared" si="8"/>
        <v>350</v>
      </c>
      <c r="Q32" s="39">
        <v>139</v>
      </c>
      <c r="R32" s="60">
        <v>99</v>
      </c>
      <c r="S32" s="40">
        <f t="shared" si="3"/>
        <v>71.223021582733807</v>
      </c>
      <c r="T32" s="39">
        <v>64</v>
      </c>
      <c r="U32" s="60">
        <v>17</v>
      </c>
      <c r="V32" s="40">
        <f t="shared" si="4"/>
        <v>26.5625</v>
      </c>
      <c r="W32" s="39">
        <v>58</v>
      </c>
      <c r="X32" s="60">
        <v>17</v>
      </c>
      <c r="Y32" s="40">
        <f t="shared" si="5"/>
        <v>29.310344827586206</v>
      </c>
      <c r="Z32" s="39">
        <v>54</v>
      </c>
      <c r="AA32" s="115">
        <v>17</v>
      </c>
      <c r="AB32" s="167">
        <f t="shared" si="6"/>
        <v>31.481481481481481</v>
      </c>
      <c r="AC32" s="37"/>
      <c r="AD32" s="41"/>
    </row>
    <row r="33" spans="1:30" s="42" customFormat="1" ht="15.75" customHeight="1" x14ac:dyDescent="0.25">
      <c r="A33" s="166" t="s">
        <v>60</v>
      </c>
      <c r="B33" s="39">
        <v>150</v>
      </c>
      <c r="C33" s="39">
        <v>221</v>
      </c>
      <c r="D33" s="36">
        <f t="shared" si="0"/>
        <v>147.33333333333334</v>
      </c>
      <c r="E33" s="39">
        <v>150</v>
      </c>
      <c r="F33" s="39">
        <v>221</v>
      </c>
      <c r="G33" s="40">
        <f t="shared" si="1"/>
        <v>147.33333333333334</v>
      </c>
      <c r="H33" s="39">
        <v>17</v>
      </c>
      <c r="I33" s="39">
        <v>38</v>
      </c>
      <c r="J33" s="106">
        <f t="shared" si="2"/>
        <v>223.52941176470588</v>
      </c>
      <c r="K33" s="39">
        <v>10</v>
      </c>
      <c r="L33" s="39">
        <v>10</v>
      </c>
      <c r="M33" s="107">
        <f t="shared" si="7"/>
        <v>100</v>
      </c>
      <c r="N33" s="39">
        <v>0</v>
      </c>
      <c r="O33" s="39">
        <v>0</v>
      </c>
      <c r="P33" s="107" t="str">
        <f t="shared" si="8"/>
        <v>-</v>
      </c>
      <c r="Q33" s="39">
        <v>149</v>
      </c>
      <c r="R33" s="60">
        <v>204</v>
      </c>
      <c r="S33" s="40">
        <f t="shared" si="3"/>
        <v>136.91275167785236</v>
      </c>
      <c r="T33" s="39">
        <v>46</v>
      </c>
      <c r="U33" s="60">
        <v>75</v>
      </c>
      <c r="V33" s="40">
        <f t="shared" si="4"/>
        <v>163.04347826086956</v>
      </c>
      <c r="W33" s="39">
        <v>56</v>
      </c>
      <c r="X33" s="60">
        <v>75</v>
      </c>
      <c r="Y33" s="40">
        <f t="shared" si="5"/>
        <v>133.92857142857142</v>
      </c>
      <c r="Z33" s="39">
        <v>52</v>
      </c>
      <c r="AA33" s="115">
        <v>72</v>
      </c>
      <c r="AB33" s="167">
        <f t="shared" si="6"/>
        <v>138.46153846153845</v>
      </c>
      <c r="AC33" s="37"/>
      <c r="AD33" s="41"/>
    </row>
    <row r="34" spans="1:30" s="42" customFormat="1" ht="15.75" customHeight="1" x14ac:dyDescent="0.25">
      <c r="A34" s="166" t="s">
        <v>61</v>
      </c>
      <c r="B34" s="39">
        <v>187</v>
      </c>
      <c r="C34" s="39">
        <v>246</v>
      </c>
      <c r="D34" s="36">
        <f t="shared" si="0"/>
        <v>131.55080213903744</v>
      </c>
      <c r="E34" s="39">
        <v>175</v>
      </c>
      <c r="F34" s="39">
        <v>238</v>
      </c>
      <c r="G34" s="40">
        <f t="shared" si="1"/>
        <v>136</v>
      </c>
      <c r="H34" s="39">
        <v>30</v>
      </c>
      <c r="I34" s="39">
        <v>56</v>
      </c>
      <c r="J34" s="40">
        <f t="shared" si="2"/>
        <v>186.66666666666666</v>
      </c>
      <c r="K34" s="39">
        <v>17</v>
      </c>
      <c r="L34" s="39">
        <v>17</v>
      </c>
      <c r="M34" s="107">
        <f t="shared" si="7"/>
        <v>100</v>
      </c>
      <c r="N34" s="39">
        <v>8</v>
      </c>
      <c r="O34" s="39">
        <v>1</v>
      </c>
      <c r="P34" s="107">
        <f t="shared" si="8"/>
        <v>12.5</v>
      </c>
      <c r="Q34" s="39">
        <v>171</v>
      </c>
      <c r="R34" s="60">
        <v>220</v>
      </c>
      <c r="S34" s="40">
        <f t="shared" si="3"/>
        <v>128.65497076023391</v>
      </c>
      <c r="T34" s="39">
        <v>59</v>
      </c>
      <c r="U34" s="60">
        <v>67</v>
      </c>
      <c r="V34" s="40">
        <f t="shared" si="4"/>
        <v>113.55932203389831</v>
      </c>
      <c r="W34" s="39">
        <v>74</v>
      </c>
      <c r="X34" s="60">
        <v>66</v>
      </c>
      <c r="Y34" s="40">
        <f t="shared" si="5"/>
        <v>89.189189189189193</v>
      </c>
      <c r="Z34" s="39">
        <v>71</v>
      </c>
      <c r="AA34" s="115">
        <v>66</v>
      </c>
      <c r="AB34" s="167">
        <f t="shared" si="6"/>
        <v>92.957746478873233</v>
      </c>
      <c r="AC34" s="37"/>
      <c r="AD34" s="41"/>
    </row>
    <row r="35" spans="1:30" s="42" customFormat="1" ht="15.75" customHeight="1" thickBot="1" x14ac:dyDescent="0.3">
      <c r="A35" s="168" t="s">
        <v>62</v>
      </c>
      <c r="B35" s="169">
        <v>92</v>
      </c>
      <c r="C35" s="169">
        <v>103</v>
      </c>
      <c r="D35" s="170">
        <f t="shared" si="0"/>
        <v>111.95652173913044</v>
      </c>
      <c r="E35" s="169">
        <v>88</v>
      </c>
      <c r="F35" s="169">
        <v>99</v>
      </c>
      <c r="G35" s="171">
        <f t="shared" si="1"/>
        <v>112.5</v>
      </c>
      <c r="H35" s="169">
        <v>18</v>
      </c>
      <c r="I35" s="169">
        <v>17</v>
      </c>
      <c r="J35" s="171">
        <f t="shared" si="2"/>
        <v>94.444444444444443</v>
      </c>
      <c r="K35" s="169">
        <v>9</v>
      </c>
      <c r="L35" s="169">
        <v>9</v>
      </c>
      <c r="M35" s="171">
        <f t="shared" si="7"/>
        <v>100</v>
      </c>
      <c r="N35" s="169">
        <v>0</v>
      </c>
      <c r="O35" s="169">
        <v>0</v>
      </c>
      <c r="P35" s="172" t="str">
        <f t="shared" si="8"/>
        <v>-</v>
      </c>
      <c r="Q35" s="169">
        <v>76</v>
      </c>
      <c r="R35" s="173">
        <v>72</v>
      </c>
      <c r="S35" s="171">
        <f t="shared" si="3"/>
        <v>94.736842105263165</v>
      </c>
      <c r="T35" s="169">
        <v>25</v>
      </c>
      <c r="U35" s="173">
        <v>15</v>
      </c>
      <c r="V35" s="171">
        <f t="shared" si="4"/>
        <v>60</v>
      </c>
      <c r="W35" s="169">
        <v>28</v>
      </c>
      <c r="X35" s="173">
        <v>15</v>
      </c>
      <c r="Y35" s="171">
        <f t="shared" si="5"/>
        <v>53.571428571428569</v>
      </c>
      <c r="Z35" s="169">
        <v>28</v>
      </c>
      <c r="AA35" s="116">
        <v>13</v>
      </c>
      <c r="AB35" s="174">
        <f t="shared" si="6"/>
        <v>46.428571428571431</v>
      </c>
      <c r="AC35" s="37"/>
      <c r="AD35" s="41"/>
    </row>
    <row r="36" spans="1:30" ht="46.2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203" t="s">
        <v>102</v>
      </c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8"/>
  <sheetViews>
    <sheetView view="pageBreakPreview" zoomScale="80" zoomScaleNormal="70" zoomScaleSheetLayoutView="80" workbookViewId="0">
      <selection sqref="A1:E1"/>
    </sheetView>
  </sheetViews>
  <sheetFormatPr defaultColWidth="8" defaultRowHeight="13.2" x14ac:dyDescent="0.25"/>
  <cols>
    <col min="1" max="1" width="61.88671875" style="3" customWidth="1"/>
    <col min="2" max="3" width="19.88671875" style="18" customWidth="1"/>
    <col min="4" max="4" width="12.6640625" style="3" customWidth="1"/>
    <col min="5" max="5" width="12.33203125" style="3" customWidth="1"/>
    <col min="6" max="16384" width="8" style="3"/>
  </cols>
  <sheetData>
    <row r="1" spans="1:9" ht="80.400000000000006" customHeight="1" x14ac:dyDescent="0.25">
      <c r="A1" s="176" t="s">
        <v>70</v>
      </c>
      <c r="B1" s="176"/>
      <c r="C1" s="176"/>
      <c r="D1" s="176"/>
      <c r="E1" s="176"/>
    </row>
    <row r="2" spans="1:9" s="4" customFormat="1" ht="23.25" customHeight="1" x14ac:dyDescent="0.3">
      <c r="A2" s="181" t="s">
        <v>0</v>
      </c>
      <c r="B2" s="177" t="s">
        <v>104</v>
      </c>
      <c r="C2" s="177" t="s">
        <v>105</v>
      </c>
      <c r="D2" s="214" t="s">
        <v>1</v>
      </c>
      <c r="E2" s="215"/>
    </row>
    <row r="3" spans="1:9" s="4" customFormat="1" ht="27.6" x14ac:dyDescent="0.3">
      <c r="A3" s="182"/>
      <c r="B3" s="178"/>
      <c r="C3" s="178"/>
      <c r="D3" s="5" t="s">
        <v>2</v>
      </c>
      <c r="E3" s="6" t="s">
        <v>26</v>
      </c>
    </row>
    <row r="4" spans="1:9" s="9" customFormat="1" ht="15.75" customHeight="1" x14ac:dyDescent="0.3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9" s="9" customFormat="1" ht="20.399999999999999" x14ac:dyDescent="0.3">
      <c r="A5" s="10" t="s">
        <v>27</v>
      </c>
      <c r="B5" s="78">
        <f>'6-(АТО-ЦЗ)'!B7</f>
        <v>2019</v>
      </c>
      <c r="C5" s="78">
        <f>'6-(АТО-ЦЗ)'!C7</f>
        <v>1901</v>
      </c>
      <c r="D5" s="20">
        <f>C5*100/B5</f>
        <v>94.155522535908872</v>
      </c>
      <c r="E5" s="75">
        <f>C5-B5</f>
        <v>-118</v>
      </c>
      <c r="I5" s="13"/>
    </row>
    <row r="6" spans="1:9" s="4" customFormat="1" ht="20.399999999999999" x14ac:dyDescent="0.3">
      <c r="A6" s="10" t="s">
        <v>28</v>
      </c>
      <c r="B6" s="79">
        <f>'6-(АТО-ЦЗ)'!E7</f>
        <v>1695</v>
      </c>
      <c r="C6" s="79">
        <f>'6-(АТО-ЦЗ)'!F7</f>
        <v>1548</v>
      </c>
      <c r="D6" s="20">
        <f t="shared" ref="D6:D10" si="0">C6*100/B6</f>
        <v>91.327433628318587</v>
      </c>
      <c r="E6" s="75">
        <f t="shared" ref="E6:E10" si="1">C6-B6</f>
        <v>-147</v>
      </c>
      <c r="I6" s="13"/>
    </row>
    <row r="7" spans="1:9" s="4" customFormat="1" ht="48.75" customHeight="1" x14ac:dyDescent="0.3">
      <c r="A7" s="14" t="s">
        <v>29</v>
      </c>
      <c r="B7" s="79">
        <f>'6-(АТО-ЦЗ)'!H7</f>
        <v>329</v>
      </c>
      <c r="C7" s="79">
        <f>'6-(АТО-ЦЗ)'!I7</f>
        <v>329</v>
      </c>
      <c r="D7" s="20">
        <f t="shared" si="0"/>
        <v>100</v>
      </c>
      <c r="E7" s="75">
        <f t="shared" si="1"/>
        <v>0</v>
      </c>
      <c r="I7" s="13"/>
    </row>
    <row r="8" spans="1:9" s="4" customFormat="1" ht="20.399999999999999" x14ac:dyDescent="0.3">
      <c r="A8" s="15" t="s">
        <v>30</v>
      </c>
      <c r="B8" s="79">
        <f>'6-(АТО-ЦЗ)'!K7</f>
        <v>62</v>
      </c>
      <c r="C8" s="79">
        <f>'6-(АТО-ЦЗ)'!L7</f>
        <v>35</v>
      </c>
      <c r="D8" s="20">
        <f t="shared" si="0"/>
        <v>56.451612903225808</v>
      </c>
      <c r="E8" s="75">
        <f t="shared" si="1"/>
        <v>-27</v>
      </c>
      <c r="I8" s="13"/>
    </row>
    <row r="9" spans="1:9" s="4" customFormat="1" ht="49.2" customHeight="1" x14ac:dyDescent="0.3">
      <c r="A9" s="15" t="s">
        <v>20</v>
      </c>
      <c r="B9" s="79">
        <f>'6-(АТО-ЦЗ)'!N7</f>
        <v>14</v>
      </c>
      <c r="C9" s="79">
        <f>'6-(АТО-ЦЗ)'!O7</f>
        <v>3</v>
      </c>
      <c r="D9" s="20">
        <f t="shared" si="0"/>
        <v>21.428571428571427</v>
      </c>
      <c r="E9" s="75">
        <f t="shared" si="1"/>
        <v>-11</v>
      </c>
      <c r="I9" s="13"/>
    </row>
    <row r="10" spans="1:9" s="4" customFormat="1" ht="49.2" customHeight="1" x14ac:dyDescent="0.3">
      <c r="A10" s="15" t="s">
        <v>31</v>
      </c>
      <c r="B10" s="74">
        <f>'6-(АТО-ЦЗ)'!Q7</f>
        <v>1512</v>
      </c>
      <c r="C10" s="74">
        <f>'6-(АТО-ЦЗ)'!R7</f>
        <v>1368</v>
      </c>
      <c r="D10" s="11">
        <f t="shared" si="0"/>
        <v>90.476190476190482</v>
      </c>
      <c r="E10" s="75">
        <f t="shared" si="1"/>
        <v>-144</v>
      </c>
      <c r="I10" s="13"/>
    </row>
    <row r="11" spans="1:9" s="4" customFormat="1" ht="12.75" customHeight="1" x14ac:dyDescent="0.3">
      <c r="A11" s="183" t="s">
        <v>4</v>
      </c>
      <c r="B11" s="184"/>
      <c r="C11" s="184"/>
      <c r="D11" s="184"/>
      <c r="E11" s="184"/>
      <c r="I11" s="13"/>
    </row>
    <row r="12" spans="1:9" s="4" customFormat="1" ht="18" customHeight="1" x14ac:dyDescent="0.3">
      <c r="A12" s="185"/>
      <c r="B12" s="186"/>
      <c r="C12" s="186"/>
      <c r="D12" s="186"/>
      <c r="E12" s="186"/>
      <c r="I12" s="13"/>
    </row>
    <row r="13" spans="1:9" s="4" customFormat="1" ht="20.25" customHeight="1" x14ac:dyDescent="0.3">
      <c r="A13" s="181" t="s">
        <v>0</v>
      </c>
      <c r="B13" s="187" t="s">
        <v>106</v>
      </c>
      <c r="C13" s="187" t="s">
        <v>107</v>
      </c>
      <c r="D13" s="214" t="s">
        <v>1</v>
      </c>
      <c r="E13" s="215"/>
      <c r="I13" s="13"/>
    </row>
    <row r="14" spans="1:9" ht="27.75" customHeight="1" x14ac:dyDescent="0.25">
      <c r="A14" s="182"/>
      <c r="B14" s="187"/>
      <c r="C14" s="187"/>
      <c r="D14" s="21" t="s">
        <v>2</v>
      </c>
      <c r="E14" s="6" t="s">
        <v>26</v>
      </c>
      <c r="I14" s="13"/>
    </row>
    <row r="15" spans="1:9" ht="20.399999999999999" x14ac:dyDescent="0.25">
      <c r="A15" s="10" t="s">
        <v>98</v>
      </c>
      <c r="B15" s="76" t="s">
        <v>99</v>
      </c>
      <c r="C15" s="76">
        <f>'6-(АТО-ЦЗ)'!U7</f>
        <v>412</v>
      </c>
      <c r="D15" s="22" t="s">
        <v>99</v>
      </c>
      <c r="E15" s="75" t="s">
        <v>99</v>
      </c>
      <c r="I15" s="13"/>
    </row>
    <row r="16" spans="1:9" ht="20.399999999999999" x14ac:dyDescent="0.25">
      <c r="A16" s="1" t="s">
        <v>28</v>
      </c>
      <c r="B16" s="77">
        <f>'6-(АТО-ЦЗ)'!W7</f>
        <v>626</v>
      </c>
      <c r="C16" s="77">
        <f>'6-(АТО-ЦЗ)'!X7</f>
        <v>399</v>
      </c>
      <c r="D16" s="22">
        <f t="shared" ref="D16:D17" si="2">C16*100/B16</f>
        <v>63.738019169329071</v>
      </c>
      <c r="E16" s="75">
        <f t="shared" ref="E16:E17" si="3">C16-B16</f>
        <v>-227</v>
      </c>
      <c r="I16" s="13"/>
    </row>
    <row r="17" spans="1:9" ht="20.399999999999999" x14ac:dyDescent="0.25">
      <c r="A17" s="1" t="s">
        <v>33</v>
      </c>
      <c r="B17" s="77">
        <f>'6-(АТО-ЦЗ)'!Z7</f>
        <v>578</v>
      </c>
      <c r="C17" s="77">
        <f>'6-(АТО-ЦЗ)'!AA7</f>
        <v>373</v>
      </c>
      <c r="D17" s="22">
        <f t="shared" si="2"/>
        <v>64.532871972318333</v>
      </c>
      <c r="E17" s="75">
        <f t="shared" si="3"/>
        <v>-205</v>
      </c>
      <c r="I17" s="13"/>
    </row>
    <row r="18" spans="1:9" ht="61.95" customHeight="1" x14ac:dyDescent="0.3">
      <c r="A18" s="175" t="s">
        <v>100</v>
      </c>
      <c r="B18" s="175"/>
      <c r="C18" s="175"/>
      <c r="D18" s="175"/>
      <c r="E18" s="175"/>
    </row>
  </sheetData>
  <mergeCells count="11">
    <mergeCell ref="A18:E18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66" zoomScaleNormal="75" zoomScaleSheetLayoutView="66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09375" defaultRowHeight="13.8" x14ac:dyDescent="0.25"/>
  <cols>
    <col min="1" max="1" width="25.88671875" style="44" customWidth="1"/>
    <col min="2" max="2" width="10.88671875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5" width="14.77734375" style="44" customWidth="1"/>
    <col min="16" max="16" width="8.109375" style="44" customWidth="1"/>
    <col min="17" max="18" width="12.44140625" style="44" customWidth="1"/>
    <col min="19" max="19" width="8.109375" style="44" customWidth="1"/>
    <col min="20" max="20" width="10.6640625" style="44" hidden="1" customWidth="1"/>
    <col min="21" max="21" width="16.44140625" style="44" customWidth="1"/>
    <col min="22" max="22" width="8.10937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89" t="s">
        <v>110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27"/>
      <c r="V1" s="27"/>
      <c r="W1" s="27"/>
      <c r="X1" s="195"/>
      <c r="Y1" s="19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0"/>
      <c r="Y2" s="190"/>
      <c r="Z2" s="200"/>
      <c r="AA2" s="200"/>
      <c r="AB2" s="59" t="s">
        <v>7</v>
      </c>
      <c r="AC2" s="59"/>
    </row>
    <row r="3" spans="1:32" s="32" customFormat="1" ht="67.650000000000006" customHeight="1" x14ac:dyDescent="0.3">
      <c r="A3" s="191"/>
      <c r="B3" s="192" t="s">
        <v>21</v>
      </c>
      <c r="C3" s="192"/>
      <c r="D3" s="192"/>
      <c r="E3" s="192" t="s">
        <v>22</v>
      </c>
      <c r="F3" s="192"/>
      <c r="G3" s="192"/>
      <c r="H3" s="192" t="s">
        <v>13</v>
      </c>
      <c r="I3" s="192"/>
      <c r="J3" s="192"/>
      <c r="K3" s="192" t="s">
        <v>9</v>
      </c>
      <c r="L3" s="192"/>
      <c r="M3" s="192"/>
      <c r="N3" s="192" t="s">
        <v>10</v>
      </c>
      <c r="O3" s="192"/>
      <c r="P3" s="192"/>
      <c r="Q3" s="196" t="s">
        <v>8</v>
      </c>
      <c r="R3" s="197"/>
      <c r="S3" s="198"/>
      <c r="T3" s="192" t="s">
        <v>16</v>
      </c>
      <c r="U3" s="192"/>
      <c r="V3" s="192"/>
      <c r="W3" s="192" t="s">
        <v>11</v>
      </c>
      <c r="X3" s="192"/>
      <c r="Y3" s="192"/>
      <c r="Z3" s="192" t="s">
        <v>12</v>
      </c>
      <c r="AA3" s="192"/>
      <c r="AB3" s="192"/>
    </row>
    <row r="4" spans="1:32" s="33" customFormat="1" ht="19.5" customHeight="1" x14ac:dyDescent="0.3">
      <c r="A4" s="191"/>
      <c r="B4" s="199" t="s">
        <v>15</v>
      </c>
      <c r="C4" s="199" t="s">
        <v>63</v>
      </c>
      <c r="D4" s="210" t="s">
        <v>2</v>
      </c>
      <c r="E4" s="199" t="s">
        <v>15</v>
      </c>
      <c r="F4" s="199" t="s">
        <v>63</v>
      </c>
      <c r="G4" s="210" t="s">
        <v>2</v>
      </c>
      <c r="H4" s="199" t="s">
        <v>15</v>
      </c>
      <c r="I4" s="199" t="s">
        <v>63</v>
      </c>
      <c r="J4" s="210" t="s">
        <v>2</v>
      </c>
      <c r="K4" s="199" t="s">
        <v>15</v>
      </c>
      <c r="L4" s="199" t="s">
        <v>63</v>
      </c>
      <c r="M4" s="210" t="s">
        <v>2</v>
      </c>
      <c r="N4" s="199" t="s">
        <v>15</v>
      </c>
      <c r="O4" s="199" t="s">
        <v>63</v>
      </c>
      <c r="P4" s="210" t="s">
        <v>2</v>
      </c>
      <c r="Q4" s="199" t="s">
        <v>15</v>
      </c>
      <c r="R4" s="199" t="s">
        <v>63</v>
      </c>
      <c r="S4" s="210" t="s">
        <v>2</v>
      </c>
      <c r="T4" s="199" t="s">
        <v>15</v>
      </c>
      <c r="U4" s="199" t="s">
        <v>101</v>
      </c>
      <c r="V4" s="210" t="s">
        <v>2</v>
      </c>
      <c r="W4" s="199" t="s">
        <v>15</v>
      </c>
      <c r="X4" s="199" t="s">
        <v>63</v>
      </c>
      <c r="Y4" s="210" t="s">
        <v>2</v>
      </c>
      <c r="Z4" s="199" t="s">
        <v>15</v>
      </c>
      <c r="AA4" s="199" t="s">
        <v>63</v>
      </c>
      <c r="AB4" s="210" t="s">
        <v>2</v>
      </c>
    </row>
    <row r="5" spans="1:32" s="33" customFormat="1" ht="15.75" customHeight="1" x14ac:dyDescent="0.3">
      <c r="A5" s="191"/>
      <c r="B5" s="199"/>
      <c r="C5" s="199"/>
      <c r="D5" s="210"/>
      <c r="E5" s="199"/>
      <c r="F5" s="199"/>
      <c r="G5" s="210"/>
      <c r="H5" s="199"/>
      <c r="I5" s="199"/>
      <c r="J5" s="210"/>
      <c r="K5" s="199"/>
      <c r="L5" s="199"/>
      <c r="M5" s="210"/>
      <c r="N5" s="199"/>
      <c r="O5" s="199"/>
      <c r="P5" s="210"/>
      <c r="Q5" s="199"/>
      <c r="R5" s="199"/>
      <c r="S5" s="210"/>
      <c r="T5" s="199"/>
      <c r="U5" s="199"/>
      <c r="V5" s="210"/>
      <c r="W5" s="199"/>
      <c r="X5" s="199"/>
      <c r="Y5" s="210"/>
      <c r="Z5" s="199"/>
      <c r="AA5" s="199"/>
      <c r="AB5" s="210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34</v>
      </c>
      <c r="B7" s="35">
        <f>SUM(B8:B35)</f>
        <v>2019</v>
      </c>
      <c r="C7" s="35">
        <f>SUM(C8:C35)</f>
        <v>1901</v>
      </c>
      <c r="D7" s="36">
        <f>IF(ISERROR(C7*100/B7),"-",(C7*100/B7))</f>
        <v>94.155522535908872</v>
      </c>
      <c r="E7" s="35">
        <f>SUM(E8:E35)</f>
        <v>1695</v>
      </c>
      <c r="F7" s="35">
        <f>SUM(F8:F35)</f>
        <v>1548</v>
      </c>
      <c r="G7" s="36">
        <f>IF(ISERROR(F7*100/E7),"-",(F7*100/E7))</f>
        <v>91.327433628318587</v>
      </c>
      <c r="H7" s="86">
        <f>SUM(H8:H35)</f>
        <v>329</v>
      </c>
      <c r="I7" s="86">
        <f>SUM(I8:I35)</f>
        <v>329</v>
      </c>
      <c r="J7" s="108">
        <f>IF(ISERROR(I7*100/H7),"-",(I7*100/H7))</f>
        <v>100</v>
      </c>
      <c r="K7" s="86">
        <f>SUM(K8:K35)</f>
        <v>62</v>
      </c>
      <c r="L7" s="86">
        <f>SUM(L8:L35)</f>
        <v>35</v>
      </c>
      <c r="M7" s="108">
        <f>IF(ISERROR(L7*100/K7),"-",(L7*100/K7))</f>
        <v>56.451612903225808</v>
      </c>
      <c r="N7" s="86">
        <f>SUM(N8:N35)</f>
        <v>14</v>
      </c>
      <c r="O7" s="86">
        <f>SUM(O8:O35)</f>
        <v>3</v>
      </c>
      <c r="P7" s="108">
        <f>IF(ISERROR(O7*100/N7),"-",(O7*100/N7))</f>
        <v>21.428571428571427</v>
      </c>
      <c r="Q7" s="35">
        <f>SUM(Q8:Q35)</f>
        <v>1512</v>
      </c>
      <c r="R7" s="35">
        <f>SUM(R8:R35)</f>
        <v>1368</v>
      </c>
      <c r="S7" s="36">
        <f>IF(ISERROR(R7*100/Q7),"-",(R7*100/Q7))</f>
        <v>90.476190476190482</v>
      </c>
      <c r="T7" s="35">
        <f>SUM(T8:T35)</f>
        <v>889</v>
      </c>
      <c r="U7" s="35">
        <f>SUM(U8:U35)</f>
        <v>412</v>
      </c>
      <c r="V7" s="36">
        <f>IF(ISERROR(U7*100/T7),"-",(U7*100/T7))</f>
        <v>46.344206974128234</v>
      </c>
      <c r="W7" s="35">
        <f>SUM(W8:W35)</f>
        <v>626</v>
      </c>
      <c r="X7" s="35">
        <f>SUM(X8:X35)</f>
        <v>399</v>
      </c>
      <c r="Y7" s="36">
        <f>IF(ISERROR(X7*100/W7),"-",(X7*100/W7))</f>
        <v>63.738019169329071</v>
      </c>
      <c r="Z7" s="35">
        <f>SUM(Z8:Z35)</f>
        <v>578</v>
      </c>
      <c r="AA7" s="35">
        <f>SUM(AA8:AA35)</f>
        <v>373</v>
      </c>
      <c r="AB7" s="36">
        <f>IF(ISERROR(AA7*100/Z7),"-",(AA7*100/Z7))</f>
        <v>64.532871972318333</v>
      </c>
      <c r="AC7" s="37"/>
      <c r="AF7" s="42"/>
    </row>
    <row r="8" spans="1:32" s="42" customFormat="1" ht="15" customHeight="1" x14ac:dyDescent="0.25">
      <c r="A8" s="61" t="s">
        <v>35</v>
      </c>
      <c r="B8" s="39">
        <v>497</v>
      </c>
      <c r="C8" s="39">
        <v>522</v>
      </c>
      <c r="D8" s="36">
        <f>IF(ISERROR(C8*100/B8),"-",(C8*100/B8))</f>
        <v>105.03018108651912</v>
      </c>
      <c r="E8" s="39">
        <v>396</v>
      </c>
      <c r="F8" s="39">
        <v>419</v>
      </c>
      <c r="G8" s="40">
        <f>IF(ISERROR(F8*100/E8),"-",(F8*100/E8))</f>
        <v>105.8080808080808</v>
      </c>
      <c r="H8" s="87">
        <v>57</v>
      </c>
      <c r="I8" s="87">
        <v>97</v>
      </c>
      <c r="J8" s="107">
        <f>IF(ISERROR(I8*100/H8),"-",(I8*100/H8))</f>
        <v>170.17543859649123</v>
      </c>
      <c r="K8" s="87">
        <v>6</v>
      </c>
      <c r="L8" s="87">
        <v>8</v>
      </c>
      <c r="M8" s="107">
        <f>IF(ISERROR(L8*100/K8),"-",(L8*100/K8))</f>
        <v>133.33333333333334</v>
      </c>
      <c r="N8" s="87">
        <v>2</v>
      </c>
      <c r="O8" s="87">
        <v>0</v>
      </c>
      <c r="P8" s="107">
        <f>IF(ISERROR(O8*100/N8),"-",(O8*100/N8))</f>
        <v>0</v>
      </c>
      <c r="Q8" s="39">
        <v>360</v>
      </c>
      <c r="R8" s="60">
        <v>385</v>
      </c>
      <c r="S8" s="40">
        <f>IF(ISERROR(R8*100/Q8),"-",(R8*100/Q8))</f>
        <v>106.94444444444444</v>
      </c>
      <c r="T8" s="39">
        <v>259</v>
      </c>
      <c r="U8" s="60">
        <v>130</v>
      </c>
      <c r="V8" s="40">
        <f>IF(ISERROR(U8*100/T8),"-",(U8*100/T8))</f>
        <v>50.19305019305019</v>
      </c>
      <c r="W8" s="39">
        <v>171</v>
      </c>
      <c r="X8" s="60">
        <v>130</v>
      </c>
      <c r="Y8" s="40">
        <f>IF(ISERROR(X8*100/W8),"-",(X8*100/W8))</f>
        <v>76.023391812865498</v>
      </c>
      <c r="Z8" s="39">
        <v>153</v>
      </c>
      <c r="AA8" s="60">
        <v>124</v>
      </c>
      <c r="AB8" s="40">
        <f>IF(ISERROR(AA8*100/Z8),"-",(AA8*100/Z8))</f>
        <v>81.045751633986924</v>
      </c>
      <c r="AC8" s="37"/>
      <c r="AD8" s="41"/>
    </row>
    <row r="9" spans="1:32" s="43" customFormat="1" ht="15" customHeight="1" x14ac:dyDescent="0.25">
      <c r="A9" s="61" t="s">
        <v>36</v>
      </c>
      <c r="B9" s="39">
        <v>51</v>
      </c>
      <c r="C9" s="39">
        <v>38</v>
      </c>
      <c r="D9" s="36">
        <f t="shared" ref="D9:D35" si="0">IF(ISERROR(C9*100/B9),"-",(C9*100/B9))</f>
        <v>74.509803921568633</v>
      </c>
      <c r="E9" s="39">
        <v>49</v>
      </c>
      <c r="F9" s="39">
        <v>36</v>
      </c>
      <c r="G9" s="40">
        <f t="shared" ref="G9:G35" si="1">IF(ISERROR(F9*100/E9),"-",(F9*100/E9))</f>
        <v>73.469387755102048</v>
      </c>
      <c r="H9" s="87">
        <v>13</v>
      </c>
      <c r="I9" s="87">
        <v>13</v>
      </c>
      <c r="J9" s="107">
        <f t="shared" ref="J9:J35" si="2">IF(ISERROR(I9*100/H9),"-",(I9*100/H9))</f>
        <v>100</v>
      </c>
      <c r="K9" s="87">
        <v>1</v>
      </c>
      <c r="L9" s="87">
        <v>0</v>
      </c>
      <c r="M9" s="107">
        <f t="shared" ref="M9:M35" si="3">IF(ISERROR(L9*100/K9),"-",(L9*100/K9))</f>
        <v>0</v>
      </c>
      <c r="N9" s="87">
        <v>0</v>
      </c>
      <c r="O9" s="87">
        <v>0</v>
      </c>
      <c r="P9" s="107" t="str">
        <f t="shared" ref="P9:P35" si="4">IF(ISERROR(O9*100/N9),"-",(O9*100/N9))</f>
        <v>-</v>
      </c>
      <c r="Q9" s="39">
        <v>47</v>
      </c>
      <c r="R9" s="60">
        <v>28</v>
      </c>
      <c r="S9" s="40">
        <f t="shared" ref="S9:S35" si="5">IF(ISERROR(R9*100/Q9),"-",(R9*100/Q9))</f>
        <v>59.574468085106382</v>
      </c>
      <c r="T9" s="39">
        <v>19</v>
      </c>
      <c r="U9" s="60">
        <v>8</v>
      </c>
      <c r="V9" s="40">
        <f t="shared" ref="V9:V35" si="6">IF(ISERROR(U9*100/T9),"-",(U9*100/T9))</f>
        <v>42.10526315789474</v>
      </c>
      <c r="W9" s="39">
        <v>16</v>
      </c>
      <c r="X9" s="60">
        <v>8</v>
      </c>
      <c r="Y9" s="40">
        <f t="shared" ref="Y9:Y35" si="7">IF(ISERROR(X9*100/W9),"-",(X9*100/W9))</f>
        <v>50</v>
      </c>
      <c r="Z9" s="39">
        <v>14</v>
      </c>
      <c r="AA9" s="60">
        <v>8</v>
      </c>
      <c r="AB9" s="40">
        <f t="shared" ref="AB9:AB35" si="8">IF(ISERROR(AA9*100/Z9),"-",(AA9*100/Z9))</f>
        <v>57.142857142857146</v>
      </c>
      <c r="AC9" s="37"/>
      <c r="AD9" s="41"/>
    </row>
    <row r="10" spans="1:32" s="42" customFormat="1" ht="15" customHeight="1" x14ac:dyDescent="0.25">
      <c r="A10" s="61" t="s">
        <v>37</v>
      </c>
      <c r="B10" s="39">
        <v>8</v>
      </c>
      <c r="C10" s="39">
        <v>5</v>
      </c>
      <c r="D10" s="36">
        <f t="shared" si="0"/>
        <v>62.5</v>
      </c>
      <c r="E10" s="39">
        <v>8</v>
      </c>
      <c r="F10" s="39">
        <v>5</v>
      </c>
      <c r="G10" s="40">
        <f t="shared" si="1"/>
        <v>62.5</v>
      </c>
      <c r="H10" s="87">
        <v>2</v>
      </c>
      <c r="I10" s="87">
        <v>1</v>
      </c>
      <c r="J10" s="107">
        <f t="shared" si="2"/>
        <v>50</v>
      </c>
      <c r="K10" s="87">
        <v>1</v>
      </c>
      <c r="L10" s="87">
        <v>0</v>
      </c>
      <c r="M10" s="107">
        <f t="shared" si="3"/>
        <v>0</v>
      </c>
      <c r="N10" s="87">
        <v>1</v>
      </c>
      <c r="O10" s="87">
        <v>0</v>
      </c>
      <c r="P10" s="107">
        <f t="shared" si="4"/>
        <v>0</v>
      </c>
      <c r="Q10" s="39">
        <v>8</v>
      </c>
      <c r="R10" s="60">
        <v>4</v>
      </c>
      <c r="S10" s="40">
        <f t="shared" si="5"/>
        <v>50</v>
      </c>
      <c r="T10" s="39">
        <v>2</v>
      </c>
      <c r="U10" s="60">
        <v>1</v>
      </c>
      <c r="V10" s="40">
        <f t="shared" si="6"/>
        <v>50</v>
      </c>
      <c r="W10" s="39">
        <v>2</v>
      </c>
      <c r="X10" s="60">
        <v>1</v>
      </c>
      <c r="Y10" s="40">
        <f t="shared" si="7"/>
        <v>50</v>
      </c>
      <c r="Z10" s="39">
        <v>1</v>
      </c>
      <c r="AA10" s="60">
        <v>1</v>
      </c>
      <c r="AB10" s="40">
        <f t="shared" si="8"/>
        <v>100</v>
      </c>
      <c r="AC10" s="37"/>
      <c r="AD10" s="41"/>
    </row>
    <row r="11" spans="1:32" s="42" customFormat="1" ht="15" customHeight="1" x14ac:dyDescent="0.25">
      <c r="A11" s="61" t="s">
        <v>38</v>
      </c>
      <c r="B11" s="39">
        <v>20</v>
      </c>
      <c r="C11" s="39">
        <v>18</v>
      </c>
      <c r="D11" s="36">
        <f t="shared" si="0"/>
        <v>90</v>
      </c>
      <c r="E11" s="39">
        <v>18</v>
      </c>
      <c r="F11" s="39">
        <v>16</v>
      </c>
      <c r="G11" s="40">
        <f t="shared" si="1"/>
        <v>88.888888888888886</v>
      </c>
      <c r="H11" s="87">
        <v>5</v>
      </c>
      <c r="I11" s="87">
        <v>2</v>
      </c>
      <c r="J11" s="107">
        <f t="shared" si="2"/>
        <v>40</v>
      </c>
      <c r="K11" s="87">
        <v>1</v>
      </c>
      <c r="L11" s="87">
        <v>0</v>
      </c>
      <c r="M11" s="107">
        <f t="shared" si="3"/>
        <v>0</v>
      </c>
      <c r="N11" s="87">
        <v>0</v>
      </c>
      <c r="O11" s="87">
        <v>0</v>
      </c>
      <c r="P11" s="107" t="str">
        <f t="shared" si="4"/>
        <v>-</v>
      </c>
      <c r="Q11" s="39">
        <v>17</v>
      </c>
      <c r="R11" s="60">
        <v>16</v>
      </c>
      <c r="S11" s="40">
        <f t="shared" si="5"/>
        <v>94.117647058823536</v>
      </c>
      <c r="T11" s="39">
        <v>8</v>
      </c>
      <c r="U11" s="60">
        <v>5</v>
      </c>
      <c r="V11" s="40">
        <f t="shared" si="6"/>
        <v>62.5</v>
      </c>
      <c r="W11" s="39">
        <v>6</v>
      </c>
      <c r="X11" s="60">
        <v>5</v>
      </c>
      <c r="Y11" s="40">
        <f t="shared" si="7"/>
        <v>83.333333333333329</v>
      </c>
      <c r="Z11" s="39">
        <v>6</v>
      </c>
      <c r="AA11" s="60">
        <v>5</v>
      </c>
      <c r="AB11" s="40">
        <f t="shared" si="8"/>
        <v>83.333333333333329</v>
      </c>
      <c r="AC11" s="37"/>
      <c r="AD11" s="41"/>
    </row>
    <row r="12" spans="1:32" s="42" customFormat="1" ht="15" customHeight="1" x14ac:dyDescent="0.25">
      <c r="A12" s="61" t="s">
        <v>39</v>
      </c>
      <c r="B12" s="39">
        <v>65</v>
      </c>
      <c r="C12" s="39">
        <v>68</v>
      </c>
      <c r="D12" s="36">
        <f t="shared" si="0"/>
        <v>104.61538461538461</v>
      </c>
      <c r="E12" s="39">
        <v>59</v>
      </c>
      <c r="F12" s="39">
        <v>59</v>
      </c>
      <c r="G12" s="40">
        <f t="shared" si="1"/>
        <v>100</v>
      </c>
      <c r="H12" s="87">
        <v>11</v>
      </c>
      <c r="I12" s="87">
        <v>18</v>
      </c>
      <c r="J12" s="107">
        <f t="shared" si="2"/>
        <v>163.63636363636363</v>
      </c>
      <c r="K12" s="87">
        <v>0</v>
      </c>
      <c r="L12" s="87">
        <v>1</v>
      </c>
      <c r="M12" s="107" t="str">
        <f t="shared" si="3"/>
        <v>-</v>
      </c>
      <c r="N12" s="87">
        <v>3</v>
      </c>
      <c r="O12" s="87">
        <v>0</v>
      </c>
      <c r="P12" s="107">
        <f t="shared" si="4"/>
        <v>0</v>
      </c>
      <c r="Q12" s="39">
        <v>56</v>
      </c>
      <c r="R12" s="60">
        <v>53</v>
      </c>
      <c r="S12" s="40">
        <f t="shared" si="5"/>
        <v>94.642857142857139</v>
      </c>
      <c r="T12" s="39">
        <v>33</v>
      </c>
      <c r="U12" s="60">
        <v>13</v>
      </c>
      <c r="V12" s="40">
        <f t="shared" si="6"/>
        <v>39.393939393939391</v>
      </c>
      <c r="W12" s="39">
        <v>29</v>
      </c>
      <c r="X12" s="60">
        <v>11</v>
      </c>
      <c r="Y12" s="40">
        <f t="shared" si="7"/>
        <v>37.931034482758619</v>
      </c>
      <c r="Z12" s="39">
        <v>29</v>
      </c>
      <c r="AA12" s="60">
        <v>10</v>
      </c>
      <c r="AB12" s="40">
        <f t="shared" si="8"/>
        <v>34.482758620689658</v>
      </c>
      <c r="AC12" s="37"/>
      <c r="AD12" s="41"/>
    </row>
    <row r="13" spans="1:32" s="42" customFormat="1" ht="15" customHeight="1" x14ac:dyDescent="0.25">
      <c r="A13" s="61" t="s">
        <v>40</v>
      </c>
      <c r="B13" s="39">
        <v>14</v>
      </c>
      <c r="C13" s="39">
        <v>13</v>
      </c>
      <c r="D13" s="36">
        <f t="shared" si="0"/>
        <v>92.857142857142861</v>
      </c>
      <c r="E13" s="39">
        <v>13</v>
      </c>
      <c r="F13" s="39">
        <v>12</v>
      </c>
      <c r="G13" s="40">
        <f t="shared" si="1"/>
        <v>92.307692307692307</v>
      </c>
      <c r="H13" s="87">
        <v>5</v>
      </c>
      <c r="I13" s="87">
        <v>3</v>
      </c>
      <c r="J13" s="107">
        <f t="shared" si="2"/>
        <v>60</v>
      </c>
      <c r="K13" s="87">
        <v>0</v>
      </c>
      <c r="L13" s="87">
        <v>0</v>
      </c>
      <c r="M13" s="107" t="str">
        <f t="shared" si="3"/>
        <v>-</v>
      </c>
      <c r="N13" s="87">
        <v>0</v>
      </c>
      <c r="O13" s="87">
        <v>0</v>
      </c>
      <c r="P13" s="107" t="str">
        <f t="shared" si="4"/>
        <v>-</v>
      </c>
      <c r="Q13" s="39">
        <v>12</v>
      </c>
      <c r="R13" s="60">
        <v>10</v>
      </c>
      <c r="S13" s="40">
        <f t="shared" si="5"/>
        <v>83.333333333333329</v>
      </c>
      <c r="T13" s="39">
        <v>7</v>
      </c>
      <c r="U13" s="60">
        <v>3</v>
      </c>
      <c r="V13" s="40">
        <f t="shared" si="6"/>
        <v>42.857142857142854</v>
      </c>
      <c r="W13" s="39">
        <v>6</v>
      </c>
      <c r="X13" s="60">
        <v>3</v>
      </c>
      <c r="Y13" s="40">
        <f t="shared" si="7"/>
        <v>50</v>
      </c>
      <c r="Z13" s="39">
        <v>4</v>
      </c>
      <c r="AA13" s="60">
        <v>3</v>
      </c>
      <c r="AB13" s="40">
        <f t="shared" si="8"/>
        <v>75</v>
      </c>
      <c r="AC13" s="37"/>
      <c r="AD13" s="41"/>
    </row>
    <row r="14" spans="1:32" s="42" customFormat="1" ht="15" customHeight="1" x14ac:dyDescent="0.25">
      <c r="A14" s="61" t="s">
        <v>41</v>
      </c>
      <c r="B14" s="39">
        <v>21</v>
      </c>
      <c r="C14" s="39">
        <v>18</v>
      </c>
      <c r="D14" s="36">
        <f t="shared" si="0"/>
        <v>85.714285714285708</v>
      </c>
      <c r="E14" s="39">
        <v>14</v>
      </c>
      <c r="F14" s="39">
        <v>13</v>
      </c>
      <c r="G14" s="40">
        <f t="shared" si="1"/>
        <v>92.857142857142861</v>
      </c>
      <c r="H14" s="87">
        <v>1</v>
      </c>
      <c r="I14" s="87">
        <v>2</v>
      </c>
      <c r="J14" s="107">
        <f t="shared" si="2"/>
        <v>200</v>
      </c>
      <c r="K14" s="87">
        <v>1</v>
      </c>
      <c r="L14" s="87">
        <v>0</v>
      </c>
      <c r="M14" s="107">
        <f t="shared" si="3"/>
        <v>0</v>
      </c>
      <c r="N14" s="87">
        <v>0</v>
      </c>
      <c r="O14" s="87">
        <v>0</v>
      </c>
      <c r="P14" s="107" t="str">
        <f t="shared" si="4"/>
        <v>-</v>
      </c>
      <c r="Q14" s="39">
        <v>14</v>
      </c>
      <c r="R14" s="60">
        <v>12</v>
      </c>
      <c r="S14" s="40">
        <f t="shared" si="5"/>
        <v>85.714285714285708</v>
      </c>
      <c r="T14" s="39">
        <v>12</v>
      </c>
      <c r="U14" s="60">
        <v>3</v>
      </c>
      <c r="V14" s="40">
        <f t="shared" si="6"/>
        <v>25</v>
      </c>
      <c r="W14" s="39">
        <v>5</v>
      </c>
      <c r="X14" s="60">
        <v>3</v>
      </c>
      <c r="Y14" s="40">
        <f t="shared" si="7"/>
        <v>60</v>
      </c>
      <c r="Z14" s="39">
        <v>3</v>
      </c>
      <c r="AA14" s="60">
        <v>2</v>
      </c>
      <c r="AB14" s="40">
        <f t="shared" si="8"/>
        <v>66.666666666666671</v>
      </c>
      <c r="AC14" s="37"/>
      <c r="AD14" s="41"/>
    </row>
    <row r="15" spans="1:32" s="42" customFormat="1" ht="15" customHeight="1" x14ac:dyDescent="0.25">
      <c r="A15" s="61" t="s">
        <v>42</v>
      </c>
      <c r="B15" s="39">
        <v>72</v>
      </c>
      <c r="C15" s="39">
        <v>83</v>
      </c>
      <c r="D15" s="36">
        <f t="shared" si="0"/>
        <v>115.27777777777777</v>
      </c>
      <c r="E15" s="39">
        <v>62</v>
      </c>
      <c r="F15" s="39">
        <v>72</v>
      </c>
      <c r="G15" s="40">
        <f t="shared" si="1"/>
        <v>116.12903225806451</v>
      </c>
      <c r="H15" s="87">
        <v>15</v>
      </c>
      <c r="I15" s="87">
        <v>15</v>
      </c>
      <c r="J15" s="107">
        <f t="shared" si="2"/>
        <v>100</v>
      </c>
      <c r="K15" s="87">
        <v>2</v>
      </c>
      <c r="L15" s="87">
        <v>2</v>
      </c>
      <c r="M15" s="107">
        <f t="shared" si="3"/>
        <v>100</v>
      </c>
      <c r="N15" s="87">
        <v>0</v>
      </c>
      <c r="O15" s="87">
        <v>0</v>
      </c>
      <c r="P15" s="107" t="str">
        <f t="shared" si="4"/>
        <v>-</v>
      </c>
      <c r="Q15" s="39">
        <v>58</v>
      </c>
      <c r="R15" s="60">
        <v>65</v>
      </c>
      <c r="S15" s="40">
        <f t="shared" si="5"/>
        <v>112.06896551724138</v>
      </c>
      <c r="T15" s="39">
        <v>29</v>
      </c>
      <c r="U15" s="60">
        <v>19</v>
      </c>
      <c r="V15" s="40">
        <f t="shared" si="6"/>
        <v>65.517241379310349</v>
      </c>
      <c r="W15" s="39">
        <v>23</v>
      </c>
      <c r="X15" s="60">
        <v>18</v>
      </c>
      <c r="Y15" s="40">
        <f t="shared" si="7"/>
        <v>78.260869565217391</v>
      </c>
      <c r="Z15" s="39">
        <v>22</v>
      </c>
      <c r="AA15" s="60">
        <v>17</v>
      </c>
      <c r="AB15" s="40">
        <f t="shared" si="8"/>
        <v>77.272727272727266</v>
      </c>
      <c r="AC15" s="37"/>
      <c r="AD15" s="41"/>
    </row>
    <row r="16" spans="1:32" s="42" customFormat="1" ht="15" customHeight="1" x14ac:dyDescent="0.25">
      <c r="A16" s="61" t="s">
        <v>43</v>
      </c>
      <c r="B16" s="39">
        <v>57</v>
      </c>
      <c r="C16" s="39">
        <v>60</v>
      </c>
      <c r="D16" s="36">
        <f t="shared" si="0"/>
        <v>105.26315789473684</v>
      </c>
      <c r="E16" s="39">
        <v>49</v>
      </c>
      <c r="F16" s="39">
        <v>44</v>
      </c>
      <c r="G16" s="40">
        <f t="shared" si="1"/>
        <v>89.795918367346943</v>
      </c>
      <c r="H16" s="87">
        <v>12</v>
      </c>
      <c r="I16" s="87">
        <v>11</v>
      </c>
      <c r="J16" s="107">
        <f t="shared" si="2"/>
        <v>91.666666666666671</v>
      </c>
      <c r="K16" s="87">
        <v>4</v>
      </c>
      <c r="L16" s="87">
        <v>0</v>
      </c>
      <c r="M16" s="107">
        <f t="shared" si="3"/>
        <v>0</v>
      </c>
      <c r="N16" s="87">
        <v>1</v>
      </c>
      <c r="O16" s="87">
        <v>0</v>
      </c>
      <c r="P16" s="107">
        <f t="shared" si="4"/>
        <v>0</v>
      </c>
      <c r="Q16" s="39">
        <v>46</v>
      </c>
      <c r="R16" s="60">
        <v>42</v>
      </c>
      <c r="S16" s="40">
        <f t="shared" si="5"/>
        <v>91.304347826086953</v>
      </c>
      <c r="T16" s="39">
        <v>16</v>
      </c>
      <c r="U16" s="60">
        <v>6</v>
      </c>
      <c r="V16" s="40">
        <f t="shared" si="6"/>
        <v>37.5</v>
      </c>
      <c r="W16" s="39">
        <v>11</v>
      </c>
      <c r="X16" s="60">
        <v>6</v>
      </c>
      <c r="Y16" s="40">
        <f t="shared" si="7"/>
        <v>54.545454545454547</v>
      </c>
      <c r="Z16" s="39">
        <v>11</v>
      </c>
      <c r="AA16" s="60">
        <v>6</v>
      </c>
      <c r="AB16" s="40">
        <f t="shared" si="8"/>
        <v>54.545454545454547</v>
      </c>
      <c r="AC16" s="37"/>
      <c r="AD16" s="41"/>
    </row>
    <row r="17" spans="1:30" s="42" customFormat="1" ht="15" customHeight="1" x14ac:dyDescent="0.25">
      <c r="A17" s="61" t="s">
        <v>44</v>
      </c>
      <c r="B17" s="39">
        <v>150</v>
      </c>
      <c r="C17" s="39">
        <v>114</v>
      </c>
      <c r="D17" s="36">
        <f t="shared" si="0"/>
        <v>76</v>
      </c>
      <c r="E17" s="39">
        <v>137</v>
      </c>
      <c r="F17" s="39">
        <v>98</v>
      </c>
      <c r="G17" s="40">
        <f t="shared" si="1"/>
        <v>71.532846715328461</v>
      </c>
      <c r="H17" s="87">
        <v>18</v>
      </c>
      <c r="I17" s="87">
        <v>17</v>
      </c>
      <c r="J17" s="107">
        <f t="shared" si="2"/>
        <v>94.444444444444443</v>
      </c>
      <c r="K17" s="87">
        <v>3</v>
      </c>
      <c r="L17" s="87">
        <v>1</v>
      </c>
      <c r="M17" s="107">
        <f t="shared" si="3"/>
        <v>33.333333333333336</v>
      </c>
      <c r="N17" s="87">
        <v>0</v>
      </c>
      <c r="O17" s="87">
        <v>0</v>
      </c>
      <c r="P17" s="107" t="str">
        <f t="shared" si="4"/>
        <v>-</v>
      </c>
      <c r="Q17" s="39">
        <v>101</v>
      </c>
      <c r="R17" s="60">
        <v>60</v>
      </c>
      <c r="S17" s="40">
        <f t="shared" si="5"/>
        <v>59.405940594059409</v>
      </c>
      <c r="T17" s="39">
        <v>58</v>
      </c>
      <c r="U17" s="60">
        <v>21</v>
      </c>
      <c r="V17" s="40">
        <f t="shared" si="6"/>
        <v>36.206896551724135</v>
      </c>
      <c r="W17" s="39">
        <v>55</v>
      </c>
      <c r="X17" s="60">
        <v>21</v>
      </c>
      <c r="Y17" s="40">
        <f t="shared" si="7"/>
        <v>38.18181818181818</v>
      </c>
      <c r="Z17" s="39">
        <v>52</v>
      </c>
      <c r="AA17" s="60">
        <v>21</v>
      </c>
      <c r="AB17" s="40">
        <f t="shared" si="8"/>
        <v>40.384615384615387</v>
      </c>
      <c r="AC17" s="37"/>
      <c r="AD17" s="41"/>
    </row>
    <row r="18" spans="1:30" s="42" customFormat="1" ht="15" customHeight="1" x14ac:dyDescent="0.25">
      <c r="A18" s="61" t="s">
        <v>45</v>
      </c>
      <c r="B18" s="39">
        <v>40</v>
      </c>
      <c r="C18" s="39">
        <v>47</v>
      </c>
      <c r="D18" s="36">
        <f t="shared" si="0"/>
        <v>117.5</v>
      </c>
      <c r="E18" s="39">
        <v>39</v>
      </c>
      <c r="F18" s="39">
        <v>44</v>
      </c>
      <c r="G18" s="40">
        <f t="shared" si="1"/>
        <v>112.82051282051282</v>
      </c>
      <c r="H18" s="87">
        <v>15</v>
      </c>
      <c r="I18" s="87">
        <v>7</v>
      </c>
      <c r="J18" s="107">
        <f t="shared" si="2"/>
        <v>46.666666666666664</v>
      </c>
      <c r="K18" s="87">
        <v>3</v>
      </c>
      <c r="L18" s="87">
        <v>0</v>
      </c>
      <c r="M18" s="107">
        <f t="shared" si="3"/>
        <v>0</v>
      </c>
      <c r="N18" s="87">
        <v>1</v>
      </c>
      <c r="O18" s="87">
        <v>0</v>
      </c>
      <c r="P18" s="107">
        <f t="shared" si="4"/>
        <v>0</v>
      </c>
      <c r="Q18" s="39">
        <v>28</v>
      </c>
      <c r="R18" s="60">
        <v>39</v>
      </c>
      <c r="S18" s="40">
        <f t="shared" si="5"/>
        <v>139.28571428571428</v>
      </c>
      <c r="T18" s="39">
        <v>9</v>
      </c>
      <c r="U18" s="60">
        <v>17</v>
      </c>
      <c r="V18" s="40">
        <f t="shared" si="6"/>
        <v>188.88888888888889</v>
      </c>
      <c r="W18" s="39">
        <v>11</v>
      </c>
      <c r="X18" s="60">
        <v>16</v>
      </c>
      <c r="Y18" s="40">
        <f t="shared" si="7"/>
        <v>145.45454545454547</v>
      </c>
      <c r="Z18" s="39">
        <v>9</v>
      </c>
      <c r="AA18" s="60">
        <v>15</v>
      </c>
      <c r="AB18" s="40">
        <f t="shared" si="8"/>
        <v>166.66666666666666</v>
      </c>
      <c r="AC18" s="37"/>
      <c r="AD18" s="41"/>
    </row>
    <row r="19" spans="1:30" s="42" customFormat="1" ht="15" customHeight="1" x14ac:dyDescent="0.25">
      <c r="A19" s="61" t="s">
        <v>46</v>
      </c>
      <c r="B19" s="39">
        <v>111</v>
      </c>
      <c r="C19" s="39">
        <v>125</v>
      </c>
      <c r="D19" s="36">
        <f t="shared" si="0"/>
        <v>112.61261261261261</v>
      </c>
      <c r="E19" s="39">
        <v>79</v>
      </c>
      <c r="F19" s="39">
        <v>85</v>
      </c>
      <c r="G19" s="40">
        <f t="shared" si="1"/>
        <v>107.59493670886076</v>
      </c>
      <c r="H19" s="87">
        <v>22</v>
      </c>
      <c r="I19" s="87">
        <v>18</v>
      </c>
      <c r="J19" s="107">
        <f t="shared" si="2"/>
        <v>81.818181818181813</v>
      </c>
      <c r="K19" s="87">
        <v>4</v>
      </c>
      <c r="L19" s="87">
        <v>5</v>
      </c>
      <c r="M19" s="107">
        <f t="shared" si="3"/>
        <v>125</v>
      </c>
      <c r="N19" s="87">
        <v>0</v>
      </c>
      <c r="O19" s="87">
        <v>0</v>
      </c>
      <c r="P19" s="107" t="str">
        <f t="shared" si="4"/>
        <v>-</v>
      </c>
      <c r="Q19" s="39">
        <v>69</v>
      </c>
      <c r="R19" s="60">
        <v>82</v>
      </c>
      <c r="S19" s="40">
        <f t="shared" si="5"/>
        <v>118.84057971014492</v>
      </c>
      <c r="T19" s="39">
        <v>52</v>
      </c>
      <c r="U19" s="60">
        <v>28</v>
      </c>
      <c r="V19" s="40">
        <f t="shared" si="6"/>
        <v>53.846153846153847</v>
      </c>
      <c r="W19" s="39">
        <v>22</v>
      </c>
      <c r="X19" s="60">
        <v>28</v>
      </c>
      <c r="Y19" s="40">
        <f t="shared" si="7"/>
        <v>127.27272727272727</v>
      </c>
      <c r="Z19" s="39">
        <v>21</v>
      </c>
      <c r="AA19" s="60">
        <v>22</v>
      </c>
      <c r="AB19" s="40">
        <f t="shared" si="8"/>
        <v>104.76190476190476</v>
      </c>
      <c r="AC19" s="37"/>
      <c r="AD19" s="41"/>
    </row>
    <row r="20" spans="1:30" s="42" customFormat="1" ht="15" customHeight="1" x14ac:dyDescent="0.25">
      <c r="A20" s="61" t="s">
        <v>47</v>
      </c>
      <c r="B20" s="39">
        <v>41</v>
      </c>
      <c r="C20" s="39">
        <v>34</v>
      </c>
      <c r="D20" s="36">
        <f t="shared" si="0"/>
        <v>82.926829268292678</v>
      </c>
      <c r="E20" s="39">
        <v>38</v>
      </c>
      <c r="F20" s="39">
        <v>30</v>
      </c>
      <c r="G20" s="40">
        <f t="shared" si="1"/>
        <v>78.94736842105263</v>
      </c>
      <c r="H20" s="87">
        <v>6</v>
      </c>
      <c r="I20" s="87">
        <v>7</v>
      </c>
      <c r="J20" s="107">
        <f t="shared" si="2"/>
        <v>116.66666666666667</v>
      </c>
      <c r="K20" s="87">
        <v>1</v>
      </c>
      <c r="L20" s="87">
        <v>0</v>
      </c>
      <c r="M20" s="107">
        <f t="shared" si="3"/>
        <v>0</v>
      </c>
      <c r="N20" s="87">
        <v>0</v>
      </c>
      <c r="O20" s="87">
        <v>0</v>
      </c>
      <c r="P20" s="107" t="str">
        <f t="shared" si="4"/>
        <v>-</v>
      </c>
      <c r="Q20" s="39">
        <v>35</v>
      </c>
      <c r="R20" s="60">
        <v>23</v>
      </c>
      <c r="S20" s="40">
        <f t="shared" si="5"/>
        <v>65.714285714285708</v>
      </c>
      <c r="T20" s="39">
        <v>18</v>
      </c>
      <c r="U20" s="60">
        <v>6</v>
      </c>
      <c r="V20" s="40">
        <f t="shared" si="6"/>
        <v>33.333333333333336</v>
      </c>
      <c r="W20" s="39">
        <v>16</v>
      </c>
      <c r="X20" s="60">
        <v>6</v>
      </c>
      <c r="Y20" s="40">
        <f t="shared" si="7"/>
        <v>37.5</v>
      </c>
      <c r="Z20" s="39">
        <v>14</v>
      </c>
      <c r="AA20" s="60">
        <v>6</v>
      </c>
      <c r="AB20" s="40">
        <f t="shared" si="8"/>
        <v>42.857142857142854</v>
      </c>
      <c r="AC20" s="37"/>
      <c r="AD20" s="41"/>
    </row>
    <row r="21" spans="1:30" s="42" customFormat="1" ht="15" customHeight="1" x14ac:dyDescent="0.25">
      <c r="A21" s="61" t="s">
        <v>48</v>
      </c>
      <c r="B21" s="39">
        <v>36</v>
      </c>
      <c r="C21" s="39">
        <v>37</v>
      </c>
      <c r="D21" s="36">
        <f t="shared" si="0"/>
        <v>102.77777777777777</v>
      </c>
      <c r="E21" s="39">
        <v>25</v>
      </c>
      <c r="F21" s="39">
        <v>25</v>
      </c>
      <c r="G21" s="40">
        <f t="shared" si="1"/>
        <v>100</v>
      </c>
      <c r="H21" s="87">
        <v>5</v>
      </c>
      <c r="I21" s="87">
        <v>3</v>
      </c>
      <c r="J21" s="107">
        <f t="shared" si="2"/>
        <v>60</v>
      </c>
      <c r="K21" s="87">
        <v>1</v>
      </c>
      <c r="L21" s="87">
        <v>2</v>
      </c>
      <c r="M21" s="107">
        <f t="shared" si="3"/>
        <v>200</v>
      </c>
      <c r="N21" s="87">
        <v>0</v>
      </c>
      <c r="O21" s="87">
        <v>0</v>
      </c>
      <c r="P21" s="107" t="str">
        <f t="shared" si="4"/>
        <v>-</v>
      </c>
      <c r="Q21" s="39">
        <v>24</v>
      </c>
      <c r="R21" s="60">
        <v>23</v>
      </c>
      <c r="S21" s="40">
        <f t="shared" si="5"/>
        <v>95.833333333333329</v>
      </c>
      <c r="T21" s="39">
        <v>20</v>
      </c>
      <c r="U21" s="60">
        <v>6</v>
      </c>
      <c r="V21" s="40">
        <f t="shared" si="6"/>
        <v>30</v>
      </c>
      <c r="W21" s="39">
        <v>12</v>
      </c>
      <c r="X21" s="60">
        <v>6</v>
      </c>
      <c r="Y21" s="40">
        <f t="shared" si="7"/>
        <v>50</v>
      </c>
      <c r="Z21" s="39">
        <v>12</v>
      </c>
      <c r="AA21" s="60">
        <v>5</v>
      </c>
      <c r="AB21" s="40">
        <f t="shared" si="8"/>
        <v>41.666666666666664</v>
      </c>
      <c r="AC21" s="37"/>
      <c r="AD21" s="41"/>
    </row>
    <row r="22" spans="1:30" s="42" customFormat="1" ht="15" customHeight="1" x14ac:dyDescent="0.25">
      <c r="A22" s="61" t="s">
        <v>49</v>
      </c>
      <c r="B22" s="39">
        <v>30</v>
      </c>
      <c r="C22" s="39">
        <v>21</v>
      </c>
      <c r="D22" s="36">
        <f t="shared" si="0"/>
        <v>70</v>
      </c>
      <c r="E22" s="39">
        <v>28</v>
      </c>
      <c r="F22" s="39">
        <v>21</v>
      </c>
      <c r="G22" s="40">
        <f t="shared" si="1"/>
        <v>75</v>
      </c>
      <c r="H22" s="87">
        <v>10</v>
      </c>
      <c r="I22" s="87">
        <v>8</v>
      </c>
      <c r="J22" s="107">
        <f t="shared" si="2"/>
        <v>80</v>
      </c>
      <c r="K22" s="87">
        <v>3</v>
      </c>
      <c r="L22" s="87">
        <v>0</v>
      </c>
      <c r="M22" s="107">
        <f t="shared" si="3"/>
        <v>0</v>
      </c>
      <c r="N22" s="87">
        <v>0</v>
      </c>
      <c r="O22" s="87">
        <v>0</v>
      </c>
      <c r="P22" s="107" t="str">
        <f t="shared" si="4"/>
        <v>-</v>
      </c>
      <c r="Q22" s="39">
        <v>26</v>
      </c>
      <c r="R22" s="60">
        <v>17</v>
      </c>
      <c r="S22" s="40">
        <f t="shared" si="5"/>
        <v>65.384615384615387</v>
      </c>
      <c r="T22" s="39">
        <v>5</v>
      </c>
      <c r="U22" s="60">
        <v>5</v>
      </c>
      <c r="V22" s="40">
        <f t="shared" si="6"/>
        <v>100</v>
      </c>
      <c r="W22" s="39">
        <v>7</v>
      </c>
      <c r="X22" s="60">
        <v>5</v>
      </c>
      <c r="Y22" s="40">
        <f t="shared" si="7"/>
        <v>71.428571428571431</v>
      </c>
      <c r="Z22" s="39">
        <v>7</v>
      </c>
      <c r="AA22" s="60">
        <v>4</v>
      </c>
      <c r="AB22" s="40">
        <f t="shared" si="8"/>
        <v>57.142857142857146</v>
      </c>
      <c r="AC22" s="37"/>
      <c r="AD22" s="41"/>
    </row>
    <row r="23" spans="1:30" s="42" customFormat="1" ht="15" customHeight="1" x14ac:dyDescent="0.25">
      <c r="A23" s="61" t="s">
        <v>50</v>
      </c>
      <c r="B23" s="39">
        <v>149</v>
      </c>
      <c r="C23" s="39">
        <v>120</v>
      </c>
      <c r="D23" s="36">
        <f t="shared" si="0"/>
        <v>80.536912751677846</v>
      </c>
      <c r="E23" s="39">
        <v>110</v>
      </c>
      <c r="F23" s="39">
        <v>83</v>
      </c>
      <c r="G23" s="40">
        <f t="shared" si="1"/>
        <v>75.454545454545453</v>
      </c>
      <c r="H23" s="87">
        <v>23</v>
      </c>
      <c r="I23" s="87">
        <v>13</v>
      </c>
      <c r="J23" s="107">
        <f t="shared" si="2"/>
        <v>56.521739130434781</v>
      </c>
      <c r="K23" s="87">
        <v>3</v>
      </c>
      <c r="L23" s="87">
        <v>2</v>
      </c>
      <c r="M23" s="107">
        <f t="shared" si="3"/>
        <v>66.666666666666671</v>
      </c>
      <c r="N23" s="87">
        <v>2</v>
      </c>
      <c r="O23" s="87">
        <v>0</v>
      </c>
      <c r="P23" s="107">
        <f t="shared" si="4"/>
        <v>0</v>
      </c>
      <c r="Q23" s="39">
        <v>101</v>
      </c>
      <c r="R23" s="60">
        <v>75</v>
      </c>
      <c r="S23" s="40">
        <f t="shared" si="5"/>
        <v>74.257425742574256</v>
      </c>
      <c r="T23" s="39">
        <v>76</v>
      </c>
      <c r="U23" s="60">
        <v>15</v>
      </c>
      <c r="V23" s="40">
        <f t="shared" si="6"/>
        <v>19.736842105263158</v>
      </c>
      <c r="W23" s="39">
        <v>40</v>
      </c>
      <c r="X23" s="60">
        <v>14</v>
      </c>
      <c r="Y23" s="40">
        <f t="shared" si="7"/>
        <v>35</v>
      </c>
      <c r="Z23" s="39">
        <v>34</v>
      </c>
      <c r="AA23" s="60">
        <v>13</v>
      </c>
      <c r="AB23" s="40">
        <f t="shared" si="8"/>
        <v>38.235294117647058</v>
      </c>
      <c r="AC23" s="37"/>
      <c r="AD23" s="41"/>
    </row>
    <row r="24" spans="1:30" s="42" customFormat="1" ht="15" customHeight="1" x14ac:dyDescent="0.25">
      <c r="A24" s="61" t="s">
        <v>51</v>
      </c>
      <c r="B24" s="39">
        <v>104</v>
      </c>
      <c r="C24" s="39">
        <v>114</v>
      </c>
      <c r="D24" s="36">
        <f t="shared" si="0"/>
        <v>109.61538461538461</v>
      </c>
      <c r="E24" s="39">
        <v>101</v>
      </c>
      <c r="F24" s="39">
        <v>110</v>
      </c>
      <c r="G24" s="40">
        <f t="shared" si="1"/>
        <v>108.91089108910892</v>
      </c>
      <c r="H24" s="87">
        <v>15</v>
      </c>
      <c r="I24" s="87">
        <v>20</v>
      </c>
      <c r="J24" s="107">
        <f t="shared" si="2"/>
        <v>133.33333333333334</v>
      </c>
      <c r="K24" s="87">
        <v>4</v>
      </c>
      <c r="L24" s="87">
        <v>3</v>
      </c>
      <c r="M24" s="107">
        <f t="shared" si="3"/>
        <v>75</v>
      </c>
      <c r="N24" s="87">
        <v>0</v>
      </c>
      <c r="O24" s="87">
        <v>0</v>
      </c>
      <c r="P24" s="107" t="str">
        <f t="shared" si="4"/>
        <v>-</v>
      </c>
      <c r="Q24" s="39">
        <v>87</v>
      </c>
      <c r="R24" s="60">
        <v>107</v>
      </c>
      <c r="S24" s="40">
        <f t="shared" si="5"/>
        <v>122.98850574712644</v>
      </c>
      <c r="T24" s="39">
        <v>35</v>
      </c>
      <c r="U24" s="60">
        <v>33</v>
      </c>
      <c r="V24" s="40">
        <f t="shared" si="6"/>
        <v>94.285714285714292</v>
      </c>
      <c r="W24" s="39">
        <v>35</v>
      </c>
      <c r="X24" s="60">
        <v>30</v>
      </c>
      <c r="Y24" s="40">
        <f t="shared" si="7"/>
        <v>85.714285714285708</v>
      </c>
      <c r="Z24" s="39">
        <v>33</v>
      </c>
      <c r="AA24" s="60">
        <v>29</v>
      </c>
      <c r="AB24" s="40">
        <f t="shared" si="8"/>
        <v>87.878787878787875</v>
      </c>
      <c r="AC24" s="37"/>
      <c r="AD24" s="41"/>
    </row>
    <row r="25" spans="1:30" s="42" customFormat="1" ht="15" customHeight="1" x14ac:dyDescent="0.25">
      <c r="A25" s="61" t="s">
        <v>52</v>
      </c>
      <c r="B25" s="39">
        <v>30</v>
      </c>
      <c r="C25" s="39">
        <v>31</v>
      </c>
      <c r="D25" s="36">
        <f t="shared" si="0"/>
        <v>103.33333333333333</v>
      </c>
      <c r="E25" s="39">
        <v>23</v>
      </c>
      <c r="F25" s="39">
        <v>26</v>
      </c>
      <c r="G25" s="40">
        <f t="shared" si="1"/>
        <v>113.04347826086956</v>
      </c>
      <c r="H25" s="87">
        <v>8</v>
      </c>
      <c r="I25" s="87">
        <v>10</v>
      </c>
      <c r="J25" s="107">
        <f t="shared" si="2"/>
        <v>125</v>
      </c>
      <c r="K25" s="87">
        <v>3</v>
      </c>
      <c r="L25" s="87">
        <v>2</v>
      </c>
      <c r="M25" s="107">
        <f t="shared" si="3"/>
        <v>66.666666666666671</v>
      </c>
      <c r="N25" s="87">
        <v>0</v>
      </c>
      <c r="O25" s="87">
        <v>1</v>
      </c>
      <c r="P25" s="107" t="str">
        <f t="shared" si="4"/>
        <v>-</v>
      </c>
      <c r="Q25" s="39">
        <v>19</v>
      </c>
      <c r="R25" s="60">
        <v>23</v>
      </c>
      <c r="S25" s="40">
        <f t="shared" si="5"/>
        <v>121.05263157894737</v>
      </c>
      <c r="T25" s="39">
        <v>12</v>
      </c>
      <c r="U25" s="60">
        <v>7</v>
      </c>
      <c r="V25" s="40">
        <f t="shared" si="6"/>
        <v>58.333333333333336</v>
      </c>
      <c r="W25" s="39">
        <v>9</v>
      </c>
      <c r="X25" s="60">
        <v>7</v>
      </c>
      <c r="Y25" s="40">
        <f t="shared" si="7"/>
        <v>77.777777777777771</v>
      </c>
      <c r="Z25" s="39">
        <v>8</v>
      </c>
      <c r="AA25" s="60">
        <v>7</v>
      </c>
      <c r="AB25" s="40">
        <f t="shared" si="8"/>
        <v>87.5</v>
      </c>
      <c r="AC25" s="37"/>
      <c r="AD25" s="41"/>
    </row>
    <row r="26" spans="1:30" s="42" customFormat="1" ht="15" customHeight="1" x14ac:dyDescent="0.25">
      <c r="A26" s="61" t="s">
        <v>53</v>
      </c>
      <c r="B26" s="39">
        <v>55</v>
      </c>
      <c r="C26" s="39">
        <v>46</v>
      </c>
      <c r="D26" s="36">
        <f t="shared" si="0"/>
        <v>83.63636363636364</v>
      </c>
      <c r="E26" s="39">
        <v>50</v>
      </c>
      <c r="F26" s="39">
        <v>40</v>
      </c>
      <c r="G26" s="40">
        <f t="shared" si="1"/>
        <v>80</v>
      </c>
      <c r="H26" s="87">
        <v>12</v>
      </c>
      <c r="I26" s="87">
        <v>11</v>
      </c>
      <c r="J26" s="107">
        <f t="shared" si="2"/>
        <v>91.666666666666671</v>
      </c>
      <c r="K26" s="87">
        <v>2</v>
      </c>
      <c r="L26" s="87">
        <v>1</v>
      </c>
      <c r="M26" s="107">
        <f t="shared" si="3"/>
        <v>50</v>
      </c>
      <c r="N26" s="87">
        <v>2</v>
      </c>
      <c r="O26" s="87">
        <v>0</v>
      </c>
      <c r="P26" s="107">
        <f t="shared" si="4"/>
        <v>0</v>
      </c>
      <c r="Q26" s="39">
        <v>46</v>
      </c>
      <c r="R26" s="60">
        <v>33</v>
      </c>
      <c r="S26" s="40">
        <f t="shared" si="5"/>
        <v>71.739130434782609</v>
      </c>
      <c r="T26" s="39">
        <v>25</v>
      </c>
      <c r="U26" s="60">
        <v>11</v>
      </c>
      <c r="V26" s="40">
        <f t="shared" si="6"/>
        <v>44</v>
      </c>
      <c r="W26" s="39">
        <v>17</v>
      </c>
      <c r="X26" s="60">
        <v>11</v>
      </c>
      <c r="Y26" s="40">
        <f t="shared" si="7"/>
        <v>64.705882352941174</v>
      </c>
      <c r="Z26" s="39">
        <v>17</v>
      </c>
      <c r="AA26" s="60">
        <v>10</v>
      </c>
      <c r="AB26" s="40">
        <f t="shared" si="8"/>
        <v>58.823529411764703</v>
      </c>
      <c r="AC26" s="37"/>
      <c r="AD26" s="41"/>
    </row>
    <row r="27" spans="1:30" s="42" customFormat="1" ht="15" customHeight="1" x14ac:dyDescent="0.25">
      <c r="A27" s="61" t="s">
        <v>54</v>
      </c>
      <c r="B27" s="39">
        <v>62</v>
      </c>
      <c r="C27" s="39">
        <v>44</v>
      </c>
      <c r="D27" s="36">
        <f t="shared" si="0"/>
        <v>70.967741935483872</v>
      </c>
      <c r="E27" s="39">
        <v>59</v>
      </c>
      <c r="F27" s="39">
        <v>41</v>
      </c>
      <c r="G27" s="40">
        <f t="shared" si="1"/>
        <v>69.491525423728817</v>
      </c>
      <c r="H27" s="87">
        <v>9</v>
      </c>
      <c r="I27" s="87">
        <v>10</v>
      </c>
      <c r="J27" s="107">
        <f t="shared" si="2"/>
        <v>111.11111111111111</v>
      </c>
      <c r="K27" s="87">
        <v>1</v>
      </c>
      <c r="L27" s="87">
        <v>1</v>
      </c>
      <c r="M27" s="107">
        <f t="shared" si="3"/>
        <v>100</v>
      </c>
      <c r="N27" s="87">
        <v>0</v>
      </c>
      <c r="O27" s="87">
        <v>0</v>
      </c>
      <c r="P27" s="107" t="str">
        <f t="shared" si="4"/>
        <v>-</v>
      </c>
      <c r="Q27" s="39">
        <v>54</v>
      </c>
      <c r="R27" s="60">
        <v>37</v>
      </c>
      <c r="S27" s="40">
        <f t="shared" si="5"/>
        <v>68.518518518518519</v>
      </c>
      <c r="T27" s="39">
        <v>25</v>
      </c>
      <c r="U27" s="60">
        <v>5</v>
      </c>
      <c r="V27" s="40">
        <f t="shared" si="6"/>
        <v>20</v>
      </c>
      <c r="W27" s="39">
        <v>20</v>
      </c>
      <c r="X27" s="60">
        <v>5</v>
      </c>
      <c r="Y27" s="40">
        <f t="shared" si="7"/>
        <v>25</v>
      </c>
      <c r="Z27" s="39">
        <v>20</v>
      </c>
      <c r="AA27" s="60">
        <v>5</v>
      </c>
      <c r="AB27" s="40">
        <f t="shared" si="8"/>
        <v>25</v>
      </c>
      <c r="AC27" s="37"/>
      <c r="AD27" s="41"/>
    </row>
    <row r="28" spans="1:30" s="42" customFormat="1" ht="15" customHeight="1" x14ac:dyDescent="0.25">
      <c r="A28" s="61" t="s">
        <v>55</v>
      </c>
      <c r="B28" s="39">
        <v>25</v>
      </c>
      <c r="C28" s="39">
        <v>24</v>
      </c>
      <c r="D28" s="36">
        <f t="shared" si="0"/>
        <v>96</v>
      </c>
      <c r="E28" s="39">
        <v>25</v>
      </c>
      <c r="F28" s="39">
        <v>23</v>
      </c>
      <c r="G28" s="40">
        <f t="shared" si="1"/>
        <v>92</v>
      </c>
      <c r="H28" s="87">
        <v>5</v>
      </c>
      <c r="I28" s="87">
        <v>2</v>
      </c>
      <c r="J28" s="107">
        <f t="shared" si="2"/>
        <v>40</v>
      </c>
      <c r="K28" s="87">
        <v>2</v>
      </c>
      <c r="L28" s="87">
        <v>0</v>
      </c>
      <c r="M28" s="107">
        <f t="shared" si="3"/>
        <v>0</v>
      </c>
      <c r="N28" s="87">
        <v>0</v>
      </c>
      <c r="O28" s="87">
        <v>0</v>
      </c>
      <c r="P28" s="107" t="str">
        <f t="shared" si="4"/>
        <v>-</v>
      </c>
      <c r="Q28" s="39">
        <v>24</v>
      </c>
      <c r="R28" s="60">
        <v>23</v>
      </c>
      <c r="S28" s="40">
        <f t="shared" si="5"/>
        <v>95.833333333333329</v>
      </c>
      <c r="T28" s="39">
        <v>11</v>
      </c>
      <c r="U28" s="60">
        <v>8</v>
      </c>
      <c r="V28" s="40">
        <f t="shared" si="6"/>
        <v>72.727272727272734</v>
      </c>
      <c r="W28" s="39">
        <v>11</v>
      </c>
      <c r="X28" s="60">
        <v>7</v>
      </c>
      <c r="Y28" s="40">
        <f t="shared" si="7"/>
        <v>63.636363636363633</v>
      </c>
      <c r="Z28" s="39">
        <v>11</v>
      </c>
      <c r="AA28" s="60">
        <v>7</v>
      </c>
      <c r="AB28" s="40">
        <f t="shared" si="8"/>
        <v>63.636363636363633</v>
      </c>
      <c r="AC28" s="37"/>
      <c r="AD28" s="41"/>
    </row>
    <row r="29" spans="1:30" s="42" customFormat="1" ht="15" customHeight="1" x14ac:dyDescent="0.25">
      <c r="A29" s="61" t="s">
        <v>56</v>
      </c>
      <c r="B29" s="39">
        <v>83</v>
      </c>
      <c r="C29" s="39">
        <v>73</v>
      </c>
      <c r="D29" s="36">
        <f t="shared" si="0"/>
        <v>87.951807228915669</v>
      </c>
      <c r="E29" s="39">
        <v>48</v>
      </c>
      <c r="F29" s="39">
        <v>35</v>
      </c>
      <c r="G29" s="40">
        <f t="shared" si="1"/>
        <v>72.916666666666671</v>
      </c>
      <c r="H29" s="87">
        <v>9</v>
      </c>
      <c r="I29" s="87">
        <v>8</v>
      </c>
      <c r="J29" s="107">
        <f t="shared" si="2"/>
        <v>88.888888888888886</v>
      </c>
      <c r="K29" s="87">
        <v>4</v>
      </c>
      <c r="L29" s="87">
        <v>1</v>
      </c>
      <c r="M29" s="107">
        <f t="shared" si="3"/>
        <v>25</v>
      </c>
      <c r="N29" s="87">
        <v>0</v>
      </c>
      <c r="O29" s="87">
        <v>0</v>
      </c>
      <c r="P29" s="107" t="str">
        <f t="shared" si="4"/>
        <v>-</v>
      </c>
      <c r="Q29" s="39">
        <v>41</v>
      </c>
      <c r="R29" s="60">
        <v>29</v>
      </c>
      <c r="S29" s="40">
        <f t="shared" si="5"/>
        <v>70.731707317073173</v>
      </c>
      <c r="T29" s="39">
        <v>53</v>
      </c>
      <c r="U29" s="60">
        <v>11</v>
      </c>
      <c r="V29" s="40">
        <f t="shared" si="6"/>
        <v>20.754716981132077</v>
      </c>
      <c r="W29" s="39">
        <v>15</v>
      </c>
      <c r="X29" s="60">
        <v>11</v>
      </c>
      <c r="Y29" s="40">
        <f t="shared" si="7"/>
        <v>73.333333333333329</v>
      </c>
      <c r="Z29" s="39">
        <v>15</v>
      </c>
      <c r="AA29" s="60">
        <v>11</v>
      </c>
      <c r="AB29" s="40">
        <f t="shared" si="8"/>
        <v>73.333333333333329</v>
      </c>
      <c r="AC29" s="37"/>
      <c r="AD29" s="41"/>
    </row>
    <row r="30" spans="1:30" s="42" customFormat="1" ht="15" customHeight="1" x14ac:dyDescent="0.25">
      <c r="A30" s="61" t="s">
        <v>57</v>
      </c>
      <c r="B30" s="39">
        <v>44</v>
      </c>
      <c r="C30" s="39">
        <v>42</v>
      </c>
      <c r="D30" s="36">
        <f t="shared" si="0"/>
        <v>95.454545454545453</v>
      </c>
      <c r="E30" s="39">
        <v>42</v>
      </c>
      <c r="F30" s="39">
        <v>36</v>
      </c>
      <c r="G30" s="40">
        <f t="shared" si="1"/>
        <v>85.714285714285708</v>
      </c>
      <c r="H30" s="87">
        <v>16</v>
      </c>
      <c r="I30" s="87">
        <v>8</v>
      </c>
      <c r="J30" s="107">
        <f t="shared" si="2"/>
        <v>50</v>
      </c>
      <c r="K30" s="87">
        <v>3</v>
      </c>
      <c r="L30" s="87">
        <v>1</v>
      </c>
      <c r="M30" s="107">
        <f t="shared" si="3"/>
        <v>33.333333333333336</v>
      </c>
      <c r="N30" s="87">
        <v>0</v>
      </c>
      <c r="O30" s="87">
        <v>1</v>
      </c>
      <c r="P30" s="107" t="str">
        <f t="shared" si="4"/>
        <v>-</v>
      </c>
      <c r="Q30" s="39">
        <v>42</v>
      </c>
      <c r="R30" s="60">
        <v>33</v>
      </c>
      <c r="S30" s="40">
        <f t="shared" si="5"/>
        <v>78.571428571428569</v>
      </c>
      <c r="T30" s="39">
        <v>15</v>
      </c>
      <c r="U30" s="60">
        <v>11</v>
      </c>
      <c r="V30" s="40">
        <f t="shared" si="6"/>
        <v>73.333333333333329</v>
      </c>
      <c r="W30" s="39">
        <v>15</v>
      </c>
      <c r="X30" s="60">
        <v>8</v>
      </c>
      <c r="Y30" s="40">
        <f t="shared" si="7"/>
        <v>53.333333333333336</v>
      </c>
      <c r="Z30" s="39">
        <v>14</v>
      </c>
      <c r="AA30" s="60">
        <v>6</v>
      </c>
      <c r="AB30" s="40">
        <f t="shared" si="8"/>
        <v>42.857142857142854</v>
      </c>
      <c r="AC30" s="37"/>
      <c r="AD30" s="41"/>
    </row>
    <row r="31" spans="1:30" s="42" customFormat="1" ht="15" customHeight="1" x14ac:dyDescent="0.25">
      <c r="A31" s="61" t="s">
        <v>58</v>
      </c>
      <c r="B31" s="39">
        <v>39</v>
      </c>
      <c r="C31" s="39">
        <v>23</v>
      </c>
      <c r="D31" s="36">
        <f t="shared" si="0"/>
        <v>58.974358974358971</v>
      </c>
      <c r="E31" s="39">
        <v>31</v>
      </c>
      <c r="F31" s="39">
        <v>18</v>
      </c>
      <c r="G31" s="40">
        <f t="shared" si="1"/>
        <v>58.064516129032256</v>
      </c>
      <c r="H31" s="87">
        <v>6</v>
      </c>
      <c r="I31" s="87">
        <v>3</v>
      </c>
      <c r="J31" s="107">
        <f t="shared" si="2"/>
        <v>50</v>
      </c>
      <c r="K31" s="87">
        <v>3</v>
      </c>
      <c r="L31" s="87">
        <v>2</v>
      </c>
      <c r="M31" s="107">
        <f t="shared" si="3"/>
        <v>66.666666666666671</v>
      </c>
      <c r="N31" s="87">
        <v>0</v>
      </c>
      <c r="O31" s="87">
        <v>1</v>
      </c>
      <c r="P31" s="107" t="str">
        <f t="shared" si="4"/>
        <v>-</v>
      </c>
      <c r="Q31" s="39">
        <v>28</v>
      </c>
      <c r="R31" s="60">
        <v>17</v>
      </c>
      <c r="S31" s="40">
        <f t="shared" si="5"/>
        <v>60.714285714285715</v>
      </c>
      <c r="T31" s="39">
        <v>11</v>
      </c>
      <c r="U31" s="60">
        <v>7</v>
      </c>
      <c r="V31" s="40">
        <f t="shared" si="6"/>
        <v>63.636363636363633</v>
      </c>
      <c r="W31" s="39">
        <v>6</v>
      </c>
      <c r="X31" s="60">
        <v>7</v>
      </c>
      <c r="Y31" s="40">
        <f t="shared" si="7"/>
        <v>116.66666666666667</v>
      </c>
      <c r="Z31" s="39">
        <v>6</v>
      </c>
      <c r="AA31" s="60">
        <v>7</v>
      </c>
      <c r="AB31" s="40">
        <f t="shared" si="8"/>
        <v>116.66666666666667</v>
      </c>
      <c r="AC31" s="37"/>
      <c r="AD31" s="41"/>
    </row>
    <row r="32" spans="1:30" s="42" customFormat="1" ht="15" customHeight="1" x14ac:dyDescent="0.25">
      <c r="A32" s="61" t="s">
        <v>59</v>
      </c>
      <c r="B32" s="39">
        <v>51</v>
      </c>
      <c r="C32" s="39">
        <v>51</v>
      </c>
      <c r="D32" s="36">
        <f t="shared" si="0"/>
        <v>100</v>
      </c>
      <c r="E32" s="39">
        <v>32</v>
      </c>
      <c r="F32" s="39">
        <v>29</v>
      </c>
      <c r="G32" s="40">
        <f t="shared" si="1"/>
        <v>90.625</v>
      </c>
      <c r="H32" s="87">
        <v>7</v>
      </c>
      <c r="I32" s="87">
        <v>9</v>
      </c>
      <c r="J32" s="107">
        <f t="shared" si="2"/>
        <v>128.57142857142858</v>
      </c>
      <c r="K32" s="87">
        <v>1</v>
      </c>
      <c r="L32" s="87">
        <v>1</v>
      </c>
      <c r="M32" s="107">
        <f t="shared" si="3"/>
        <v>100</v>
      </c>
      <c r="N32" s="87">
        <v>0</v>
      </c>
      <c r="O32" s="87">
        <v>0</v>
      </c>
      <c r="P32" s="107" t="str">
        <f t="shared" si="4"/>
        <v>-</v>
      </c>
      <c r="Q32" s="39">
        <v>32</v>
      </c>
      <c r="R32" s="60">
        <v>26</v>
      </c>
      <c r="S32" s="40">
        <f t="shared" si="5"/>
        <v>81.25</v>
      </c>
      <c r="T32" s="39">
        <v>27</v>
      </c>
      <c r="U32" s="60">
        <v>7</v>
      </c>
      <c r="V32" s="40">
        <f t="shared" si="6"/>
        <v>25.925925925925927</v>
      </c>
      <c r="W32" s="39">
        <v>10</v>
      </c>
      <c r="X32" s="60">
        <v>6</v>
      </c>
      <c r="Y32" s="40">
        <f t="shared" si="7"/>
        <v>60</v>
      </c>
      <c r="Z32" s="39">
        <v>9</v>
      </c>
      <c r="AA32" s="60">
        <v>5</v>
      </c>
      <c r="AB32" s="40">
        <f t="shared" si="8"/>
        <v>55.555555555555557</v>
      </c>
      <c r="AC32" s="37"/>
      <c r="AD32" s="41"/>
    </row>
    <row r="33" spans="1:30" s="42" customFormat="1" ht="15" customHeight="1" x14ac:dyDescent="0.25">
      <c r="A33" s="61" t="s">
        <v>60</v>
      </c>
      <c r="B33" s="39">
        <v>58</v>
      </c>
      <c r="C33" s="39">
        <v>52</v>
      </c>
      <c r="D33" s="36">
        <f t="shared" si="0"/>
        <v>89.65517241379311</v>
      </c>
      <c r="E33" s="39">
        <v>56</v>
      </c>
      <c r="F33" s="39">
        <v>51</v>
      </c>
      <c r="G33" s="40">
        <f t="shared" si="1"/>
        <v>91.071428571428569</v>
      </c>
      <c r="H33" s="87">
        <v>5</v>
      </c>
      <c r="I33" s="87">
        <v>6</v>
      </c>
      <c r="J33" s="107">
        <f t="shared" si="2"/>
        <v>120</v>
      </c>
      <c r="K33" s="87">
        <v>2</v>
      </c>
      <c r="L33" s="87">
        <v>2</v>
      </c>
      <c r="M33" s="107">
        <f t="shared" si="3"/>
        <v>100</v>
      </c>
      <c r="N33" s="87">
        <v>2</v>
      </c>
      <c r="O33" s="87">
        <v>0</v>
      </c>
      <c r="P33" s="107">
        <f t="shared" si="4"/>
        <v>0</v>
      </c>
      <c r="Q33" s="39">
        <v>53</v>
      </c>
      <c r="R33" s="60">
        <v>44</v>
      </c>
      <c r="S33" s="40">
        <f t="shared" si="5"/>
        <v>83.018867924528308</v>
      </c>
      <c r="T33" s="39">
        <v>18</v>
      </c>
      <c r="U33" s="60">
        <v>14</v>
      </c>
      <c r="V33" s="40">
        <f t="shared" si="6"/>
        <v>77.777777777777771</v>
      </c>
      <c r="W33" s="39">
        <v>21</v>
      </c>
      <c r="X33" s="60">
        <v>14</v>
      </c>
      <c r="Y33" s="40">
        <f t="shared" si="7"/>
        <v>66.666666666666671</v>
      </c>
      <c r="Z33" s="39">
        <v>21</v>
      </c>
      <c r="AA33" s="60">
        <v>13</v>
      </c>
      <c r="AB33" s="40">
        <f t="shared" si="8"/>
        <v>61.904761904761905</v>
      </c>
      <c r="AC33" s="37"/>
      <c r="AD33" s="41"/>
    </row>
    <row r="34" spans="1:30" s="42" customFormat="1" ht="15" customHeight="1" x14ac:dyDescent="0.25">
      <c r="A34" s="61" t="s">
        <v>61</v>
      </c>
      <c r="B34" s="39">
        <v>36</v>
      </c>
      <c r="C34" s="39">
        <v>21</v>
      </c>
      <c r="D34" s="36">
        <f t="shared" si="0"/>
        <v>58.333333333333336</v>
      </c>
      <c r="E34" s="39">
        <v>34</v>
      </c>
      <c r="F34" s="39">
        <v>20</v>
      </c>
      <c r="G34" s="40">
        <f t="shared" si="1"/>
        <v>58.823529411764703</v>
      </c>
      <c r="H34" s="87">
        <v>5</v>
      </c>
      <c r="I34" s="87">
        <v>2</v>
      </c>
      <c r="J34" s="107">
        <f t="shared" si="2"/>
        <v>40</v>
      </c>
      <c r="K34" s="87">
        <v>2</v>
      </c>
      <c r="L34" s="87">
        <v>0</v>
      </c>
      <c r="M34" s="107">
        <f t="shared" si="3"/>
        <v>0</v>
      </c>
      <c r="N34" s="87">
        <v>0</v>
      </c>
      <c r="O34" s="87">
        <v>0</v>
      </c>
      <c r="P34" s="107" t="str">
        <f t="shared" si="4"/>
        <v>-</v>
      </c>
      <c r="Q34" s="39">
        <v>29</v>
      </c>
      <c r="R34" s="60">
        <v>18</v>
      </c>
      <c r="S34" s="40">
        <f t="shared" si="5"/>
        <v>62.068965517241381</v>
      </c>
      <c r="T34" s="39">
        <v>9</v>
      </c>
      <c r="U34" s="60">
        <v>6</v>
      </c>
      <c r="V34" s="40">
        <f t="shared" si="6"/>
        <v>66.666666666666671</v>
      </c>
      <c r="W34" s="39">
        <v>8</v>
      </c>
      <c r="X34" s="60">
        <v>6</v>
      </c>
      <c r="Y34" s="40">
        <f t="shared" si="7"/>
        <v>75</v>
      </c>
      <c r="Z34" s="39">
        <v>8</v>
      </c>
      <c r="AA34" s="60">
        <v>6</v>
      </c>
      <c r="AB34" s="40">
        <f t="shared" si="8"/>
        <v>75</v>
      </c>
      <c r="AC34" s="37"/>
      <c r="AD34" s="41"/>
    </row>
    <row r="35" spans="1:30" s="42" customFormat="1" ht="15" customHeight="1" x14ac:dyDescent="0.25">
      <c r="A35" s="61" t="s">
        <v>62</v>
      </c>
      <c r="B35" s="39">
        <v>70</v>
      </c>
      <c r="C35" s="39">
        <v>57</v>
      </c>
      <c r="D35" s="36">
        <f t="shared" si="0"/>
        <v>81.428571428571431</v>
      </c>
      <c r="E35" s="39">
        <v>70</v>
      </c>
      <c r="F35" s="39">
        <v>57</v>
      </c>
      <c r="G35" s="40">
        <f t="shared" si="1"/>
        <v>81.428571428571431</v>
      </c>
      <c r="H35" s="87">
        <v>12</v>
      </c>
      <c r="I35" s="87">
        <v>5</v>
      </c>
      <c r="J35" s="107">
        <f t="shared" si="2"/>
        <v>41.666666666666664</v>
      </c>
      <c r="K35" s="87">
        <v>1</v>
      </c>
      <c r="L35" s="87">
        <v>0</v>
      </c>
      <c r="M35" s="107">
        <f t="shared" si="3"/>
        <v>0</v>
      </c>
      <c r="N35" s="87">
        <v>0</v>
      </c>
      <c r="O35" s="87">
        <v>0</v>
      </c>
      <c r="P35" s="107" t="str">
        <f t="shared" si="4"/>
        <v>-</v>
      </c>
      <c r="Q35" s="39">
        <v>55</v>
      </c>
      <c r="R35" s="60">
        <v>44</v>
      </c>
      <c r="S35" s="40">
        <f t="shared" si="5"/>
        <v>80</v>
      </c>
      <c r="T35" s="160">
        <v>25</v>
      </c>
      <c r="U35" s="60">
        <v>6</v>
      </c>
      <c r="V35" s="40">
        <f t="shared" si="6"/>
        <v>24</v>
      </c>
      <c r="W35" s="39">
        <v>27</v>
      </c>
      <c r="X35" s="60">
        <v>6</v>
      </c>
      <c r="Y35" s="40">
        <f t="shared" si="7"/>
        <v>22.222222222222221</v>
      </c>
      <c r="Z35" s="39">
        <v>24</v>
      </c>
      <c r="AA35" s="60">
        <v>5</v>
      </c>
      <c r="AB35" s="40">
        <f t="shared" si="8"/>
        <v>20.833333333333332</v>
      </c>
      <c r="AC35" s="37"/>
      <c r="AD35" s="41"/>
    </row>
    <row r="36" spans="1:30" ht="48.3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216" t="s">
        <v>103</v>
      </c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30" ht="14.2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9"/>
  <sheetViews>
    <sheetView view="pageBreakPreview" zoomScale="80" zoomScaleNormal="70" zoomScaleSheetLayoutView="80" workbookViewId="0">
      <selection activeCell="I15" sqref="I15"/>
    </sheetView>
  </sheetViews>
  <sheetFormatPr defaultColWidth="8" defaultRowHeight="13.2" x14ac:dyDescent="0.25"/>
  <cols>
    <col min="1" max="1" width="60.109375" style="3" customWidth="1"/>
    <col min="2" max="2" width="18.88671875" style="3" customWidth="1"/>
    <col min="3" max="3" width="18.109375" style="3" customWidth="1"/>
    <col min="4" max="4" width="13.88671875" style="3" customWidth="1"/>
    <col min="5" max="5" width="13.109375" style="3" customWidth="1"/>
    <col min="6" max="16384" width="8" style="3"/>
  </cols>
  <sheetData>
    <row r="1" spans="1:9" ht="52.5" customHeight="1" x14ac:dyDescent="0.25">
      <c r="A1" s="176" t="s">
        <v>64</v>
      </c>
      <c r="B1" s="176"/>
      <c r="C1" s="176"/>
      <c r="D1" s="176"/>
      <c r="E1" s="176"/>
    </row>
    <row r="2" spans="1:9" ht="29.25" customHeight="1" x14ac:dyDescent="0.25">
      <c r="A2" s="217" t="s">
        <v>23</v>
      </c>
      <c r="B2" s="217"/>
      <c r="C2" s="217"/>
      <c r="D2" s="217"/>
      <c r="E2" s="217"/>
    </row>
    <row r="3" spans="1:9" s="4" customFormat="1" ht="23.25" customHeight="1" x14ac:dyDescent="0.3">
      <c r="A3" s="181" t="s">
        <v>0</v>
      </c>
      <c r="B3" s="177" t="s">
        <v>104</v>
      </c>
      <c r="C3" s="177" t="s">
        <v>105</v>
      </c>
      <c r="D3" s="214" t="s">
        <v>1</v>
      </c>
      <c r="E3" s="215"/>
    </row>
    <row r="4" spans="1:9" s="4" customFormat="1" ht="27.6" x14ac:dyDescent="0.3">
      <c r="A4" s="182"/>
      <c r="B4" s="178"/>
      <c r="C4" s="178"/>
      <c r="D4" s="5" t="s">
        <v>2</v>
      </c>
      <c r="E4" s="6" t="s">
        <v>26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19.05" customHeight="1" x14ac:dyDescent="0.3">
      <c r="A6" s="10" t="s">
        <v>27</v>
      </c>
      <c r="B6" s="80">
        <f>'8-ВПО-ЦЗ'!B7</f>
        <v>415</v>
      </c>
      <c r="C6" s="80">
        <f>'8-ВПО-ЦЗ'!C7</f>
        <v>396</v>
      </c>
      <c r="D6" s="11">
        <f>C6*100/B6</f>
        <v>95.421686746987959</v>
      </c>
      <c r="E6" s="75">
        <f>C6-B6</f>
        <v>-19</v>
      </c>
      <c r="I6" s="13"/>
    </row>
    <row r="7" spans="1:9" s="4" customFormat="1" ht="19.05" customHeight="1" x14ac:dyDescent="0.3">
      <c r="A7" s="10" t="s">
        <v>28</v>
      </c>
      <c r="B7" s="80">
        <f>'8-ВПО-ЦЗ'!E7</f>
        <v>244</v>
      </c>
      <c r="C7" s="80">
        <f>'8-ВПО-ЦЗ'!F7</f>
        <v>224</v>
      </c>
      <c r="D7" s="11">
        <f t="shared" ref="D7:D11" si="0">C7*100/B7</f>
        <v>91.803278688524586</v>
      </c>
      <c r="E7" s="75">
        <f t="shared" ref="E7:E11" si="1">C7-B7</f>
        <v>-20</v>
      </c>
      <c r="I7" s="13"/>
    </row>
    <row r="8" spans="1:9" s="4" customFormat="1" ht="41.55" customHeight="1" x14ac:dyDescent="0.3">
      <c r="A8" s="14" t="s">
        <v>29</v>
      </c>
      <c r="B8" s="80">
        <f>'8-ВПО-ЦЗ'!H7</f>
        <v>63</v>
      </c>
      <c r="C8" s="80">
        <f>'8-ВПО-ЦЗ'!I7</f>
        <v>55</v>
      </c>
      <c r="D8" s="11">
        <f t="shared" si="0"/>
        <v>87.301587301587304</v>
      </c>
      <c r="E8" s="75">
        <f t="shared" si="1"/>
        <v>-8</v>
      </c>
      <c r="I8" s="13"/>
    </row>
    <row r="9" spans="1:9" s="4" customFormat="1" ht="19.05" customHeight="1" x14ac:dyDescent="0.3">
      <c r="A9" s="10" t="s">
        <v>30</v>
      </c>
      <c r="B9" s="80">
        <f>'8-ВПО-ЦЗ'!K7</f>
        <v>8</v>
      </c>
      <c r="C9" s="80">
        <f>'8-ВПО-ЦЗ'!L7</f>
        <v>15</v>
      </c>
      <c r="D9" s="11">
        <f t="shared" si="0"/>
        <v>187.5</v>
      </c>
      <c r="E9" s="75">
        <f t="shared" si="1"/>
        <v>7</v>
      </c>
      <c r="I9" s="13"/>
    </row>
    <row r="10" spans="1:9" s="4" customFormat="1" ht="48.75" customHeight="1" x14ac:dyDescent="0.3">
      <c r="A10" s="15" t="s">
        <v>20</v>
      </c>
      <c r="B10" s="80">
        <f>'8-ВПО-ЦЗ'!N7</f>
        <v>2</v>
      </c>
      <c r="C10" s="80">
        <f>'8-ВПО-ЦЗ'!O7</f>
        <v>1</v>
      </c>
      <c r="D10" s="11">
        <f t="shared" si="0"/>
        <v>50</v>
      </c>
      <c r="E10" s="75">
        <f t="shared" si="1"/>
        <v>-1</v>
      </c>
      <c r="I10" s="13"/>
    </row>
    <row r="11" spans="1:9" s="4" customFormat="1" ht="44.85" customHeight="1" x14ac:dyDescent="0.3">
      <c r="A11" s="15" t="s">
        <v>31</v>
      </c>
      <c r="B11" s="81">
        <f>'8-ВПО-ЦЗ'!Q7</f>
        <v>213</v>
      </c>
      <c r="C11" s="81">
        <f>'8-ВПО-ЦЗ'!R7</f>
        <v>175</v>
      </c>
      <c r="D11" s="11">
        <f t="shared" si="0"/>
        <v>82.159624413145536</v>
      </c>
      <c r="E11" s="75">
        <f t="shared" si="1"/>
        <v>-38</v>
      </c>
      <c r="I11" s="13"/>
    </row>
    <row r="12" spans="1:9" s="4" customFormat="1" ht="12.75" customHeight="1" x14ac:dyDescent="0.3">
      <c r="A12" s="183" t="s">
        <v>4</v>
      </c>
      <c r="B12" s="184"/>
      <c r="C12" s="184"/>
      <c r="D12" s="184"/>
      <c r="E12" s="184"/>
      <c r="I12" s="13"/>
    </row>
    <row r="13" spans="1:9" s="4" customFormat="1" ht="18" customHeight="1" x14ac:dyDescent="0.3">
      <c r="A13" s="185"/>
      <c r="B13" s="186"/>
      <c r="C13" s="186"/>
      <c r="D13" s="186"/>
      <c r="E13" s="186"/>
      <c r="I13" s="13"/>
    </row>
    <row r="14" spans="1:9" s="4" customFormat="1" ht="20.25" customHeight="1" x14ac:dyDescent="0.3">
      <c r="A14" s="181" t="s">
        <v>0</v>
      </c>
      <c r="B14" s="187" t="s">
        <v>106</v>
      </c>
      <c r="C14" s="187" t="s">
        <v>107</v>
      </c>
      <c r="D14" s="214" t="s">
        <v>1</v>
      </c>
      <c r="E14" s="215"/>
      <c r="I14" s="13"/>
    </row>
    <row r="15" spans="1:9" ht="31.95" customHeight="1" x14ac:dyDescent="0.25">
      <c r="A15" s="182"/>
      <c r="B15" s="187"/>
      <c r="C15" s="187"/>
      <c r="D15" s="21" t="s">
        <v>2</v>
      </c>
      <c r="E15" s="6" t="s">
        <v>26</v>
      </c>
      <c r="I15" s="13"/>
    </row>
    <row r="16" spans="1:9" ht="20.55" customHeight="1" x14ac:dyDescent="0.25">
      <c r="A16" s="10" t="s">
        <v>98</v>
      </c>
      <c r="B16" s="81" t="s">
        <v>99</v>
      </c>
      <c r="C16" s="81">
        <f>'8-ВПО-ЦЗ'!U7</f>
        <v>46</v>
      </c>
      <c r="D16" s="16" t="s">
        <v>99</v>
      </c>
      <c r="E16" s="75" t="s">
        <v>99</v>
      </c>
      <c r="I16" s="13"/>
    </row>
    <row r="17" spans="1:9" ht="20.55" customHeight="1" x14ac:dyDescent="0.25">
      <c r="A17" s="1" t="s">
        <v>28</v>
      </c>
      <c r="B17" s="81">
        <f>'8-ВПО-ЦЗ'!W7</f>
        <v>93</v>
      </c>
      <c r="C17" s="81">
        <f>'8-ВПО-ЦЗ'!X7</f>
        <v>42</v>
      </c>
      <c r="D17" s="16">
        <f t="shared" ref="D17:D18" si="2">C17*100/B17</f>
        <v>45.161290322580648</v>
      </c>
      <c r="E17" s="75">
        <f t="shared" ref="E17:E18" si="3">C17-B17</f>
        <v>-51</v>
      </c>
      <c r="I17" s="13"/>
    </row>
    <row r="18" spans="1:9" ht="20.55" customHeight="1" x14ac:dyDescent="0.25">
      <c r="A18" s="1" t="s">
        <v>33</v>
      </c>
      <c r="B18" s="81">
        <f>'8-ВПО-ЦЗ'!Z7</f>
        <v>81</v>
      </c>
      <c r="C18" s="81">
        <f>'8-ВПО-ЦЗ'!AA7</f>
        <v>39</v>
      </c>
      <c r="D18" s="16">
        <f t="shared" si="2"/>
        <v>48.148148148148145</v>
      </c>
      <c r="E18" s="75">
        <f t="shared" si="3"/>
        <v>-42</v>
      </c>
      <c r="I18" s="13"/>
    </row>
    <row r="19" spans="1:9" ht="72" customHeight="1" x14ac:dyDescent="0.3">
      <c r="A19" s="175" t="s">
        <v>100</v>
      </c>
      <c r="B19" s="175"/>
      <c r="C19" s="175"/>
      <c r="D19" s="175"/>
      <c r="E19" s="175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H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5" width="11.21875" style="44" customWidth="1"/>
    <col min="16" max="16" width="8.109375" style="44" customWidth="1"/>
    <col min="17" max="18" width="12.33203125" style="44" customWidth="1"/>
    <col min="19" max="19" width="8.109375" style="44" customWidth="1"/>
    <col min="20" max="20" width="10.6640625" style="44" hidden="1" customWidth="1"/>
    <col min="21" max="21" width="24.33203125" style="44" customWidth="1"/>
    <col min="22" max="22" width="5.6640625" style="44" hidden="1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89" t="s">
        <v>111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7"/>
      <c r="O1" s="27"/>
      <c r="P1" s="27"/>
      <c r="Q1" s="27"/>
      <c r="R1" s="27"/>
      <c r="S1" s="27"/>
      <c r="T1" s="27"/>
      <c r="U1" s="27"/>
      <c r="V1" s="27"/>
      <c r="W1" s="27"/>
      <c r="X1" s="195"/>
      <c r="Y1" s="195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90"/>
      <c r="Y2" s="190"/>
      <c r="Z2" s="200"/>
      <c r="AA2" s="200"/>
      <c r="AB2" s="59" t="s">
        <v>7</v>
      </c>
      <c r="AC2" s="59"/>
    </row>
    <row r="3" spans="1:32" s="32" customFormat="1" ht="47.55" customHeight="1" x14ac:dyDescent="0.3">
      <c r="A3" s="191"/>
      <c r="B3" s="218" t="s">
        <v>21</v>
      </c>
      <c r="C3" s="218"/>
      <c r="D3" s="218"/>
      <c r="E3" s="218" t="s">
        <v>22</v>
      </c>
      <c r="F3" s="218"/>
      <c r="G3" s="218"/>
      <c r="H3" s="218" t="s">
        <v>13</v>
      </c>
      <c r="I3" s="218"/>
      <c r="J3" s="218"/>
      <c r="K3" s="218" t="s">
        <v>9</v>
      </c>
      <c r="L3" s="218"/>
      <c r="M3" s="218"/>
      <c r="N3" s="218" t="s">
        <v>10</v>
      </c>
      <c r="O3" s="218"/>
      <c r="P3" s="218"/>
      <c r="Q3" s="219" t="s">
        <v>8</v>
      </c>
      <c r="R3" s="220"/>
      <c r="S3" s="221"/>
      <c r="T3" s="218" t="s">
        <v>16</v>
      </c>
      <c r="U3" s="218"/>
      <c r="V3" s="218"/>
      <c r="W3" s="218" t="s">
        <v>11</v>
      </c>
      <c r="X3" s="218"/>
      <c r="Y3" s="218"/>
      <c r="Z3" s="218" t="s">
        <v>12</v>
      </c>
      <c r="AA3" s="218"/>
      <c r="AB3" s="218"/>
    </row>
    <row r="4" spans="1:32" s="33" customFormat="1" ht="19.5" customHeight="1" x14ac:dyDescent="0.3">
      <c r="A4" s="191"/>
      <c r="B4" s="193" t="s">
        <v>15</v>
      </c>
      <c r="C4" s="193" t="s">
        <v>63</v>
      </c>
      <c r="D4" s="194" t="s">
        <v>2</v>
      </c>
      <c r="E4" s="193" t="s">
        <v>15</v>
      </c>
      <c r="F4" s="193" t="s">
        <v>63</v>
      </c>
      <c r="G4" s="194" t="s">
        <v>2</v>
      </c>
      <c r="H4" s="193" t="s">
        <v>15</v>
      </c>
      <c r="I4" s="193" t="s">
        <v>63</v>
      </c>
      <c r="J4" s="194" t="s">
        <v>2</v>
      </c>
      <c r="K4" s="193" t="s">
        <v>15</v>
      </c>
      <c r="L4" s="193" t="s">
        <v>63</v>
      </c>
      <c r="M4" s="194" t="s">
        <v>2</v>
      </c>
      <c r="N4" s="193" t="s">
        <v>15</v>
      </c>
      <c r="O4" s="193" t="s">
        <v>63</v>
      </c>
      <c r="P4" s="194" t="s">
        <v>2</v>
      </c>
      <c r="Q4" s="193" t="s">
        <v>15</v>
      </c>
      <c r="R4" s="193" t="s">
        <v>63</v>
      </c>
      <c r="S4" s="194" t="s">
        <v>2</v>
      </c>
      <c r="T4" s="193" t="s">
        <v>15</v>
      </c>
      <c r="U4" s="199" t="s">
        <v>101</v>
      </c>
      <c r="V4" s="194" t="s">
        <v>2</v>
      </c>
      <c r="W4" s="193" t="s">
        <v>15</v>
      </c>
      <c r="X4" s="193" t="s">
        <v>63</v>
      </c>
      <c r="Y4" s="194" t="s">
        <v>2</v>
      </c>
      <c r="Z4" s="193" t="s">
        <v>15</v>
      </c>
      <c r="AA4" s="193" t="s">
        <v>63</v>
      </c>
      <c r="AB4" s="194" t="s">
        <v>2</v>
      </c>
    </row>
    <row r="5" spans="1:32" s="33" customFormat="1" ht="15.75" customHeight="1" x14ac:dyDescent="0.3">
      <c r="A5" s="191"/>
      <c r="B5" s="193"/>
      <c r="C5" s="193"/>
      <c r="D5" s="194"/>
      <c r="E5" s="193"/>
      <c r="F5" s="193"/>
      <c r="G5" s="194"/>
      <c r="H5" s="193"/>
      <c r="I5" s="193"/>
      <c r="J5" s="194"/>
      <c r="K5" s="193"/>
      <c r="L5" s="193"/>
      <c r="M5" s="194"/>
      <c r="N5" s="193"/>
      <c r="O5" s="193"/>
      <c r="P5" s="194"/>
      <c r="Q5" s="193"/>
      <c r="R5" s="193"/>
      <c r="S5" s="194"/>
      <c r="T5" s="193"/>
      <c r="U5" s="199"/>
      <c r="V5" s="194"/>
      <c r="W5" s="193"/>
      <c r="X5" s="193"/>
      <c r="Y5" s="194"/>
      <c r="Z5" s="193"/>
      <c r="AA5" s="193"/>
      <c r="AB5" s="194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34</v>
      </c>
      <c r="B7" s="35">
        <f>SUM(B8:B35)</f>
        <v>415</v>
      </c>
      <c r="C7" s="35">
        <f>SUM(C8:C35)</f>
        <v>396</v>
      </c>
      <c r="D7" s="36">
        <f>IF(ISERROR(C7*100/B7),"-",(C7*100/B7))</f>
        <v>95.421686746987959</v>
      </c>
      <c r="E7" s="35">
        <f>SUM(E8:E35)</f>
        <v>244</v>
      </c>
      <c r="F7" s="35">
        <f>SUM(F8:F35)</f>
        <v>224</v>
      </c>
      <c r="G7" s="36">
        <f>IF(ISERROR(F7*100/E7),"-",(F7*100/E7))</f>
        <v>91.803278688524586</v>
      </c>
      <c r="H7" s="35">
        <f>SUM(H8:H35)</f>
        <v>63</v>
      </c>
      <c r="I7" s="35">
        <f>SUM(I8:I35)</f>
        <v>55</v>
      </c>
      <c r="J7" s="36">
        <f>IF(ISERROR(I7*100/H7),"-",(I7*100/H7))</f>
        <v>87.301587301587304</v>
      </c>
      <c r="K7" s="35">
        <f>SUM(K8:K35)</f>
        <v>8</v>
      </c>
      <c r="L7" s="35">
        <f>SUM(L8:L35)</f>
        <v>15</v>
      </c>
      <c r="M7" s="36">
        <f>IF(ISERROR(L7*100/K7),"-",(L7*100/K7))</f>
        <v>187.5</v>
      </c>
      <c r="N7" s="35">
        <f>SUM(N8:N35)</f>
        <v>2</v>
      </c>
      <c r="O7" s="35">
        <f>SUM(O8:O35)</f>
        <v>1</v>
      </c>
      <c r="P7" s="36">
        <f>IF(ISERROR(O7*100/N7),"-",(O7*100/N7))</f>
        <v>50</v>
      </c>
      <c r="Q7" s="35">
        <f>SUM(Q8:Q35)</f>
        <v>213</v>
      </c>
      <c r="R7" s="35">
        <f>SUM(R8:R35)</f>
        <v>175</v>
      </c>
      <c r="S7" s="36">
        <f>IF(ISERROR(R7*100/Q7),"-",(R7*100/Q7))</f>
        <v>82.159624413145536</v>
      </c>
      <c r="T7" s="35">
        <f>SUM(T8:T35)</f>
        <v>236</v>
      </c>
      <c r="U7" s="35">
        <f>SUM(U8:U35)</f>
        <v>46</v>
      </c>
      <c r="V7" s="36">
        <f>IF(ISERROR(U7*100/T7),"-",(U7*100/T7))</f>
        <v>19.491525423728813</v>
      </c>
      <c r="W7" s="35">
        <f>SUM(W8:W35)</f>
        <v>93</v>
      </c>
      <c r="X7" s="35">
        <f>SUM(X8:X35)</f>
        <v>42</v>
      </c>
      <c r="Y7" s="36">
        <f>IF(ISERROR(X7*100/W7),"-",(X7*100/W7))</f>
        <v>45.161290322580648</v>
      </c>
      <c r="Z7" s="35">
        <f>SUM(Z8:Z35)</f>
        <v>81</v>
      </c>
      <c r="AA7" s="35">
        <f>SUM(AA8:AA35)</f>
        <v>39</v>
      </c>
      <c r="AB7" s="36">
        <f>IF(ISERROR(AA7*100/Z7),"-",(AA7*100/Z7))</f>
        <v>48.148148148148145</v>
      </c>
      <c r="AC7" s="37"/>
      <c r="AF7" s="42"/>
    </row>
    <row r="8" spans="1:32" s="42" customFormat="1" ht="15" customHeight="1" x14ac:dyDescent="0.25">
      <c r="A8" s="61" t="s">
        <v>35</v>
      </c>
      <c r="B8" s="39">
        <v>218</v>
      </c>
      <c r="C8" s="39">
        <v>236</v>
      </c>
      <c r="D8" s="36">
        <f>IF(ISERROR(C8*100/B8),"-",(C8*100/B8))</f>
        <v>108.25688073394495</v>
      </c>
      <c r="E8" s="39">
        <v>124</v>
      </c>
      <c r="F8" s="39">
        <v>135</v>
      </c>
      <c r="G8" s="40">
        <f>IF(ISERROR(F8*100/E8),"-",(F8*100/E8))</f>
        <v>108.87096774193549</v>
      </c>
      <c r="H8" s="39">
        <v>30</v>
      </c>
      <c r="I8" s="39">
        <v>29</v>
      </c>
      <c r="J8" s="40">
        <f>IF(ISERROR(I8*100/H8),"-",(I8*100/H8))</f>
        <v>96.666666666666671</v>
      </c>
      <c r="K8" s="39">
        <v>4</v>
      </c>
      <c r="L8" s="39">
        <v>8</v>
      </c>
      <c r="M8" s="40">
        <f>IF(ISERROR(L8*100/K8),"-",(L8*100/K8))</f>
        <v>200</v>
      </c>
      <c r="N8" s="39">
        <v>1</v>
      </c>
      <c r="O8" s="39">
        <v>1</v>
      </c>
      <c r="P8" s="40">
        <f>IF(ISERROR(O8*100/N8),"-",(O8*100/N8))</f>
        <v>100</v>
      </c>
      <c r="Q8" s="39">
        <v>102</v>
      </c>
      <c r="R8" s="60">
        <v>106</v>
      </c>
      <c r="S8" s="40">
        <f>IF(ISERROR(R8*100/Q8),"-",(R8*100/Q8))</f>
        <v>103.92156862745098</v>
      </c>
      <c r="T8" s="39">
        <v>132</v>
      </c>
      <c r="U8" s="60">
        <v>31</v>
      </c>
      <c r="V8" s="40">
        <f>IF(ISERROR(U8*100/T8),"-",(U8*100/T8))</f>
        <v>23.484848484848484</v>
      </c>
      <c r="W8" s="39">
        <v>50</v>
      </c>
      <c r="X8" s="60">
        <v>29</v>
      </c>
      <c r="Y8" s="40">
        <f>IF(ISERROR(X8*100/W8),"-",(X8*100/W8))</f>
        <v>58</v>
      </c>
      <c r="Z8" s="39">
        <v>45</v>
      </c>
      <c r="AA8" s="60">
        <v>26</v>
      </c>
      <c r="AB8" s="40">
        <f>IF(ISERROR(AA8*100/Z8),"-",(AA8*100/Z8))</f>
        <v>57.777777777777779</v>
      </c>
      <c r="AC8" s="37"/>
      <c r="AD8" s="41"/>
    </row>
    <row r="9" spans="1:32" s="43" customFormat="1" ht="15" customHeight="1" x14ac:dyDescent="0.25">
      <c r="A9" s="61" t="s">
        <v>36</v>
      </c>
      <c r="B9" s="39">
        <v>8</v>
      </c>
      <c r="C9" s="39">
        <v>7</v>
      </c>
      <c r="D9" s="36">
        <f t="shared" ref="D9:D35" si="0">IF(ISERROR(C9*100/B9),"-",(C9*100/B9))</f>
        <v>87.5</v>
      </c>
      <c r="E9" s="39">
        <v>5</v>
      </c>
      <c r="F9" s="39">
        <v>5</v>
      </c>
      <c r="G9" s="40">
        <f t="shared" ref="G9:G35" si="1">IF(ISERROR(F9*100/E9),"-",(F9*100/E9))</f>
        <v>100</v>
      </c>
      <c r="H9" s="39">
        <v>1</v>
      </c>
      <c r="I9" s="39">
        <v>2</v>
      </c>
      <c r="J9" s="40">
        <f t="shared" ref="J9:J35" si="2">IF(ISERROR(I9*100/H9),"-",(I9*100/H9))</f>
        <v>200</v>
      </c>
      <c r="K9" s="39">
        <v>0</v>
      </c>
      <c r="L9" s="39">
        <v>1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5</v>
      </c>
      <c r="R9" s="60">
        <v>3</v>
      </c>
      <c r="S9" s="40">
        <f t="shared" ref="S9:S35" si="5">IF(ISERROR(R9*100/Q9),"-",(R9*100/Q9))</f>
        <v>60</v>
      </c>
      <c r="T9" s="39">
        <v>5</v>
      </c>
      <c r="U9" s="60">
        <v>1</v>
      </c>
      <c r="V9" s="40">
        <f t="shared" ref="V9:V35" si="6">IF(ISERROR(U9*100/T9),"-",(U9*100/T9))</f>
        <v>20</v>
      </c>
      <c r="W9" s="39">
        <v>3</v>
      </c>
      <c r="X9" s="60">
        <v>1</v>
      </c>
      <c r="Y9" s="40">
        <f t="shared" ref="Y9:Y35" si="7">IF(ISERROR(X9*100/W9),"-",(X9*100/W9))</f>
        <v>33.333333333333336</v>
      </c>
      <c r="Z9" s="39">
        <v>3</v>
      </c>
      <c r="AA9" s="60">
        <v>1</v>
      </c>
      <c r="AB9" s="40">
        <f t="shared" ref="AB9:AB35" si="8">IF(ISERROR(AA9*100/Z9),"-",(AA9*100/Z9))</f>
        <v>33.333333333333336</v>
      </c>
      <c r="AC9" s="37"/>
      <c r="AD9" s="41"/>
    </row>
    <row r="10" spans="1:32" s="42" customFormat="1" ht="15" customHeight="1" x14ac:dyDescent="0.25">
      <c r="A10" s="61" t="s">
        <v>37</v>
      </c>
      <c r="B10" s="39">
        <v>3</v>
      </c>
      <c r="C10" s="39">
        <v>3</v>
      </c>
      <c r="D10" s="36">
        <f t="shared" si="0"/>
        <v>100</v>
      </c>
      <c r="E10" s="39">
        <v>2</v>
      </c>
      <c r="F10" s="39">
        <v>2</v>
      </c>
      <c r="G10" s="40">
        <f t="shared" si="1"/>
        <v>100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2</v>
      </c>
      <c r="R10" s="60">
        <v>2</v>
      </c>
      <c r="S10" s="40">
        <f t="shared" si="5"/>
        <v>100</v>
      </c>
      <c r="T10" s="39">
        <v>3</v>
      </c>
      <c r="U10" s="60">
        <v>0</v>
      </c>
      <c r="V10" s="40">
        <f t="shared" si="6"/>
        <v>0</v>
      </c>
      <c r="W10" s="39">
        <v>2</v>
      </c>
      <c r="X10" s="60">
        <v>0</v>
      </c>
      <c r="Y10" s="40">
        <f t="shared" si="7"/>
        <v>0</v>
      </c>
      <c r="Z10" s="39">
        <v>1</v>
      </c>
      <c r="AA10" s="60">
        <v>0</v>
      </c>
      <c r="AB10" s="40">
        <f t="shared" si="8"/>
        <v>0</v>
      </c>
      <c r="AC10" s="37"/>
      <c r="AD10" s="41"/>
    </row>
    <row r="11" spans="1:32" s="42" customFormat="1" ht="15" customHeight="1" x14ac:dyDescent="0.25">
      <c r="A11" s="61" t="s">
        <v>38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1</v>
      </c>
      <c r="I11" s="39">
        <v>0</v>
      </c>
      <c r="J11" s="40">
        <f t="shared" si="2"/>
        <v>0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1</v>
      </c>
      <c r="R11" s="60">
        <v>0</v>
      </c>
      <c r="S11" s="40">
        <f t="shared" si="5"/>
        <v>0</v>
      </c>
      <c r="T11" s="39">
        <v>0</v>
      </c>
      <c r="U11" s="60">
        <v>0</v>
      </c>
      <c r="V11" s="40" t="str">
        <f t="shared" si="6"/>
        <v>-</v>
      </c>
      <c r="W11" s="39">
        <v>0</v>
      </c>
      <c r="X11" s="60">
        <v>0</v>
      </c>
      <c r="Y11" s="40" t="str">
        <f t="shared" si="7"/>
        <v>-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5" customHeight="1" x14ac:dyDescent="0.25">
      <c r="A12" s="61" t="s">
        <v>39</v>
      </c>
      <c r="B12" s="39">
        <v>7</v>
      </c>
      <c r="C12" s="39">
        <v>5</v>
      </c>
      <c r="D12" s="36">
        <f t="shared" si="0"/>
        <v>71.428571428571431</v>
      </c>
      <c r="E12" s="39">
        <v>6</v>
      </c>
      <c r="F12" s="39">
        <v>3</v>
      </c>
      <c r="G12" s="40">
        <f t="shared" si="1"/>
        <v>50</v>
      </c>
      <c r="H12" s="39">
        <v>1</v>
      </c>
      <c r="I12" s="39">
        <v>1</v>
      </c>
      <c r="J12" s="40">
        <f t="shared" si="2"/>
        <v>100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tr">
        <f t="shared" si="4"/>
        <v>-</v>
      </c>
      <c r="Q12" s="39">
        <v>4</v>
      </c>
      <c r="R12" s="60">
        <v>2</v>
      </c>
      <c r="S12" s="40">
        <f t="shared" si="5"/>
        <v>50</v>
      </c>
      <c r="T12" s="39">
        <v>3</v>
      </c>
      <c r="U12" s="60">
        <v>0</v>
      </c>
      <c r="V12" s="40">
        <f t="shared" si="6"/>
        <v>0</v>
      </c>
      <c r="W12" s="39">
        <v>2</v>
      </c>
      <c r="X12" s="60">
        <v>0</v>
      </c>
      <c r="Y12" s="40">
        <f t="shared" si="7"/>
        <v>0</v>
      </c>
      <c r="Z12" s="39">
        <v>2</v>
      </c>
      <c r="AA12" s="60">
        <v>0</v>
      </c>
      <c r="AB12" s="40">
        <f t="shared" si="8"/>
        <v>0</v>
      </c>
      <c r="AC12" s="37"/>
      <c r="AD12" s="41"/>
    </row>
    <row r="13" spans="1:32" s="42" customFormat="1" ht="15" customHeight="1" x14ac:dyDescent="0.25">
      <c r="A13" s="61" t="s">
        <v>40</v>
      </c>
      <c r="B13" s="39">
        <v>2</v>
      </c>
      <c r="C13" s="39">
        <v>4</v>
      </c>
      <c r="D13" s="36">
        <f t="shared" si="0"/>
        <v>200</v>
      </c>
      <c r="E13" s="39">
        <v>1</v>
      </c>
      <c r="F13" s="39">
        <v>3</v>
      </c>
      <c r="G13" s="40">
        <f t="shared" si="1"/>
        <v>300</v>
      </c>
      <c r="H13" s="39">
        <v>0</v>
      </c>
      <c r="I13" s="39">
        <v>1</v>
      </c>
      <c r="J13" s="40" t="str">
        <f t="shared" si="2"/>
        <v>-</v>
      </c>
      <c r="K13" s="39">
        <v>0</v>
      </c>
      <c r="L13" s="39">
        <v>1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1</v>
      </c>
      <c r="R13" s="60">
        <v>3</v>
      </c>
      <c r="S13" s="40">
        <f t="shared" si="5"/>
        <v>300</v>
      </c>
      <c r="T13" s="39">
        <v>1</v>
      </c>
      <c r="U13" s="60">
        <v>0</v>
      </c>
      <c r="V13" s="40">
        <f t="shared" si="6"/>
        <v>0</v>
      </c>
      <c r="W13" s="39">
        <v>1</v>
      </c>
      <c r="X13" s="60">
        <v>0</v>
      </c>
      <c r="Y13" s="40">
        <f t="shared" si="7"/>
        <v>0</v>
      </c>
      <c r="Z13" s="39">
        <v>1</v>
      </c>
      <c r="AA13" s="60">
        <v>0</v>
      </c>
      <c r="AB13" s="40">
        <f t="shared" si="8"/>
        <v>0</v>
      </c>
      <c r="AC13" s="37"/>
      <c r="AD13" s="41"/>
    </row>
    <row r="14" spans="1:32" s="42" customFormat="1" ht="15" customHeight="1" x14ac:dyDescent="0.25">
      <c r="A14" s="61" t="s">
        <v>41</v>
      </c>
      <c r="B14" s="39">
        <v>13</v>
      </c>
      <c r="C14" s="39">
        <v>10</v>
      </c>
      <c r="D14" s="36">
        <f t="shared" si="0"/>
        <v>76.92307692307692</v>
      </c>
      <c r="E14" s="39">
        <v>12</v>
      </c>
      <c r="F14" s="39">
        <v>8</v>
      </c>
      <c r="G14" s="40">
        <f t="shared" si="1"/>
        <v>66.666666666666671</v>
      </c>
      <c r="H14" s="39">
        <v>1</v>
      </c>
      <c r="I14" s="39">
        <v>3</v>
      </c>
      <c r="J14" s="40">
        <f t="shared" si="2"/>
        <v>300</v>
      </c>
      <c r="K14" s="39">
        <v>0</v>
      </c>
      <c r="L14" s="39">
        <v>1</v>
      </c>
      <c r="M14" s="40" t="str">
        <f t="shared" si="3"/>
        <v>-</v>
      </c>
      <c r="N14" s="39">
        <v>1</v>
      </c>
      <c r="O14" s="39">
        <v>0</v>
      </c>
      <c r="P14" s="40">
        <f t="shared" si="4"/>
        <v>0</v>
      </c>
      <c r="Q14" s="39">
        <v>12</v>
      </c>
      <c r="R14" s="60">
        <v>8</v>
      </c>
      <c r="S14" s="40">
        <f t="shared" si="5"/>
        <v>66.666666666666671</v>
      </c>
      <c r="T14" s="39">
        <v>7</v>
      </c>
      <c r="U14" s="60">
        <v>1</v>
      </c>
      <c r="V14" s="40">
        <f t="shared" si="6"/>
        <v>14.285714285714286</v>
      </c>
      <c r="W14" s="39">
        <v>6</v>
      </c>
      <c r="X14" s="60">
        <v>1</v>
      </c>
      <c r="Y14" s="40">
        <f t="shared" si="7"/>
        <v>16.666666666666668</v>
      </c>
      <c r="Z14" s="39">
        <v>6</v>
      </c>
      <c r="AA14" s="60">
        <v>1</v>
      </c>
      <c r="AB14" s="40">
        <f t="shared" si="8"/>
        <v>16.666666666666668</v>
      </c>
      <c r="AC14" s="37"/>
      <c r="AD14" s="41"/>
    </row>
    <row r="15" spans="1:32" s="42" customFormat="1" ht="15" customHeight="1" x14ac:dyDescent="0.25">
      <c r="A15" s="61" t="s">
        <v>42</v>
      </c>
      <c r="B15" s="39">
        <v>42</v>
      </c>
      <c r="C15" s="39">
        <v>37</v>
      </c>
      <c r="D15" s="36">
        <f t="shared" si="0"/>
        <v>88.095238095238102</v>
      </c>
      <c r="E15" s="39">
        <v>18</v>
      </c>
      <c r="F15" s="39">
        <v>15</v>
      </c>
      <c r="G15" s="40">
        <f t="shared" si="1"/>
        <v>83.333333333333329</v>
      </c>
      <c r="H15" s="39">
        <v>7</v>
      </c>
      <c r="I15" s="39">
        <v>3</v>
      </c>
      <c r="J15" s="40">
        <f t="shared" si="2"/>
        <v>42.857142857142854</v>
      </c>
      <c r="K15" s="39">
        <v>1</v>
      </c>
      <c r="L15" s="39">
        <v>1</v>
      </c>
      <c r="M15" s="40">
        <f t="shared" si="3"/>
        <v>100</v>
      </c>
      <c r="N15" s="39">
        <v>0</v>
      </c>
      <c r="O15" s="39">
        <v>0</v>
      </c>
      <c r="P15" s="40" t="str">
        <f t="shared" si="4"/>
        <v>-</v>
      </c>
      <c r="Q15" s="39">
        <v>16</v>
      </c>
      <c r="R15" s="60">
        <v>12</v>
      </c>
      <c r="S15" s="40">
        <f t="shared" si="5"/>
        <v>75</v>
      </c>
      <c r="T15" s="39">
        <v>28</v>
      </c>
      <c r="U15" s="60">
        <v>3</v>
      </c>
      <c r="V15" s="40">
        <f t="shared" si="6"/>
        <v>10.714285714285714</v>
      </c>
      <c r="W15" s="39">
        <v>7</v>
      </c>
      <c r="X15" s="60">
        <v>3</v>
      </c>
      <c r="Y15" s="40">
        <f t="shared" si="7"/>
        <v>42.857142857142854</v>
      </c>
      <c r="Z15" s="39">
        <v>6</v>
      </c>
      <c r="AA15" s="60">
        <v>3</v>
      </c>
      <c r="AB15" s="40">
        <f t="shared" si="8"/>
        <v>50</v>
      </c>
      <c r="AC15" s="37"/>
      <c r="AD15" s="41"/>
    </row>
    <row r="16" spans="1:32" s="42" customFormat="1" ht="15" customHeight="1" x14ac:dyDescent="0.25">
      <c r="A16" s="61" t="s">
        <v>43</v>
      </c>
      <c r="B16" s="39">
        <v>24</v>
      </c>
      <c r="C16" s="39">
        <v>16</v>
      </c>
      <c r="D16" s="36">
        <f t="shared" si="0"/>
        <v>66.666666666666671</v>
      </c>
      <c r="E16" s="39">
        <v>16</v>
      </c>
      <c r="F16" s="39">
        <v>8</v>
      </c>
      <c r="G16" s="40">
        <f t="shared" si="1"/>
        <v>50</v>
      </c>
      <c r="H16" s="39">
        <v>5</v>
      </c>
      <c r="I16" s="39">
        <v>4</v>
      </c>
      <c r="J16" s="40">
        <f t="shared" si="2"/>
        <v>80</v>
      </c>
      <c r="K16" s="39">
        <v>0</v>
      </c>
      <c r="L16" s="39">
        <v>0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16</v>
      </c>
      <c r="R16" s="60">
        <v>5</v>
      </c>
      <c r="S16" s="40">
        <f t="shared" si="5"/>
        <v>31.25</v>
      </c>
      <c r="T16" s="39">
        <v>11</v>
      </c>
      <c r="U16" s="60">
        <v>3</v>
      </c>
      <c r="V16" s="40">
        <f t="shared" si="6"/>
        <v>27.272727272727273</v>
      </c>
      <c r="W16" s="39">
        <v>4</v>
      </c>
      <c r="X16" s="60">
        <v>1</v>
      </c>
      <c r="Y16" s="40">
        <f t="shared" si="7"/>
        <v>25</v>
      </c>
      <c r="Z16" s="39">
        <v>2</v>
      </c>
      <c r="AA16" s="60">
        <v>1</v>
      </c>
      <c r="AB16" s="40">
        <f t="shared" si="8"/>
        <v>50</v>
      </c>
      <c r="AC16" s="37"/>
      <c r="AD16" s="41"/>
    </row>
    <row r="17" spans="1:30" s="42" customFormat="1" ht="15" customHeight="1" x14ac:dyDescent="0.25">
      <c r="A17" s="61" t="s">
        <v>44</v>
      </c>
      <c r="B17" s="39">
        <v>10</v>
      </c>
      <c r="C17" s="39">
        <v>12</v>
      </c>
      <c r="D17" s="36">
        <f t="shared" si="0"/>
        <v>120</v>
      </c>
      <c r="E17" s="39">
        <v>3</v>
      </c>
      <c r="F17" s="39">
        <v>5</v>
      </c>
      <c r="G17" s="40">
        <f t="shared" si="1"/>
        <v>166.66666666666666</v>
      </c>
      <c r="H17" s="39">
        <v>2</v>
      </c>
      <c r="I17" s="39">
        <v>3</v>
      </c>
      <c r="J17" s="40">
        <f t="shared" si="2"/>
        <v>150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2</v>
      </c>
      <c r="R17" s="60">
        <v>3</v>
      </c>
      <c r="S17" s="40">
        <f t="shared" si="5"/>
        <v>150</v>
      </c>
      <c r="T17" s="39">
        <v>7</v>
      </c>
      <c r="U17" s="60">
        <v>0</v>
      </c>
      <c r="V17" s="40">
        <f t="shared" si="6"/>
        <v>0</v>
      </c>
      <c r="W17" s="39">
        <v>2</v>
      </c>
      <c r="X17" s="60">
        <v>0</v>
      </c>
      <c r="Y17" s="40">
        <f t="shared" si="7"/>
        <v>0</v>
      </c>
      <c r="Z17" s="39">
        <v>2</v>
      </c>
      <c r="AA17" s="60">
        <v>0</v>
      </c>
      <c r="AB17" s="40">
        <f t="shared" si="8"/>
        <v>0</v>
      </c>
      <c r="AC17" s="37"/>
      <c r="AD17" s="41"/>
    </row>
    <row r="18" spans="1:30" s="42" customFormat="1" ht="15" customHeight="1" x14ac:dyDescent="0.25">
      <c r="A18" s="61" t="s">
        <v>45</v>
      </c>
      <c r="B18" s="39">
        <v>13</v>
      </c>
      <c r="C18" s="39">
        <v>6</v>
      </c>
      <c r="D18" s="36">
        <f t="shared" si="0"/>
        <v>46.153846153846153</v>
      </c>
      <c r="E18" s="39">
        <v>6</v>
      </c>
      <c r="F18" s="39">
        <v>5</v>
      </c>
      <c r="G18" s="40">
        <f t="shared" si="1"/>
        <v>83.333333333333329</v>
      </c>
      <c r="H18" s="39">
        <v>2</v>
      </c>
      <c r="I18" s="39">
        <v>2</v>
      </c>
      <c r="J18" s="40">
        <f t="shared" si="2"/>
        <v>100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6</v>
      </c>
      <c r="R18" s="60">
        <v>3</v>
      </c>
      <c r="S18" s="40">
        <f t="shared" si="5"/>
        <v>50</v>
      </c>
      <c r="T18" s="39">
        <v>3</v>
      </c>
      <c r="U18" s="60">
        <v>0</v>
      </c>
      <c r="V18" s="40">
        <f t="shared" si="6"/>
        <v>0</v>
      </c>
      <c r="W18" s="39">
        <v>2</v>
      </c>
      <c r="X18" s="60">
        <v>0</v>
      </c>
      <c r="Y18" s="40">
        <f t="shared" si="7"/>
        <v>0</v>
      </c>
      <c r="Z18" s="39">
        <v>2</v>
      </c>
      <c r="AA18" s="60">
        <v>0</v>
      </c>
      <c r="AB18" s="40">
        <f t="shared" si="8"/>
        <v>0</v>
      </c>
      <c r="AC18" s="37"/>
      <c r="AD18" s="41"/>
    </row>
    <row r="19" spans="1:30" s="42" customFormat="1" ht="15" customHeight="1" x14ac:dyDescent="0.25">
      <c r="A19" s="61" t="s">
        <v>46</v>
      </c>
      <c r="B19" s="39">
        <v>7</v>
      </c>
      <c r="C19" s="39">
        <v>5</v>
      </c>
      <c r="D19" s="36">
        <f t="shared" si="0"/>
        <v>71.428571428571431</v>
      </c>
      <c r="E19" s="39">
        <v>5</v>
      </c>
      <c r="F19" s="39">
        <v>3</v>
      </c>
      <c r="G19" s="40">
        <f t="shared" si="1"/>
        <v>60</v>
      </c>
      <c r="H19" s="39">
        <v>3</v>
      </c>
      <c r="I19" s="39">
        <v>0</v>
      </c>
      <c r="J19" s="40">
        <f t="shared" si="2"/>
        <v>0</v>
      </c>
      <c r="K19" s="39">
        <v>1</v>
      </c>
      <c r="L19" s="39">
        <v>0</v>
      </c>
      <c r="M19" s="40">
        <f t="shared" si="3"/>
        <v>0</v>
      </c>
      <c r="N19" s="39">
        <v>0</v>
      </c>
      <c r="O19" s="39">
        <v>0</v>
      </c>
      <c r="P19" s="40" t="str">
        <f t="shared" si="4"/>
        <v>-</v>
      </c>
      <c r="Q19" s="39">
        <v>5</v>
      </c>
      <c r="R19" s="60">
        <v>2</v>
      </c>
      <c r="S19" s="40">
        <f t="shared" si="5"/>
        <v>40</v>
      </c>
      <c r="T19" s="39">
        <v>3</v>
      </c>
      <c r="U19" s="60">
        <v>1</v>
      </c>
      <c r="V19" s="40">
        <f t="shared" si="6"/>
        <v>33.333333333333336</v>
      </c>
      <c r="W19" s="39">
        <v>1</v>
      </c>
      <c r="X19" s="60">
        <v>1</v>
      </c>
      <c r="Y19" s="40">
        <f t="shared" si="7"/>
        <v>100</v>
      </c>
      <c r="Z19" s="39">
        <v>1</v>
      </c>
      <c r="AA19" s="60">
        <v>1</v>
      </c>
      <c r="AB19" s="40">
        <f t="shared" si="8"/>
        <v>100</v>
      </c>
      <c r="AC19" s="37"/>
      <c r="AD19" s="41"/>
    </row>
    <row r="20" spans="1:30" s="42" customFormat="1" ht="15" customHeight="1" x14ac:dyDescent="0.25">
      <c r="A20" s="61" t="s">
        <v>47</v>
      </c>
      <c r="B20" s="39">
        <v>5</v>
      </c>
      <c r="C20" s="39">
        <v>3</v>
      </c>
      <c r="D20" s="36">
        <f t="shared" si="0"/>
        <v>60</v>
      </c>
      <c r="E20" s="39">
        <v>3</v>
      </c>
      <c r="F20" s="39">
        <v>1</v>
      </c>
      <c r="G20" s="40">
        <f t="shared" si="1"/>
        <v>33.333333333333336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2</v>
      </c>
      <c r="R20" s="60">
        <v>0</v>
      </c>
      <c r="S20" s="40">
        <f t="shared" si="5"/>
        <v>0</v>
      </c>
      <c r="T20" s="39">
        <v>3</v>
      </c>
      <c r="U20" s="60">
        <v>0</v>
      </c>
      <c r="V20" s="40">
        <f t="shared" si="6"/>
        <v>0</v>
      </c>
      <c r="W20" s="39">
        <v>1</v>
      </c>
      <c r="X20" s="60">
        <v>0</v>
      </c>
      <c r="Y20" s="40">
        <f t="shared" si="7"/>
        <v>0</v>
      </c>
      <c r="Z20" s="39">
        <v>0</v>
      </c>
      <c r="AA20" s="60">
        <v>0</v>
      </c>
      <c r="AB20" s="40" t="str">
        <f t="shared" si="8"/>
        <v>-</v>
      </c>
      <c r="AC20" s="37"/>
      <c r="AD20" s="41"/>
    </row>
    <row r="21" spans="1:30" s="42" customFormat="1" ht="15" customHeight="1" x14ac:dyDescent="0.25">
      <c r="A21" s="61" t="s">
        <v>48</v>
      </c>
      <c r="B21" s="39">
        <v>5</v>
      </c>
      <c r="C21" s="39">
        <v>4</v>
      </c>
      <c r="D21" s="36">
        <f t="shared" si="0"/>
        <v>80</v>
      </c>
      <c r="E21" s="39">
        <v>3</v>
      </c>
      <c r="F21" s="39">
        <v>2</v>
      </c>
      <c r="G21" s="40">
        <f t="shared" si="1"/>
        <v>66.666666666666671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3</v>
      </c>
      <c r="R21" s="60">
        <v>1</v>
      </c>
      <c r="S21" s="40">
        <f t="shared" si="5"/>
        <v>33.333333333333336</v>
      </c>
      <c r="T21" s="39">
        <v>3</v>
      </c>
      <c r="U21" s="60">
        <v>0</v>
      </c>
      <c r="V21" s="40">
        <f t="shared" si="6"/>
        <v>0</v>
      </c>
      <c r="W21" s="39">
        <v>1</v>
      </c>
      <c r="X21" s="60">
        <v>0</v>
      </c>
      <c r="Y21" s="40">
        <f t="shared" si="7"/>
        <v>0</v>
      </c>
      <c r="Z21" s="39">
        <v>1</v>
      </c>
      <c r="AA21" s="60">
        <v>0</v>
      </c>
      <c r="AB21" s="40">
        <f t="shared" si="8"/>
        <v>0</v>
      </c>
      <c r="AC21" s="37"/>
      <c r="AD21" s="41"/>
    </row>
    <row r="22" spans="1:30" s="42" customFormat="1" ht="15" customHeight="1" x14ac:dyDescent="0.25">
      <c r="A22" s="61" t="s">
        <v>49</v>
      </c>
      <c r="B22" s="39">
        <v>3</v>
      </c>
      <c r="C22" s="39">
        <v>4</v>
      </c>
      <c r="D22" s="36">
        <f t="shared" si="0"/>
        <v>133.33333333333334</v>
      </c>
      <c r="E22" s="39">
        <v>3</v>
      </c>
      <c r="F22" s="39">
        <v>4</v>
      </c>
      <c r="G22" s="40">
        <f t="shared" si="1"/>
        <v>133.33333333333334</v>
      </c>
      <c r="H22" s="39">
        <v>1</v>
      </c>
      <c r="I22" s="39">
        <v>1</v>
      </c>
      <c r="J22" s="40">
        <f t="shared" si="2"/>
        <v>100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3</v>
      </c>
      <c r="R22" s="60">
        <v>4</v>
      </c>
      <c r="S22" s="40">
        <f t="shared" si="5"/>
        <v>133.33333333333334</v>
      </c>
      <c r="T22" s="39">
        <v>0</v>
      </c>
      <c r="U22" s="60">
        <v>0</v>
      </c>
      <c r="V22" s="40" t="str">
        <f t="shared" si="6"/>
        <v>-</v>
      </c>
      <c r="W22" s="39">
        <v>0</v>
      </c>
      <c r="X22" s="60">
        <v>0</v>
      </c>
      <c r="Y22" s="40" t="str">
        <f t="shared" si="7"/>
        <v>-</v>
      </c>
      <c r="Z22" s="39">
        <v>0</v>
      </c>
      <c r="AA22" s="60">
        <v>0</v>
      </c>
      <c r="AB22" s="40" t="str">
        <f t="shared" si="8"/>
        <v>-</v>
      </c>
      <c r="AC22" s="37"/>
      <c r="AD22" s="41"/>
    </row>
    <row r="23" spans="1:30" s="42" customFormat="1" ht="15" customHeight="1" x14ac:dyDescent="0.25">
      <c r="A23" s="61" t="s">
        <v>50</v>
      </c>
      <c r="B23" s="39">
        <v>8</v>
      </c>
      <c r="C23" s="39">
        <v>4</v>
      </c>
      <c r="D23" s="36">
        <f t="shared" si="0"/>
        <v>50</v>
      </c>
      <c r="E23" s="39">
        <v>7</v>
      </c>
      <c r="F23" s="39">
        <v>3</v>
      </c>
      <c r="G23" s="40">
        <f t="shared" si="1"/>
        <v>42.857142857142854</v>
      </c>
      <c r="H23" s="39">
        <v>1</v>
      </c>
      <c r="I23" s="39">
        <v>1</v>
      </c>
      <c r="J23" s="40">
        <f t="shared" si="2"/>
        <v>100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7</v>
      </c>
      <c r="R23" s="60">
        <v>2</v>
      </c>
      <c r="S23" s="40">
        <f t="shared" si="5"/>
        <v>28.571428571428573</v>
      </c>
      <c r="T23" s="39">
        <v>4</v>
      </c>
      <c r="U23" s="60">
        <v>0</v>
      </c>
      <c r="V23" s="40">
        <f t="shared" si="6"/>
        <v>0</v>
      </c>
      <c r="W23" s="39">
        <v>3</v>
      </c>
      <c r="X23" s="60">
        <v>0</v>
      </c>
      <c r="Y23" s="40">
        <f t="shared" si="7"/>
        <v>0</v>
      </c>
      <c r="Z23" s="39">
        <v>2</v>
      </c>
      <c r="AA23" s="60">
        <v>0</v>
      </c>
      <c r="AB23" s="40">
        <f t="shared" si="8"/>
        <v>0</v>
      </c>
      <c r="AC23" s="37"/>
      <c r="AD23" s="41"/>
    </row>
    <row r="24" spans="1:30" s="42" customFormat="1" ht="15" customHeight="1" x14ac:dyDescent="0.25">
      <c r="A24" s="61" t="s">
        <v>51</v>
      </c>
      <c r="B24" s="39">
        <v>7</v>
      </c>
      <c r="C24" s="39">
        <v>6</v>
      </c>
      <c r="D24" s="36">
        <f t="shared" si="0"/>
        <v>85.714285714285708</v>
      </c>
      <c r="E24" s="39">
        <v>6</v>
      </c>
      <c r="F24" s="39">
        <v>6</v>
      </c>
      <c r="G24" s="40">
        <f t="shared" si="1"/>
        <v>100</v>
      </c>
      <c r="H24" s="39">
        <v>2</v>
      </c>
      <c r="I24" s="39">
        <v>3</v>
      </c>
      <c r="J24" s="40">
        <f t="shared" si="2"/>
        <v>150</v>
      </c>
      <c r="K24" s="39">
        <v>0</v>
      </c>
      <c r="L24" s="39">
        <v>2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5</v>
      </c>
      <c r="R24" s="60">
        <v>6</v>
      </c>
      <c r="S24" s="40">
        <f t="shared" si="5"/>
        <v>120</v>
      </c>
      <c r="T24" s="39">
        <v>2</v>
      </c>
      <c r="U24" s="60">
        <v>1</v>
      </c>
      <c r="V24" s="40">
        <f t="shared" si="6"/>
        <v>50</v>
      </c>
      <c r="W24" s="39">
        <v>2</v>
      </c>
      <c r="X24" s="60">
        <v>1</v>
      </c>
      <c r="Y24" s="40">
        <f t="shared" si="7"/>
        <v>50</v>
      </c>
      <c r="Z24" s="39">
        <v>2</v>
      </c>
      <c r="AA24" s="60">
        <v>1</v>
      </c>
      <c r="AB24" s="40">
        <f t="shared" si="8"/>
        <v>50</v>
      </c>
      <c r="AC24" s="37"/>
      <c r="AD24" s="41"/>
    </row>
    <row r="25" spans="1:30" s="42" customFormat="1" ht="15" customHeight="1" x14ac:dyDescent="0.25">
      <c r="A25" s="61" t="s">
        <v>52</v>
      </c>
      <c r="B25" s="39">
        <v>3</v>
      </c>
      <c r="C25" s="39">
        <v>3</v>
      </c>
      <c r="D25" s="36">
        <f t="shared" si="0"/>
        <v>100</v>
      </c>
      <c r="E25" s="39">
        <v>1</v>
      </c>
      <c r="F25" s="39">
        <v>1</v>
      </c>
      <c r="G25" s="40">
        <f t="shared" si="1"/>
        <v>100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1</v>
      </c>
      <c r="R25" s="60">
        <v>1</v>
      </c>
      <c r="S25" s="40">
        <f t="shared" si="5"/>
        <v>100</v>
      </c>
      <c r="T25" s="39">
        <v>2</v>
      </c>
      <c r="U25" s="60">
        <v>1</v>
      </c>
      <c r="V25" s="40">
        <f t="shared" si="6"/>
        <v>50</v>
      </c>
      <c r="W25" s="39">
        <v>0</v>
      </c>
      <c r="X25" s="60">
        <v>1</v>
      </c>
      <c r="Y25" s="40" t="str">
        <f t="shared" si="7"/>
        <v>-</v>
      </c>
      <c r="Z25" s="39">
        <v>0</v>
      </c>
      <c r="AA25" s="60">
        <v>1</v>
      </c>
      <c r="AB25" s="40" t="str">
        <f t="shared" si="8"/>
        <v>-</v>
      </c>
      <c r="AC25" s="37"/>
      <c r="AD25" s="41"/>
    </row>
    <row r="26" spans="1:30" s="42" customFormat="1" ht="15" customHeight="1" x14ac:dyDescent="0.25">
      <c r="A26" s="61" t="s">
        <v>53</v>
      </c>
      <c r="B26" s="39">
        <v>8</v>
      </c>
      <c r="C26" s="39">
        <v>4</v>
      </c>
      <c r="D26" s="36">
        <f t="shared" si="0"/>
        <v>50</v>
      </c>
      <c r="E26" s="39">
        <v>7</v>
      </c>
      <c r="F26" s="39">
        <v>3</v>
      </c>
      <c r="G26" s="40">
        <f t="shared" si="1"/>
        <v>42.857142857142854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6</v>
      </c>
      <c r="R26" s="60">
        <v>2</v>
      </c>
      <c r="S26" s="40">
        <f t="shared" si="5"/>
        <v>33.333333333333336</v>
      </c>
      <c r="T26" s="39">
        <v>4</v>
      </c>
      <c r="U26" s="60">
        <v>0</v>
      </c>
      <c r="V26" s="40">
        <f t="shared" si="6"/>
        <v>0</v>
      </c>
      <c r="W26" s="39">
        <v>2</v>
      </c>
      <c r="X26" s="60">
        <v>0</v>
      </c>
      <c r="Y26" s="40">
        <f t="shared" si="7"/>
        <v>0</v>
      </c>
      <c r="Z26" s="39">
        <v>1</v>
      </c>
      <c r="AA26" s="60">
        <v>0</v>
      </c>
      <c r="AB26" s="40">
        <f t="shared" si="8"/>
        <v>0</v>
      </c>
      <c r="AC26" s="37"/>
      <c r="AD26" s="41"/>
    </row>
    <row r="27" spans="1:30" s="42" customFormat="1" ht="15" customHeight="1" x14ac:dyDescent="0.25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5" customHeight="1" x14ac:dyDescent="0.25">
      <c r="A28" s="61" t="s">
        <v>55</v>
      </c>
      <c r="B28" s="39">
        <v>0</v>
      </c>
      <c r="C28" s="39">
        <v>1</v>
      </c>
      <c r="D28" s="36" t="str">
        <f t="shared" si="0"/>
        <v>-</v>
      </c>
      <c r="E28" s="39">
        <v>0</v>
      </c>
      <c r="F28" s="39">
        <v>1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1</v>
      </c>
      <c r="S28" s="40" t="str">
        <f t="shared" si="5"/>
        <v>-</v>
      </c>
      <c r="T28" s="39">
        <v>0</v>
      </c>
      <c r="U28" s="60">
        <v>1</v>
      </c>
      <c r="V28" s="40" t="str">
        <f t="shared" si="6"/>
        <v>-</v>
      </c>
      <c r="W28" s="39">
        <v>0</v>
      </c>
      <c r="X28" s="60">
        <v>1</v>
      </c>
      <c r="Y28" s="40" t="str">
        <f t="shared" si="7"/>
        <v>-</v>
      </c>
      <c r="Z28" s="39">
        <v>0</v>
      </c>
      <c r="AA28" s="60">
        <v>1</v>
      </c>
      <c r="AB28" s="40" t="str">
        <f t="shared" si="8"/>
        <v>-</v>
      </c>
      <c r="AC28" s="37"/>
      <c r="AD28" s="41"/>
    </row>
    <row r="29" spans="1:30" s="42" customFormat="1" ht="15" customHeight="1" x14ac:dyDescent="0.25">
      <c r="A29" s="61" t="s">
        <v>56</v>
      </c>
      <c r="B29" s="39">
        <v>14</v>
      </c>
      <c r="C29" s="39">
        <v>11</v>
      </c>
      <c r="D29" s="36">
        <f t="shared" si="0"/>
        <v>78.571428571428569</v>
      </c>
      <c r="E29" s="39">
        <v>7</v>
      </c>
      <c r="F29" s="39">
        <v>3</v>
      </c>
      <c r="G29" s="40">
        <f t="shared" si="1"/>
        <v>42.857142857142854</v>
      </c>
      <c r="H29" s="39">
        <v>2</v>
      </c>
      <c r="I29" s="39">
        <v>0</v>
      </c>
      <c r="J29" s="40">
        <f t="shared" si="2"/>
        <v>0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6</v>
      </c>
      <c r="R29" s="60">
        <v>2</v>
      </c>
      <c r="S29" s="40">
        <f t="shared" si="5"/>
        <v>33.333333333333336</v>
      </c>
      <c r="T29" s="39">
        <v>9</v>
      </c>
      <c r="U29" s="60">
        <v>0</v>
      </c>
      <c r="V29" s="40">
        <f t="shared" si="6"/>
        <v>0</v>
      </c>
      <c r="W29" s="39">
        <v>2</v>
      </c>
      <c r="X29" s="60">
        <v>0</v>
      </c>
      <c r="Y29" s="40">
        <f t="shared" si="7"/>
        <v>0</v>
      </c>
      <c r="Z29" s="39">
        <v>2</v>
      </c>
      <c r="AA29" s="60">
        <v>0</v>
      </c>
      <c r="AB29" s="40">
        <f t="shared" si="8"/>
        <v>0</v>
      </c>
      <c r="AC29" s="37"/>
      <c r="AD29" s="41"/>
    </row>
    <row r="30" spans="1:30" s="42" customFormat="1" ht="15" customHeight="1" x14ac:dyDescent="0.25">
      <c r="A30" s="61" t="s">
        <v>57</v>
      </c>
      <c r="B30" s="39">
        <v>1</v>
      </c>
      <c r="C30" s="39">
        <v>0</v>
      </c>
      <c r="D30" s="36">
        <f t="shared" si="0"/>
        <v>0</v>
      </c>
      <c r="E30" s="39">
        <v>1</v>
      </c>
      <c r="F30" s="39">
        <v>0</v>
      </c>
      <c r="G30" s="40">
        <f t="shared" si="1"/>
        <v>0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1</v>
      </c>
      <c r="R30" s="60">
        <v>0</v>
      </c>
      <c r="S30" s="40">
        <f t="shared" si="5"/>
        <v>0</v>
      </c>
      <c r="T30" s="39">
        <v>0</v>
      </c>
      <c r="U30" s="60">
        <v>0</v>
      </c>
      <c r="V30" s="40" t="str">
        <f t="shared" si="6"/>
        <v>-</v>
      </c>
      <c r="W30" s="39">
        <v>0</v>
      </c>
      <c r="X30" s="60">
        <v>0</v>
      </c>
      <c r="Y30" s="40" t="str">
        <f t="shared" si="7"/>
        <v>-</v>
      </c>
      <c r="Z30" s="39">
        <v>0</v>
      </c>
      <c r="AA30" s="60">
        <v>0</v>
      </c>
      <c r="AB30" s="40" t="str">
        <f t="shared" si="8"/>
        <v>-</v>
      </c>
      <c r="AC30" s="37"/>
      <c r="AD30" s="41"/>
    </row>
    <row r="31" spans="1:30" s="42" customFormat="1" ht="15" customHeight="1" x14ac:dyDescent="0.25">
      <c r="A31" s="61" t="s">
        <v>58</v>
      </c>
      <c r="B31" s="39">
        <v>1</v>
      </c>
      <c r="C31" s="39">
        <v>2</v>
      </c>
      <c r="D31" s="36">
        <f t="shared" si="0"/>
        <v>200</v>
      </c>
      <c r="E31" s="39">
        <v>0</v>
      </c>
      <c r="F31" s="39">
        <v>0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0</v>
      </c>
      <c r="S31" s="40" t="str">
        <f t="shared" si="5"/>
        <v>-</v>
      </c>
      <c r="T31" s="39">
        <v>1</v>
      </c>
      <c r="U31" s="60">
        <v>0</v>
      </c>
      <c r="V31" s="40">
        <f t="shared" si="6"/>
        <v>0</v>
      </c>
      <c r="W31" s="39">
        <v>0</v>
      </c>
      <c r="X31" s="60">
        <v>0</v>
      </c>
      <c r="Y31" s="40" t="str">
        <f t="shared" si="7"/>
        <v>-</v>
      </c>
      <c r="Z31" s="39">
        <v>0</v>
      </c>
      <c r="AA31" s="60">
        <v>0</v>
      </c>
      <c r="AB31" s="40" t="str">
        <f t="shared" si="8"/>
        <v>-</v>
      </c>
      <c r="AC31" s="37"/>
      <c r="AD31" s="41"/>
    </row>
    <row r="32" spans="1:30" s="42" customFormat="1" ht="15" customHeight="1" x14ac:dyDescent="0.25">
      <c r="A32" s="61" t="s">
        <v>59</v>
      </c>
      <c r="B32" s="39">
        <v>4</v>
      </c>
      <c r="C32" s="39">
        <v>7</v>
      </c>
      <c r="D32" s="36">
        <f t="shared" si="0"/>
        <v>175</v>
      </c>
      <c r="E32" s="39">
        <v>1</v>
      </c>
      <c r="F32" s="39">
        <v>4</v>
      </c>
      <c r="G32" s="40">
        <f t="shared" si="1"/>
        <v>400</v>
      </c>
      <c r="H32" s="39">
        <v>0</v>
      </c>
      <c r="I32" s="39">
        <v>1</v>
      </c>
      <c r="J32" s="40" t="str">
        <f t="shared" si="2"/>
        <v>-</v>
      </c>
      <c r="K32" s="39">
        <v>0</v>
      </c>
      <c r="L32" s="39">
        <v>1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1</v>
      </c>
      <c r="R32" s="60">
        <v>3</v>
      </c>
      <c r="S32" s="40">
        <f t="shared" si="5"/>
        <v>300</v>
      </c>
      <c r="T32" s="39">
        <v>4</v>
      </c>
      <c r="U32" s="60">
        <v>1</v>
      </c>
      <c r="V32" s="40">
        <f t="shared" si="6"/>
        <v>25</v>
      </c>
      <c r="W32" s="39">
        <v>1</v>
      </c>
      <c r="X32" s="60">
        <v>1</v>
      </c>
      <c r="Y32" s="40">
        <f t="shared" si="7"/>
        <v>100</v>
      </c>
      <c r="Z32" s="39">
        <v>1</v>
      </c>
      <c r="AA32" s="60">
        <v>1</v>
      </c>
      <c r="AB32" s="40">
        <f t="shared" si="8"/>
        <v>100</v>
      </c>
      <c r="AC32" s="37"/>
      <c r="AD32" s="41"/>
    </row>
    <row r="33" spans="1:30" s="42" customFormat="1" ht="15" customHeight="1" x14ac:dyDescent="0.25">
      <c r="A33" s="61" t="s">
        <v>60</v>
      </c>
      <c r="B33" s="39">
        <v>3</v>
      </c>
      <c r="C33" s="39">
        <v>3</v>
      </c>
      <c r="D33" s="36">
        <f t="shared" si="0"/>
        <v>100</v>
      </c>
      <c r="E33" s="39">
        <v>3</v>
      </c>
      <c r="F33" s="39">
        <v>3</v>
      </c>
      <c r="G33" s="40">
        <f t="shared" si="1"/>
        <v>100</v>
      </c>
      <c r="H33" s="39">
        <v>2</v>
      </c>
      <c r="I33" s="39">
        <v>1</v>
      </c>
      <c r="J33" s="40">
        <f t="shared" si="2"/>
        <v>50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3</v>
      </c>
      <c r="R33" s="60">
        <v>3</v>
      </c>
      <c r="S33" s="40">
        <f t="shared" si="5"/>
        <v>100</v>
      </c>
      <c r="T33" s="39">
        <v>0</v>
      </c>
      <c r="U33" s="60">
        <v>1</v>
      </c>
      <c r="V33" s="40" t="str">
        <f t="shared" si="6"/>
        <v>-</v>
      </c>
      <c r="W33" s="39">
        <v>1</v>
      </c>
      <c r="X33" s="60">
        <v>1</v>
      </c>
      <c r="Y33" s="40">
        <f t="shared" si="7"/>
        <v>100</v>
      </c>
      <c r="Z33" s="39">
        <v>1</v>
      </c>
      <c r="AA33" s="60">
        <v>1</v>
      </c>
      <c r="AB33" s="40">
        <f t="shared" si="8"/>
        <v>100</v>
      </c>
      <c r="AC33" s="37"/>
      <c r="AD33" s="41"/>
    </row>
    <row r="34" spans="1:30" s="42" customFormat="1" ht="15" customHeight="1" x14ac:dyDescent="0.25">
      <c r="A34" s="61" t="s">
        <v>61</v>
      </c>
      <c r="B34" s="39">
        <v>3</v>
      </c>
      <c r="C34" s="39">
        <v>2</v>
      </c>
      <c r="D34" s="36">
        <f t="shared" si="0"/>
        <v>66.666666666666671</v>
      </c>
      <c r="E34" s="39">
        <v>1</v>
      </c>
      <c r="F34" s="39">
        <v>1</v>
      </c>
      <c r="G34" s="40">
        <f t="shared" si="1"/>
        <v>100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1</v>
      </c>
      <c r="R34" s="60">
        <v>1</v>
      </c>
      <c r="S34" s="40">
        <f t="shared" si="5"/>
        <v>100</v>
      </c>
      <c r="T34" s="39">
        <v>1</v>
      </c>
      <c r="U34" s="60">
        <v>1</v>
      </c>
      <c r="V34" s="40">
        <f t="shared" si="6"/>
        <v>100</v>
      </c>
      <c r="W34" s="39">
        <v>0</v>
      </c>
      <c r="X34" s="60">
        <v>1</v>
      </c>
      <c r="Y34" s="40" t="str">
        <f t="shared" si="7"/>
        <v>-</v>
      </c>
      <c r="Z34" s="39">
        <v>0</v>
      </c>
      <c r="AA34" s="60">
        <v>1</v>
      </c>
      <c r="AB34" s="40" t="str">
        <f t="shared" si="8"/>
        <v>-</v>
      </c>
      <c r="AC34" s="37"/>
      <c r="AD34" s="41"/>
    </row>
    <row r="35" spans="1:30" s="42" customFormat="1" ht="15" customHeight="1" x14ac:dyDescent="0.25">
      <c r="A35" s="61" t="s">
        <v>62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2</v>
      </c>
      <c r="R35" s="60">
        <v>0</v>
      </c>
      <c r="S35" s="40">
        <f t="shared" si="5"/>
        <v>0</v>
      </c>
      <c r="T35" s="39">
        <v>0</v>
      </c>
      <c r="U35" s="60">
        <v>0</v>
      </c>
      <c r="V35" s="40" t="str">
        <f t="shared" si="6"/>
        <v>-</v>
      </c>
      <c r="W35" s="39">
        <v>0</v>
      </c>
      <c r="X35" s="60">
        <v>0</v>
      </c>
      <c r="Y35" s="40" t="str">
        <f t="shared" si="7"/>
        <v>-</v>
      </c>
      <c r="Z35" s="39">
        <v>0</v>
      </c>
      <c r="AA35" s="60">
        <v>0</v>
      </c>
      <c r="AB35" s="40" t="str">
        <f t="shared" si="8"/>
        <v>-</v>
      </c>
      <c r="AC35" s="37"/>
      <c r="AD35" s="41"/>
    </row>
    <row r="36" spans="1:30" ht="45.45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216" t="s">
        <v>103</v>
      </c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B3:D3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topLeftCell="A7" zoomScale="80" zoomScaleNormal="70" zoomScaleSheetLayoutView="80" workbookViewId="0">
      <selection activeCell="C17" sqref="C17"/>
    </sheetView>
  </sheetViews>
  <sheetFormatPr defaultColWidth="8" defaultRowHeight="13.2" x14ac:dyDescent="0.25"/>
  <cols>
    <col min="1" max="1" width="60.109375" style="3" customWidth="1"/>
    <col min="2" max="3" width="19.44140625" style="3" customWidth="1"/>
    <col min="4" max="4" width="11" style="3" customWidth="1"/>
    <col min="5" max="5" width="11.6640625" style="3" customWidth="1"/>
    <col min="6" max="16384" width="8" style="3"/>
  </cols>
  <sheetData>
    <row r="1" spans="1:11" ht="27" customHeight="1" x14ac:dyDescent="0.25">
      <c r="A1" s="176" t="s">
        <v>65</v>
      </c>
      <c r="B1" s="176"/>
      <c r="C1" s="176"/>
      <c r="D1" s="176"/>
      <c r="E1" s="176"/>
    </row>
    <row r="2" spans="1:11" ht="23.25" customHeight="1" x14ac:dyDescent="0.25">
      <c r="A2" s="176" t="s">
        <v>24</v>
      </c>
      <c r="B2" s="176"/>
      <c r="C2" s="176"/>
      <c r="D2" s="176"/>
      <c r="E2" s="176"/>
    </row>
    <row r="3" spans="1:11" ht="6" customHeight="1" x14ac:dyDescent="0.3">
      <c r="A3" s="26"/>
    </row>
    <row r="4" spans="1:11" s="4" customFormat="1" ht="23.25" customHeight="1" x14ac:dyDescent="0.3">
      <c r="A4" s="187"/>
      <c r="B4" s="177" t="s">
        <v>104</v>
      </c>
      <c r="C4" s="177" t="s">
        <v>105</v>
      </c>
      <c r="D4" s="214" t="s">
        <v>1</v>
      </c>
      <c r="E4" s="215"/>
    </row>
    <row r="5" spans="1:11" s="4" customFormat="1" ht="32.25" customHeight="1" x14ac:dyDescent="0.3">
      <c r="A5" s="187"/>
      <c r="B5" s="178"/>
      <c r="C5" s="178"/>
      <c r="D5" s="5" t="s">
        <v>2</v>
      </c>
      <c r="E5" s="6" t="s">
        <v>26</v>
      </c>
    </row>
    <row r="6" spans="1:11" s="9" customFormat="1" ht="15.75" customHeight="1" x14ac:dyDescent="0.3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20.55" customHeight="1" x14ac:dyDescent="0.3">
      <c r="A7" s="10" t="s">
        <v>27</v>
      </c>
      <c r="B7" s="82">
        <f>'10-молодь-ЦЗ'!B7</f>
        <v>58495</v>
      </c>
      <c r="C7" s="82">
        <f>'10-молодь-ЦЗ'!C7</f>
        <v>53665</v>
      </c>
      <c r="D7" s="11">
        <f>C7*100/B7</f>
        <v>91.742884007180095</v>
      </c>
      <c r="E7" s="90">
        <f>C7-B7</f>
        <v>-4830</v>
      </c>
      <c r="K7" s="13"/>
    </row>
    <row r="8" spans="1:11" s="4" customFormat="1" ht="20.55" customHeight="1" x14ac:dyDescent="0.3">
      <c r="A8" s="10" t="s">
        <v>28</v>
      </c>
      <c r="B8" s="82">
        <f>'10-молодь-ЦЗ'!E7</f>
        <v>26173</v>
      </c>
      <c r="C8" s="82">
        <f>'10-молодь-ЦЗ'!F7</f>
        <v>24987</v>
      </c>
      <c r="D8" s="11">
        <f t="shared" ref="D8:D12" si="0">C8*100/B8</f>
        <v>95.468612692469335</v>
      </c>
      <c r="E8" s="90">
        <f t="shared" ref="E8:E12" si="1">C8-B8</f>
        <v>-1186</v>
      </c>
      <c r="K8" s="13"/>
    </row>
    <row r="9" spans="1:11" s="4" customFormat="1" ht="34.799999999999997" x14ac:dyDescent="0.3">
      <c r="A9" s="14" t="s">
        <v>29</v>
      </c>
      <c r="B9" s="82">
        <f>'10-молодь-ЦЗ'!H7</f>
        <v>9360</v>
      </c>
      <c r="C9" s="82">
        <f>'10-молодь-ЦЗ'!I7</f>
        <v>8523</v>
      </c>
      <c r="D9" s="11">
        <f t="shared" si="0"/>
        <v>91.057692307692307</v>
      </c>
      <c r="E9" s="90">
        <f t="shared" si="1"/>
        <v>-837</v>
      </c>
      <c r="K9" s="13"/>
    </row>
    <row r="10" spans="1:11" s="4" customFormat="1" ht="21.15" customHeight="1" x14ac:dyDescent="0.3">
      <c r="A10" s="15" t="s">
        <v>30</v>
      </c>
      <c r="B10" s="82">
        <f>'10-молодь-ЦЗ'!K7</f>
        <v>1722</v>
      </c>
      <c r="C10" s="82">
        <f>'10-молодь-ЦЗ'!L7</f>
        <v>1453</v>
      </c>
      <c r="D10" s="12">
        <f t="shared" si="0"/>
        <v>84.378629500580715</v>
      </c>
      <c r="E10" s="90">
        <f t="shared" si="1"/>
        <v>-269</v>
      </c>
      <c r="K10" s="13"/>
    </row>
    <row r="11" spans="1:11" s="4" customFormat="1" ht="45.75" customHeight="1" x14ac:dyDescent="0.3">
      <c r="A11" s="15" t="s">
        <v>20</v>
      </c>
      <c r="B11" s="82">
        <f>'10-молодь-ЦЗ'!N7</f>
        <v>289</v>
      </c>
      <c r="C11" s="82">
        <f>'10-молодь-ЦЗ'!O7</f>
        <v>145</v>
      </c>
      <c r="D11" s="12">
        <f t="shared" si="0"/>
        <v>50.173010380622834</v>
      </c>
      <c r="E11" s="90">
        <f t="shared" si="1"/>
        <v>-144</v>
      </c>
      <c r="K11" s="13"/>
    </row>
    <row r="12" spans="1:11" s="4" customFormat="1" ht="55.5" customHeight="1" x14ac:dyDescent="0.3">
      <c r="A12" s="15" t="s">
        <v>31</v>
      </c>
      <c r="B12" s="82">
        <f>'10-молодь-ЦЗ'!Q7</f>
        <v>22269</v>
      </c>
      <c r="C12" s="82">
        <f>'10-молодь-ЦЗ'!R7</f>
        <v>19160</v>
      </c>
      <c r="D12" s="12">
        <f t="shared" si="0"/>
        <v>86.038888140464323</v>
      </c>
      <c r="E12" s="90">
        <f t="shared" si="1"/>
        <v>-3109</v>
      </c>
      <c r="K12" s="13"/>
    </row>
    <row r="13" spans="1:11" s="4" customFormat="1" ht="12.75" customHeight="1" x14ac:dyDescent="0.3">
      <c r="A13" s="183" t="s">
        <v>4</v>
      </c>
      <c r="B13" s="184"/>
      <c r="C13" s="184"/>
      <c r="D13" s="184"/>
      <c r="E13" s="184"/>
      <c r="K13" s="13"/>
    </row>
    <row r="14" spans="1:11" s="4" customFormat="1" ht="15" customHeight="1" x14ac:dyDescent="0.3">
      <c r="A14" s="185"/>
      <c r="B14" s="186"/>
      <c r="C14" s="186"/>
      <c r="D14" s="186"/>
      <c r="E14" s="186"/>
      <c r="K14" s="13"/>
    </row>
    <row r="15" spans="1:11" s="4" customFormat="1" ht="20.25" customHeight="1" x14ac:dyDescent="0.3">
      <c r="A15" s="181" t="s">
        <v>0</v>
      </c>
      <c r="B15" s="187" t="s">
        <v>106</v>
      </c>
      <c r="C15" s="187" t="s">
        <v>107</v>
      </c>
      <c r="D15" s="214" t="s">
        <v>1</v>
      </c>
      <c r="E15" s="215"/>
      <c r="K15" s="13"/>
    </row>
    <row r="16" spans="1:11" ht="35.4" customHeight="1" x14ac:dyDescent="0.25">
      <c r="A16" s="182"/>
      <c r="B16" s="187"/>
      <c r="C16" s="187"/>
      <c r="D16" s="5" t="s">
        <v>2</v>
      </c>
      <c r="E16" s="6" t="s">
        <v>26</v>
      </c>
      <c r="K16" s="13"/>
    </row>
    <row r="17" spans="1:11" ht="21.3" customHeight="1" x14ac:dyDescent="0.25">
      <c r="A17" s="10" t="s">
        <v>98</v>
      </c>
      <c r="B17" s="82" t="s">
        <v>99</v>
      </c>
      <c r="C17" s="82">
        <f>'10-молодь-ЦЗ'!U7</f>
        <v>4401</v>
      </c>
      <c r="D17" s="17" t="s">
        <v>99</v>
      </c>
      <c r="E17" s="90" t="s">
        <v>99</v>
      </c>
      <c r="K17" s="13"/>
    </row>
    <row r="18" spans="1:11" ht="21.3" customHeight="1" x14ac:dyDescent="0.25">
      <c r="A18" s="1" t="s">
        <v>28</v>
      </c>
      <c r="B18" s="82">
        <f>'10-молодь-ЦЗ'!W7</f>
        <v>10236</v>
      </c>
      <c r="C18" s="82">
        <f>'10-молодь-ЦЗ'!X7</f>
        <v>4028</v>
      </c>
      <c r="D18" s="17">
        <f t="shared" ref="D18:D19" si="2">C18*100/B18</f>
        <v>39.351309105119185</v>
      </c>
      <c r="E18" s="90">
        <f t="shared" ref="E18:E19" si="3">C18-B18</f>
        <v>-6208</v>
      </c>
      <c r="K18" s="13"/>
    </row>
    <row r="19" spans="1:11" ht="21.3" customHeight="1" x14ac:dyDescent="0.25">
      <c r="A19" s="1" t="s">
        <v>33</v>
      </c>
      <c r="B19" s="82">
        <f>'10-молодь-ЦЗ'!Z7</f>
        <v>8880</v>
      </c>
      <c r="C19" s="82">
        <f>'10-молодь-ЦЗ'!AA7</f>
        <v>3377</v>
      </c>
      <c r="D19" s="17">
        <f t="shared" si="2"/>
        <v>38.02927927927928</v>
      </c>
      <c r="E19" s="90">
        <f t="shared" si="3"/>
        <v>-5503</v>
      </c>
      <c r="K19" s="13"/>
    </row>
    <row r="20" spans="1:11" ht="66.599999999999994" customHeight="1" x14ac:dyDescent="0.3">
      <c r="A20" s="175" t="s">
        <v>100</v>
      </c>
      <c r="B20" s="175"/>
      <c r="C20" s="175"/>
      <c r="D20" s="175"/>
      <c r="E20" s="175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stat8</cp:lastModifiedBy>
  <cp:lastPrinted>2022-01-13T13:44:23Z</cp:lastPrinted>
  <dcterms:created xsi:type="dcterms:W3CDTF">2020-12-10T10:35:03Z</dcterms:created>
  <dcterms:modified xsi:type="dcterms:W3CDTF">2022-01-13T13:52:21Z</dcterms:modified>
</cp:coreProperties>
</file>