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016" activeTab="3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'1(5%квота)'!$A$1:$E$21</definedName>
    <definedName name="_xlnm.Print_Area" localSheetId="9">'10-молодь-ЦЗ'!$A$1:$AB$36</definedName>
    <definedName name="_xlnm.Print_Area" localSheetId="13">'11-ґендер'!$A$1:$I$20</definedName>
    <definedName name="_xlnm.Print_Area" localSheetId="14">'12-жінки-ЦЗ'!$A$1:$AB$39</definedName>
    <definedName name="_xlnm.Print_Area" localSheetId="15">'13-чоловіки-ЦЗ'!$A$1:$AB$36</definedName>
    <definedName name="_xlnm.Print_Area" localSheetId="16">'14-місце проживання'!$A$1:$I$21</definedName>
    <definedName name="_xlnm.Print_Area" localSheetId="17">'15-місто-ЦЗ'!$A$1:$AB$36</definedName>
    <definedName name="_xlnm.Print_Area" localSheetId="18">'16-село-ЦЗ'!$A$1:$AB$36</definedName>
    <definedName name="_xlnm.Print_Area" localSheetId="1">'2(5%квота-ЦЗ)'!$A$1:$AB$36</definedName>
    <definedName name="_xlnm.Print_Area" localSheetId="2">'3(неповносправні)'!$A$1:$E$18</definedName>
    <definedName name="_xlnm.Print_Area" localSheetId="3">'4(неповносправні-ЦЗ)'!$A$1:$AB$36</definedName>
    <definedName name="_xlnm.Print_Area" localSheetId="4">'5-УБД'!$A$1:$E$19</definedName>
    <definedName name="_xlnm.Print_Area" localSheetId="5">'6-(УБД-ЦЗ)'!$A$1:$AB$37</definedName>
    <definedName name="_xlnm.Print_Area" localSheetId="6">'7-ВПО'!$A$1:$E$19</definedName>
    <definedName name="_xlnm.Print_Area" localSheetId="7">'8-ВПО-ЦЗ'!$A$1:$AB$36</definedName>
    <definedName name="_xlnm.Print_Area" localSheetId="8">'9-молодь'!$A$1:$E$20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62" l="1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AB35" i="50" l="1"/>
  <c r="AB31" i="50"/>
  <c r="AB30" i="50"/>
  <c r="AB29" i="50"/>
  <c r="AB27" i="50"/>
  <c r="AB26" i="50"/>
  <c r="AB23" i="50"/>
  <c r="AB22" i="50"/>
  <c r="AB21" i="50"/>
  <c r="AB20" i="50"/>
  <c r="AB18" i="50"/>
  <c r="AB17" i="50"/>
  <c r="AB15" i="50"/>
  <c r="AB13" i="50"/>
  <c r="AB12" i="50"/>
  <c r="AB11" i="50"/>
  <c r="Y31" i="50"/>
  <c r="Y30" i="50"/>
  <c r="Y29" i="50"/>
  <c r="Y27" i="50"/>
  <c r="Y26" i="50"/>
  <c r="Y23" i="50"/>
  <c r="Y22" i="50"/>
  <c r="Y21" i="50"/>
  <c r="Y20" i="50"/>
  <c r="Y18" i="50"/>
  <c r="Y17" i="50"/>
  <c r="Y15" i="50"/>
  <c r="Y13" i="50"/>
  <c r="Y12" i="50"/>
  <c r="Y11" i="50"/>
  <c r="Y10" i="50"/>
  <c r="D18" i="43"/>
  <c r="S31" i="50"/>
  <c r="S30" i="50"/>
  <c r="S27" i="50"/>
  <c r="S20" i="50"/>
  <c r="J35" i="50"/>
  <c r="J34" i="50"/>
  <c r="J31" i="50"/>
  <c r="J30" i="50"/>
  <c r="J29" i="50"/>
  <c r="J28" i="50"/>
  <c r="J27" i="50"/>
  <c r="J26" i="50"/>
  <c r="J25" i="50"/>
  <c r="J21" i="50"/>
  <c r="J20" i="50"/>
  <c r="J19" i="50"/>
  <c r="J11" i="50"/>
  <c r="G35" i="50"/>
  <c r="G31" i="50"/>
  <c r="G30" i="50"/>
  <c r="G27" i="50"/>
  <c r="M35" i="49"/>
  <c r="M11" i="58" l="1"/>
  <c r="G8" i="58"/>
  <c r="J8" i="58"/>
  <c r="M8" i="58"/>
  <c r="G9" i="58"/>
  <c r="J9" i="58"/>
  <c r="M9" i="58"/>
  <c r="G10" i="58"/>
  <c r="J10" i="58"/>
  <c r="M10" i="58"/>
  <c r="G11" i="58"/>
  <c r="J11" i="58"/>
  <c r="G12" i="58"/>
  <c r="J12" i="58"/>
  <c r="M12" i="58"/>
  <c r="G13" i="58"/>
  <c r="J13" i="58"/>
  <c r="M13" i="58"/>
  <c r="G14" i="58"/>
  <c r="J14" i="58"/>
  <c r="M14" i="58"/>
  <c r="G15" i="58"/>
  <c r="J15" i="58"/>
  <c r="M15" i="58"/>
  <c r="G16" i="58"/>
  <c r="J16" i="58"/>
  <c r="M16" i="58"/>
  <c r="G17" i="58"/>
  <c r="J17" i="58"/>
  <c r="M17" i="58"/>
  <c r="G18" i="58"/>
  <c r="J18" i="58"/>
  <c r="M18" i="58"/>
  <c r="G19" i="58"/>
  <c r="J19" i="58"/>
  <c r="M19" i="58"/>
  <c r="G20" i="58"/>
  <c r="J20" i="58"/>
  <c r="M20" i="58"/>
  <c r="G21" i="58"/>
  <c r="J21" i="58"/>
  <c r="M21" i="58"/>
  <c r="G22" i="58"/>
  <c r="J22" i="58"/>
  <c r="M22" i="58"/>
  <c r="G23" i="58"/>
  <c r="J23" i="58"/>
  <c r="M23" i="58"/>
  <c r="G24" i="58"/>
  <c r="J24" i="58"/>
  <c r="M24" i="58"/>
  <c r="G25" i="58"/>
  <c r="J25" i="58"/>
  <c r="M25" i="58"/>
  <c r="G26" i="58"/>
  <c r="J26" i="58"/>
  <c r="M26" i="58"/>
  <c r="G27" i="58"/>
  <c r="J27" i="58"/>
  <c r="M27" i="58"/>
  <c r="G28" i="58"/>
  <c r="J28" i="58"/>
  <c r="M28" i="58"/>
  <c r="G29" i="58"/>
  <c r="J29" i="58"/>
  <c r="M29" i="58"/>
  <c r="G30" i="58"/>
  <c r="J30" i="58"/>
  <c r="M30" i="58"/>
  <c r="G31" i="58"/>
  <c r="J31" i="58"/>
  <c r="M31" i="58"/>
  <c r="G32" i="58"/>
  <c r="J32" i="58"/>
  <c r="M32" i="58"/>
  <c r="G33" i="58"/>
  <c r="J33" i="58"/>
  <c r="M33" i="58"/>
  <c r="G34" i="58"/>
  <c r="J34" i="58"/>
  <c r="M34" i="58"/>
  <c r="G35" i="58"/>
  <c r="J35" i="58"/>
  <c r="M35" i="58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AB10" i="50"/>
  <c r="S11" i="50"/>
  <c r="M25" i="48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S9" i="39"/>
  <c r="AB10" i="48" l="1"/>
  <c r="P26" i="58" l="1"/>
  <c r="J21" i="49" l="1"/>
  <c r="J22" i="49"/>
  <c r="M20" i="48"/>
  <c r="M21" i="48"/>
  <c r="M22" i="48"/>
  <c r="M23" i="48"/>
  <c r="M24" i="48"/>
  <c r="M26" i="48"/>
  <c r="J10" i="50"/>
  <c r="G11" i="50"/>
  <c r="P25" i="58" l="1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P22" i="57" s="1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U8" i="57"/>
  <c r="W8" i="57"/>
  <c r="X8" i="57"/>
  <c r="U9" i="57"/>
  <c r="W9" i="57"/>
  <c r="X9" i="57"/>
  <c r="U10" i="57"/>
  <c r="W10" i="57"/>
  <c r="X10" i="57"/>
  <c r="U11" i="57"/>
  <c r="W11" i="57"/>
  <c r="X11" i="57"/>
  <c r="U12" i="57"/>
  <c r="W12" i="57"/>
  <c r="X12" i="57"/>
  <c r="U13" i="57"/>
  <c r="W13" i="57"/>
  <c r="X13" i="57"/>
  <c r="U14" i="57"/>
  <c r="W14" i="57"/>
  <c r="X14" i="57"/>
  <c r="U15" i="57"/>
  <c r="W15" i="57"/>
  <c r="X15" i="57"/>
  <c r="U16" i="57"/>
  <c r="W16" i="57"/>
  <c r="X16" i="57"/>
  <c r="U17" i="57"/>
  <c r="W17" i="57"/>
  <c r="X17" i="57"/>
  <c r="U18" i="57"/>
  <c r="W18" i="57"/>
  <c r="X18" i="57"/>
  <c r="U19" i="57"/>
  <c r="W19" i="57"/>
  <c r="X19" i="57"/>
  <c r="U20" i="57"/>
  <c r="W20" i="57"/>
  <c r="X20" i="57"/>
  <c r="U21" i="57"/>
  <c r="W21" i="57"/>
  <c r="X21" i="57"/>
  <c r="U22" i="57"/>
  <c r="W22" i="57"/>
  <c r="X22" i="57"/>
  <c r="U23" i="57"/>
  <c r="W23" i="57"/>
  <c r="X23" i="57"/>
  <c r="U24" i="57"/>
  <c r="W24" i="57"/>
  <c r="X24" i="57"/>
  <c r="U25" i="57"/>
  <c r="W25" i="57"/>
  <c r="X25" i="57"/>
  <c r="U26" i="57"/>
  <c r="W26" i="57"/>
  <c r="X26" i="57"/>
  <c r="U27" i="57"/>
  <c r="W27" i="57"/>
  <c r="X27" i="57"/>
  <c r="U28" i="57"/>
  <c r="W28" i="57"/>
  <c r="X28" i="57"/>
  <c r="U29" i="57"/>
  <c r="W29" i="57"/>
  <c r="X29" i="57"/>
  <c r="U30" i="57"/>
  <c r="W30" i="57"/>
  <c r="X30" i="57"/>
  <c r="U31" i="57"/>
  <c r="W31" i="57"/>
  <c r="X31" i="57"/>
  <c r="U32" i="57"/>
  <c r="W32" i="57"/>
  <c r="X32" i="57"/>
  <c r="U33" i="57"/>
  <c r="W33" i="57"/>
  <c r="X33" i="57"/>
  <c r="U34" i="57"/>
  <c r="W34" i="57"/>
  <c r="X34" i="57"/>
  <c r="U35" i="57"/>
  <c r="W35" i="57"/>
  <c r="X35" i="57"/>
  <c r="Z8" i="57"/>
  <c r="AA8" i="57"/>
  <c r="Z9" i="57"/>
  <c r="AA9" i="57"/>
  <c r="Z10" i="57"/>
  <c r="AA10" i="57"/>
  <c r="Z11" i="57"/>
  <c r="AA11" i="57"/>
  <c r="Z12" i="57"/>
  <c r="AA12" i="57"/>
  <c r="Z13" i="57"/>
  <c r="AA13" i="57"/>
  <c r="Z14" i="57"/>
  <c r="AA14" i="57"/>
  <c r="Z15" i="57"/>
  <c r="AA15" i="57"/>
  <c r="Z16" i="57"/>
  <c r="AA16" i="57"/>
  <c r="Z17" i="57"/>
  <c r="AA17" i="57"/>
  <c r="Z18" i="57"/>
  <c r="AA18" i="57"/>
  <c r="Z19" i="57"/>
  <c r="AA19" i="57"/>
  <c r="Z20" i="57"/>
  <c r="AA20" i="57"/>
  <c r="Z21" i="57"/>
  <c r="AA21" i="57"/>
  <c r="Z22" i="57"/>
  <c r="AA22" i="57"/>
  <c r="Z23" i="57"/>
  <c r="AA23" i="57"/>
  <c r="Z24" i="57"/>
  <c r="AA24" i="57"/>
  <c r="Z25" i="57"/>
  <c r="AA25" i="57"/>
  <c r="Z26" i="57"/>
  <c r="AA26" i="57"/>
  <c r="Z27" i="57"/>
  <c r="AA27" i="57"/>
  <c r="Z28" i="57"/>
  <c r="AA28" i="57"/>
  <c r="Z29" i="57"/>
  <c r="AA29" i="57"/>
  <c r="Z30" i="57"/>
  <c r="AA30" i="57"/>
  <c r="Z31" i="57"/>
  <c r="AA31" i="57"/>
  <c r="Z32" i="57"/>
  <c r="AA32" i="57"/>
  <c r="Z33" i="57"/>
  <c r="AA33" i="57"/>
  <c r="Z34" i="57"/>
  <c r="AA34" i="57"/>
  <c r="Z35" i="57"/>
  <c r="AA35" i="57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Y35" i="50"/>
  <c r="S35" i="50"/>
  <c r="G8" i="49" l="1"/>
  <c r="J8" i="49"/>
  <c r="M8" i="49"/>
  <c r="G9" i="49"/>
  <c r="J9" i="49"/>
  <c r="M9" i="49"/>
  <c r="G10" i="49"/>
  <c r="J10" i="49"/>
  <c r="M10" i="49"/>
  <c r="G11" i="49"/>
  <c r="J11" i="49"/>
  <c r="M11" i="49"/>
  <c r="G12" i="49"/>
  <c r="J12" i="49"/>
  <c r="M12" i="49"/>
  <c r="G13" i="49"/>
  <c r="J13" i="49"/>
  <c r="M13" i="49"/>
  <c r="G14" i="49"/>
  <c r="J14" i="49"/>
  <c r="M14" i="49"/>
  <c r="G15" i="49"/>
  <c r="J15" i="49"/>
  <c r="M15" i="49"/>
  <c r="G16" i="49"/>
  <c r="J16" i="49"/>
  <c r="M16" i="49"/>
  <c r="G17" i="49"/>
  <c r="J17" i="49"/>
  <c r="M17" i="49"/>
  <c r="G18" i="49"/>
  <c r="J18" i="49"/>
  <c r="M18" i="49"/>
  <c r="G19" i="49"/>
  <c r="J19" i="49"/>
  <c r="M19" i="49"/>
  <c r="G20" i="49"/>
  <c r="J20" i="49"/>
  <c r="M20" i="49"/>
  <c r="G21" i="49"/>
  <c r="M21" i="49"/>
  <c r="G22" i="49"/>
  <c r="M22" i="49"/>
  <c r="G23" i="49"/>
  <c r="J23" i="49"/>
  <c r="M23" i="49"/>
  <c r="G24" i="49"/>
  <c r="J24" i="49"/>
  <c r="M24" i="49"/>
  <c r="G25" i="49"/>
  <c r="J25" i="49"/>
  <c r="M25" i="49"/>
  <c r="G26" i="49"/>
  <c r="J26" i="49"/>
  <c r="M26" i="49"/>
  <c r="G27" i="49"/>
  <c r="J27" i="49"/>
  <c r="M27" i="49"/>
  <c r="G28" i="49"/>
  <c r="J28" i="49"/>
  <c r="M28" i="49"/>
  <c r="G29" i="49"/>
  <c r="J29" i="49"/>
  <c r="M29" i="49"/>
  <c r="G30" i="49"/>
  <c r="J30" i="49"/>
  <c r="M30" i="49"/>
  <c r="G31" i="49"/>
  <c r="J31" i="49"/>
  <c r="M31" i="49"/>
  <c r="G32" i="49"/>
  <c r="J32" i="49"/>
  <c r="M32" i="49"/>
  <c r="G33" i="49"/>
  <c r="J33" i="49"/>
  <c r="M33" i="49"/>
  <c r="G34" i="49"/>
  <c r="J34" i="49"/>
  <c r="M34" i="49"/>
  <c r="G35" i="49"/>
  <c r="J35" i="49"/>
  <c r="J35" i="51" l="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35" i="48"/>
  <c r="M34" i="48"/>
  <c r="M33" i="48"/>
  <c r="M32" i="48"/>
  <c r="M31" i="48"/>
  <c r="M30" i="48"/>
  <c r="M29" i="48"/>
  <c r="M28" i="48"/>
  <c r="M27" i="48"/>
  <c r="M19" i="48"/>
  <c r="M18" i="48"/>
  <c r="M17" i="48"/>
  <c r="M16" i="48"/>
  <c r="M15" i="48"/>
  <c r="M14" i="48"/>
  <c r="M13" i="48"/>
  <c r="M12" i="48"/>
  <c r="M11" i="48"/>
  <c r="M10" i="48"/>
  <c r="M8" i="48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8" i="39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9" i="48"/>
  <c r="J8" i="48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23" i="54"/>
  <c r="AA24" i="54"/>
  <c r="AA25" i="54"/>
  <c r="AA26" i="54"/>
  <c r="AA27" i="54"/>
  <c r="AA28" i="54"/>
  <c r="AA29" i="54"/>
  <c r="AA30" i="54"/>
  <c r="AA31" i="54"/>
  <c r="AA32" i="54"/>
  <c r="AA33" i="54"/>
  <c r="AA34" i="54"/>
  <c r="AA35" i="54"/>
  <c r="AA8" i="54"/>
  <c r="X9" i="54"/>
  <c r="X10" i="54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8" i="54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29" i="54"/>
  <c r="U30" i="54"/>
  <c r="U31" i="54"/>
  <c r="U32" i="54"/>
  <c r="U33" i="54"/>
  <c r="U34" i="54"/>
  <c r="U35" i="54"/>
  <c r="U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29" i="54"/>
  <c r="R30" i="54"/>
  <c r="R31" i="54"/>
  <c r="R32" i="54"/>
  <c r="R33" i="54"/>
  <c r="R34" i="54"/>
  <c r="R35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8" i="54"/>
  <c r="L9" i="54"/>
  <c r="M9" i="54" s="1"/>
  <c r="L10" i="54"/>
  <c r="M10" i="54" s="1"/>
  <c r="L11" i="54"/>
  <c r="M11" i="54" s="1"/>
  <c r="L12" i="54"/>
  <c r="M12" i="54" s="1"/>
  <c r="L13" i="54"/>
  <c r="M13" i="54" s="1"/>
  <c r="L14" i="54"/>
  <c r="M14" i="54" s="1"/>
  <c r="L15" i="54"/>
  <c r="M15" i="54" s="1"/>
  <c r="L16" i="54"/>
  <c r="M16" i="54" s="1"/>
  <c r="L17" i="54"/>
  <c r="M17" i="54" s="1"/>
  <c r="L18" i="54"/>
  <c r="M18" i="54" s="1"/>
  <c r="L19" i="54"/>
  <c r="M19" i="54" s="1"/>
  <c r="L20" i="54"/>
  <c r="M20" i="54" s="1"/>
  <c r="L21" i="54"/>
  <c r="M21" i="54" s="1"/>
  <c r="L22" i="54"/>
  <c r="M22" i="54" s="1"/>
  <c r="L23" i="54"/>
  <c r="M23" i="54" s="1"/>
  <c r="L24" i="54"/>
  <c r="M24" i="54" s="1"/>
  <c r="L25" i="54"/>
  <c r="M25" i="54" s="1"/>
  <c r="L26" i="54"/>
  <c r="M26" i="54" s="1"/>
  <c r="L27" i="54"/>
  <c r="M27" i="54" s="1"/>
  <c r="L28" i="54"/>
  <c r="M28" i="54" s="1"/>
  <c r="L29" i="54"/>
  <c r="M29" i="54" s="1"/>
  <c r="L30" i="54"/>
  <c r="M30" i="54" s="1"/>
  <c r="L31" i="54"/>
  <c r="M31" i="54" s="1"/>
  <c r="L32" i="54"/>
  <c r="M32" i="54" s="1"/>
  <c r="L33" i="54"/>
  <c r="M33" i="54" s="1"/>
  <c r="L34" i="54"/>
  <c r="M34" i="54" s="1"/>
  <c r="L35" i="54"/>
  <c r="M35" i="54" s="1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8" i="54"/>
  <c r="B8" i="57"/>
  <c r="D8" i="57" s="1"/>
  <c r="B9" i="57"/>
  <c r="D9" i="57" s="1"/>
  <c r="B10" i="57"/>
  <c r="D10" i="57" s="1"/>
  <c r="B11" i="57"/>
  <c r="D11" i="57" s="1"/>
  <c r="B12" i="57"/>
  <c r="D12" i="57" s="1"/>
  <c r="B13" i="57"/>
  <c r="D13" i="57" s="1"/>
  <c r="B14" i="57"/>
  <c r="D14" i="57" s="1"/>
  <c r="B15" i="57"/>
  <c r="D15" i="57" s="1"/>
  <c r="B16" i="57"/>
  <c r="D16" i="57" s="1"/>
  <c r="B17" i="57"/>
  <c r="D17" i="57" s="1"/>
  <c r="B18" i="57"/>
  <c r="D18" i="57" s="1"/>
  <c r="B19" i="57"/>
  <c r="D19" i="57" s="1"/>
  <c r="B20" i="57"/>
  <c r="D20" i="57" s="1"/>
  <c r="B21" i="57"/>
  <c r="D21" i="57" s="1"/>
  <c r="B22" i="57"/>
  <c r="D22" i="57" s="1"/>
  <c r="B23" i="57"/>
  <c r="D23" i="57" s="1"/>
  <c r="B24" i="57"/>
  <c r="D24" i="57" s="1"/>
  <c r="B25" i="57"/>
  <c r="D25" i="57" s="1"/>
  <c r="B26" i="57"/>
  <c r="D26" i="57" s="1"/>
  <c r="B27" i="57"/>
  <c r="D27" i="57" s="1"/>
  <c r="B28" i="57"/>
  <c r="D28" i="57" s="1"/>
  <c r="B29" i="57"/>
  <c r="D29" i="57" s="1"/>
  <c r="B30" i="57"/>
  <c r="D30" i="57" s="1"/>
  <c r="B31" i="57"/>
  <c r="D31" i="57" s="1"/>
  <c r="B32" i="57"/>
  <c r="D32" i="57" s="1"/>
  <c r="B33" i="57"/>
  <c r="D33" i="57" s="1"/>
  <c r="B34" i="57"/>
  <c r="D34" i="57" s="1"/>
  <c r="B35" i="57"/>
  <c r="D35" i="57" s="1"/>
  <c r="M15" i="57"/>
  <c r="M19" i="57"/>
  <c r="M23" i="57"/>
  <c r="M27" i="57"/>
  <c r="M31" i="57"/>
  <c r="M35" i="57"/>
  <c r="T8" i="57"/>
  <c r="V8" i="57" s="1"/>
  <c r="T9" i="57"/>
  <c r="V9" i="57" s="1"/>
  <c r="T10" i="57"/>
  <c r="V10" i="57" s="1"/>
  <c r="T11" i="57"/>
  <c r="V11" i="57" s="1"/>
  <c r="T12" i="57"/>
  <c r="V12" i="57" s="1"/>
  <c r="T13" i="57"/>
  <c r="V13" i="57" s="1"/>
  <c r="T14" i="57"/>
  <c r="V14" i="57" s="1"/>
  <c r="T15" i="57"/>
  <c r="V15" i="57" s="1"/>
  <c r="T16" i="57"/>
  <c r="V16" i="57" s="1"/>
  <c r="T17" i="57"/>
  <c r="V17" i="57" s="1"/>
  <c r="T18" i="57"/>
  <c r="V18" i="57" s="1"/>
  <c r="T19" i="57"/>
  <c r="V19" i="57" s="1"/>
  <c r="T20" i="57"/>
  <c r="V20" i="57" s="1"/>
  <c r="T21" i="57"/>
  <c r="V21" i="57" s="1"/>
  <c r="T22" i="57"/>
  <c r="V22" i="57" s="1"/>
  <c r="T23" i="57"/>
  <c r="V23" i="57" s="1"/>
  <c r="T24" i="57"/>
  <c r="V24" i="57" s="1"/>
  <c r="T25" i="57"/>
  <c r="V25" i="57" s="1"/>
  <c r="T26" i="57"/>
  <c r="V26" i="57" s="1"/>
  <c r="T27" i="57"/>
  <c r="V27" i="57" s="1"/>
  <c r="T28" i="57"/>
  <c r="V28" i="57" s="1"/>
  <c r="T29" i="57"/>
  <c r="V29" i="57" s="1"/>
  <c r="T30" i="57"/>
  <c r="V30" i="57" s="1"/>
  <c r="T31" i="57"/>
  <c r="V31" i="57" s="1"/>
  <c r="T32" i="57"/>
  <c r="V32" i="57" s="1"/>
  <c r="T33" i="57"/>
  <c r="V33" i="57" s="1"/>
  <c r="T34" i="57"/>
  <c r="V34" i="57" s="1"/>
  <c r="T35" i="57"/>
  <c r="V35" i="57" s="1"/>
  <c r="M34" i="57" l="1"/>
  <c r="M30" i="57"/>
  <c r="M26" i="57"/>
  <c r="M22" i="57"/>
  <c r="M18" i="57"/>
  <c r="M14" i="57"/>
  <c r="M10" i="57"/>
  <c r="M11" i="57"/>
  <c r="M33" i="57"/>
  <c r="M29" i="57"/>
  <c r="M25" i="57"/>
  <c r="M21" i="57"/>
  <c r="M17" i="57"/>
  <c r="M13" i="57"/>
  <c r="M9" i="57"/>
  <c r="M32" i="57"/>
  <c r="M28" i="57"/>
  <c r="M24" i="57"/>
  <c r="M20" i="57"/>
  <c r="M16" i="57"/>
  <c r="M12" i="57"/>
  <c r="M8" i="57"/>
  <c r="P11" i="57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M7" i="56"/>
  <c r="B19" i="59"/>
  <c r="B13" i="59"/>
  <c r="B9" i="59"/>
  <c r="B8" i="59"/>
  <c r="P29" i="39" l="1"/>
  <c r="P30" i="39"/>
  <c r="P31" i="39"/>
  <c r="P32" i="39"/>
  <c r="P33" i="39"/>
  <c r="P34" i="39"/>
  <c r="P35" i="39"/>
  <c r="P8" i="39"/>
  <c r="J10" i="48" l="1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9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R7" i="57" l="1"/>
  <c r="Q7" i="57"/>
  <c r="B13" i="45" s="1"/>
  <c r="N7" i="57"/>
  <c r="B12" i="45" s="1"/>
  <c r="L7" i="57"/>
  <c r="H7" i="57"/>
  <c r="B10" i="45" s="1"/>
  <c r="F7" i="57"/>
  <c r="E7" i="57"/>
  <c r="B9" i="45" s="1"/>
  <c r="AB35" i="58"/>
  <c r="Y35" i="58"/>
  <c r="S35" i="58"/>
  <c r="AB34" i="58"/>
  <c r="Y34" i="58"/>
  <c r="S34" i="58"/>
  <c r="AB33" i="58"/>
  <c r="Y33" i="58"/>
  <c r="S33" i="58"/>
  <c r="AB32" i="58"/>
  <c r="Y32" i="58"/>
  <c r="S32" i="58"/>
  <c r="AB31" i="58"/>
  <c r="Y31" i="58"/>
  <c r="S31" i="58"/>
  <c r="AB30" i="58"/>
  <c r="Y30" i="58"/>
  <c r="S30" i="58"/>
  <c r="AB29" i="58"/>
  <c r="Y29" i="58"/>
  <c r="S29" i="58"/>
  <c r="AB28" i="58"/>
  <c r="Y28" i="58"/>
  <c r="S28" i="58"/>
  <c r="AB27" i="58"/>
  <c r="Y27" i="58"/>
  <c r="S27" i="58"/>
  <c r="AB26" i="58"/>
  <c r="Y26" i="58"/>
  <c r="S26" i="58"/>
  <c r="AB25" i="58"/>
  <c r="Y25" i="58"/>
  <c r="S25" i="58"/>
  <c r="AB24" i="58"/>
  <c r="Y24" i="58"/>
  <c r="S24" i="58"/>
  <c r="AB23" i="58"/>
  <c r="Y23" i="58"/>
  <c r="S23" i="58"/>
  <c r="AB22" i="58"/>
  <c r="Y22" i="58"/>
  <c r="S22" i="58"/>
  <c r="AB21" i="58"/>
  <c r="Y21" i="58"/>
  <c r="S21" i="58"/>
  <c r="AB20" i="58"/>
  <c r="Y20" i="58"/>
  <c r="S20" i="58"/>
  <c r="AB19" i="58"/>
  <c r="Y19" i="58"/>
  <c r="S19" i="58"/>
  <c r="AB18" i="58"/>
  <c r="Y18" i="58"/>
  <c r="S18" i="58"/>
  <c r="AB17" i="58"/>
  <c r="Y17" i="58"/>
  <c r="S17" i="58"/>
  <c r="AB16" i="58"/>
  <c r="Y16" i="58"/>
  <c r="S16" i="58"/>
  <c r="AB15" i="58"/>
  <c r="Y15" i="58"/>
  <c r="S15" i="58"/>
  <c r="AB14" i="58"/>
  <c r="Y14" i="58"/>
  <c r="S14" i="58"/>
  <c r="AB13" i="58"/>
  <c r="Y13" i="58"/>
  <c r="S13" i="58"/>
  <c r="AB12" i="58"/>
  <c r="Y12" i="58"/>
  <c r="S12" i="58"/>
  <c r="AB11" i="58"/>
  <c r="Y11" i="58"/>
  <c r="S11" i="58"/>
  <c r="AB10" i="58"/>
  <c r="Y10" i="58"/>
  <c r="S10" i="58"/>
  <c r="AB9" i="58"/>
  <c r="Y9" i="58"/>
  <c r="S9" i="58"/>
  <c r="AB8" i="58"/>
  <c r="Y8" i="58"/>
  <c r="S8" i="58"/>
  <c r="AA7" i="58"/>
  <c r="Z7" i="58"/>
  <c r="F20" i="45" s="1"/>
  <c r="X7" i="58"/>
  <c r="G19" i="45" s="1"/>
  <c r="W7" i="58"/>
  <c r="U7" i="58"/>
  <c r="T7" i="58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S35" i="57"/>
  <c r="S27" i="57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K7" i="62" l="1"/>
  <c r="D20" i="59" s="1"/>
  <c r="B20" i="59" s="1"/>
  <c r="W7" i="57"/>
  <c r="B19" i="45" s="1"/>
  <c r="Z7" i="57"/>
  <c r="B20" i="45" s="1"/>
  <c r="X7" i="57"/>
  <c r="C19" i="45" s="1"/>
  <c r="AA7" i="57"/>
  <c r="C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M15" i="55"/>
  <c r="M25" i="55"/>
  <c r="S15" i="55"/>
  <c r="S19" i="55"/>
  <c r="S29" i="55"/>
  <c r="S30" i="55"/>
  <c r="S31" i="55"/>
  <c r="V10" i="55"/>
  <c r="J27" i="55"/>
  <c r="J30" i="55"/>
  <c r="J33" i="55"/>
  <c r="T7" i="57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2" i="57"/>
  <c r="P13" i="57"/>
  <c r="P14" i="57"/>
  <c r="P15" i="57"/>
  <c r="P16" i="57"/>
  <c r="P17" i="57"/>
  <c r="P18" i="57"/>
  <c r="P19" i="57"/>
  <c r="P20" i="57"/>
  <c r="P21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G32" i="57"/>
  <c r="M8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P7" i="55"/>
  <c r="S7" i="56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F10" i="25"/>
  <c r="I10" i="25" s="1"/>
  <c r="G9" i="25"/>
  <c r="E18" i="40"/>
  <c r="D18" i="40"/>
  <c r="AA7" i="50"/>
  <c r="Z7" i="50"/>
  <c r="X7" i="50"/>
  <c r="W7" i="50"/>
  <c r="U7" i="50"/>
  <c r="T7" i="50"/>
  <c r="R7" i="50"/>
  <c r="Q7" i="50"/>
  <c r="O7" i="50"/>
  <c r="N7" i="50"/>
  <c r="L7" i="50"/>
  <c r="K7" i="50"/>
  <c r="I7" i="50"/>
  <c r="H7" i="50"/>
  <c r="F7" i="50"/>
  <c r="E7" i="50"/>
  <c r="C7" i="50"/>
  <c r="B7" i="50"/>
  <c r="AA7" i="49"/>
  <c r="Z7" i="49"/>
  <c r="B17" i="24" s="1"/>
  <c r="X7" i="49"/>
  <c r="W7" i="49"/>
  <c r="U7" i="49"/>
  <c r="T7" i="49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AB35" i="48"/>
  <c r="Y35" i="48"/>
  <c r="S35" i="48"/>
  <c r="G35" i="48"/>
  <c r="AB34" i="48"/>
  <c r="Y34" i="48"/>
  <c r="S34" i="48"/>
  <c r="G34" i="48"/>
  <c r="AB33" i="48"/>
  <c r="Y33" i="48"/>
  <c r="S33" i="48"/>
  <c r="G33" i="48"/>
  <c r="AB32" i="48"/>
  <c r="Y32" i="48"/>
  <c r="S32" i="48"/>
  <c r="G32" i="48"/>
  <c r="AB31" i="48"/>
  <c r="Y31" i="48"/>
  <c r="S31" i="48"/>
  <c r="G31" i="48"/>
  <c r="AB30" i="48"/>
  <c r="Y30" i="48"/>
  <c r="S30" i="48"/>
  <c r="G30" i="48"/>
  <c r="AB29" i="48"/>
  <c r="Y29" i="48"/>
  <c r="S29" i="48"/>
  <c r="G29" i="48"/>
  <c r="AB28" i="48"/>
  <c r="Y28" i="48"/>
  <c r="S28" i="48"/>
  <c r="G28" i="48"/>
  <c r="AB27" i="48"/>
  <c r="Y27" i="48"/>
  <c r="S27" i="48"/>
  <c r="G27" i="48"/>
  <c r="AB26" i="48"/>
  <c r="Y26" i="48"/>
  <c r="S26" i="48"/>
  <c r="G26" i="48"/>
  <c r="AB25" i="48"/>
  <c r="Y25" i="48"/>
  <c r="S25" i="48"/>
  <c r="G25" i="48"/>
  <c r="AB24" i="48"/>
  <c r="Y24" i="48"/>
  <c r="S24" i="48"/>
  <c r="G24" i="48"/>
  <c r="AB23" i="48"/>
  <c r="Y23" i="48"/>
  <c r="S23" i="48"/>
  <c r="G23" i="48"/>
  <c r="AB22" i="48"/>
  <c r="Y22" i="48"/>
  <c r="S22" i="48"/>
  <c r="G22" i="48"/>
  <c r="AB21" i="48"/>
  <c r="Y21" i="48"/>
  <c r="S21" i="48"/>
  <c r="G21" i="48"/>
  <c r="AB20" i="48"/>
  <c r="Y20" i="48"/>
  <c r="S20" i="48"/>
  <c r="G20" i="48"/>
  <c r="AB19" i="48"/>
  <c r="Y19" i="48"/>
  <c r="S19" i="48"/>
  <c r="G19" i="48"/>
  <c r="AB18" i="48"/>
  <c r="Y18" i="48"/>
  <c r="S18" i="48"/>
  <c r="G18" i="48"/>
  <c r="AB17" i="48"/>
  <c r="Y17" i="48"/>
  <c r="S17" i="48"/>
  <c r="G17" i="48"/>
  <c r="AB16" i="48"/>
  <c r="Y16" i="48"/>
  <c r="S16" i="48"/>
  <c r="G16" i="48"/>
  <c r="AB15" i="48"/>
  <c r="Y15" i="48"/>
  <c r="S15" i="48"/>
  <c r="G15" i="48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D10" i="43" l="1"/>
  <c r="D8" i="43"/>
  <c r="D7" i="43"/>
  <c r="B9" i="43"/>
  <c r="D9" i="43"/>
  <c r="D17" i="43"/>
  <c r="B17" i="43"/>
  <c r="B11" i="43"/>
  <c r="D11" i="43"/>
  <c r="B8" i="43"/>
  <c r="B7" i="43"/>
  <c r="Y7" i="57"/>
  <c r="P7" i="48"/>
  <c r="D20" i="45"/>
  <c r="E9" i="40"/>
  <c r="M7" i="55"/>
  <c r="E19" i="45"/>
  <c r="D19" i="45"/>
  <c r="AB7" i="57"/>
  <c r="J7" i="57"/>
  <c r="E11" i="40"/>
  <c r="C12" i="45"/>
  <c r="D12" i="45" s="1"/>
  <c r="D10" i="40"/>
  <c r="I20" i="45"/>
  <c r="E8" i="40"/>
  <c r="V7" i="57"/>
  <c r="C18" i="45"/>
  <c r="M7" i="57"/>
  <c r="D19" i="40"/>
  <c r="D11" i="40"/>
  <c r="D7" i="55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D7" i="50"/>
  <c r="C8" i="43"/>
  <c r="C10" i="43"/>
  <c r="C16" i="43"/>
  <c r="V7" i="50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D9" i="24" s="1"/>
  <c r="C7" i="24"/>
  <c r="D7" i="24" s="1"/>
  <c r="C5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C9" i="43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G7" i="55"/>
  <c r="D11" i="45"/>
  <c r="E10" i="45"/>
  <c r="D7" i="57"/>
  <c r="I20" i="25"/>
  <c r="H19" i="25"/>
  <c r="H11" i="25"/>
  <c r="D17" i="23"/>
  <c r="E18" i="23"/>
  <c r="D9" i="23"/>
  <c r="D7" i="23"/>
  <c r="D7" i="39"/>
  <c r="E9" i="43" l="1"/>
  <c r="E8" i="43"/>
  <c r="D9" i="42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<sst xmlns="http://schemas.openxmlformats.org/spreadsheetml/2006/main" count="1178" uniqueCount="188">
  <si>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</si>
  <si>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</si>
  <si>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</si>
  <si>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</si>
  <si>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</si>
  <si>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</si>
  <si>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</si>
  <si>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</si>
  <si>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</si>
  <si>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</si>
  <si>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</si>
  <si>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</si>
  <si>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</si>
  <si>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</si>
  <si>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</si>
  <si>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</si>
  <si>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</si>
  <si>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</si>
  <si>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</si>
  <si>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</si>
  <si>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</si>
  <si>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</si>
  <si>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</si>
  <si>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</si>
  <si>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</si>
  <si>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</si>
  <si>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</si>
  <si>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</si>
  <si>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</si>
  <si>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</si>
  <si>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</si>
  <si>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</si>
  <si>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</si>
  <si>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</si>
  <si>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</si>
  <si>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</si>
  <si>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</si>
  <si>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</si>
  <si>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</si>
  <si>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</si>
  <si>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</si>
  <si>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</si>
  <si>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</si>
  <si>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</si>
  <si>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</si>
  <si>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</si>
  <si>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</si>
  <si>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</si>
  <si>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</si>
  <si>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</si>
  <si>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</si>
  <si>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</si>
  <si>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</si>
  <si>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</si>
  <si>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</si>
  <si>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</si>
  <si>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</si>
  <si>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</si>
  <si>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</si>
  <si>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</si>
  <si>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</si>
  <si>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</si>
  <si>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</si>
  <si>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</si>
  <si>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</si>
  <si>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</si>
  <si>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</si>
  <si>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</si>
  <si>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</si>
  <si>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</si>
  <si>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</si>
  <si>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</si>
  <si>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</si>
  <si>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</si>
  <si>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</si>
  <si>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</si>
  <si>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</si>
  <si>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</si>
  <si>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</si>
  <si>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</si>
  <si>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</si>
  <si>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</si>
  <si>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</si>
  <si>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</si>
  <si>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</si>
  <si>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</si>
  <si>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</si>
  <si>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</si>
  <si>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</si>
  <si>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</si>
  <si>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х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</si>
  <si>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</si>
  <si>
    <t>2022</t>
  </si>
  <si>
    <t>2022*</t>
  </si>
  <si>
    <t>Отримували послуги *</t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</si>
  <si>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порівнянні з відповідними даними минулого року</t>
    </r>
  </si>
  <si>
    <t>Отримували послуги,осіб*</t>
  </si>
  <si>
    <t>Отримували послуги на кінець періоду*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</si>
  <si>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</si>
  <si>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порівняні з відповідними даними минулого року</t>
    </r>
  </si>
  <si>
    <t xml:space="preserve"> </t>
  </si>
  <si>
    <t>Станом на 01.11.2022:</t>
  </si>
  <si>
    <t>2021 рік</t>
  </si>
  <si>
    <t>2022 рік</t>
  </si>
  <si>
    <t xml:space="preserve">  1 січня 2022 р.</t>
  </si>
  <si>
    <t xml:space="preserve">  1 січня 2023 р.</t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</si>
  <si>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2021-2022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</si>
  <si>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2021-2022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</si>
  <si>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 2021-2022 рр.</t>
    </r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</si>
  <si>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</si>
  <si>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</si>
  <si>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</si>
  <si>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2021 - 2022 рр.</t>
    </r>
  </si>
  <si>
    <t>Надання послуг Львівською обласною службою зайнятості чоловікам
у  2021 - 2022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</si>
  <si>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 2021 - 2022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</si>
  <si>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2021 - 2022 рр.</t>
    </r>
  </si>
  <si>
    <r>
      <t xml:space="preserve">* *У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</si>
  <si>
    <t>Отримували послуги,осіб**</t>
  </si>
  <si>
    <t>Отримували послуги,  осіб**</t>
  </si>
  <si>
    <t>Надання послуг Львівською обласною службою зайнятості безробітним                                                                         з числа учасників бойових дій *</t>
  </si>
  <si>
    <t>* До 2022 року у моніторингу відображалася кількість учасників АТО (ООС), починаючи з 2022 року відображається кількість учасників бойових дій</t>
  </si>
  <si>
    <t>Надання послуг Львівською обласною службою зайнятості безробітним                                                                         з числа учасників бойових дій* у 2021-2022 рр.</t>
  </si>
  <si>
    <t>Отримували послуги **</t>
  </si>
  <si>
    <t>Отримували послуги на кінець періоду**</t>
  </si>
  <si>
    <t>*До 2022 року у моніторингу відображалася кількість учасників АТО (ООС), починаючи з 2022 року відображається кількість учасників бойових дій</t>
  </si>
  <si>
    <t>Мали статус безробітного  на кінець періоду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</si>
  <si>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2021-2022 рр.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</si>
  <si>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t>Мали статус безробітного на кінець періоду</t>
  </si>
  <si>
    <t>+15,1р.</t>
  </si>
  <si>
    <t>+8,8р.</t>
  </si>
  <si>
    <t>+23,4р.</t>
  </si>
  <si>
    <t>+38,5р.</t>
  </si>
  <si>
    <t>+18,7р.</t>
  </si>
  <si>
    <t>+13,3р.</t>
  </si>
  <si>
    <t>+17,8р.</t>
  </si>
  <si>
    <t>+12,7р.</t>
  </si>
  <si>
    <t>+28,4р.</t>
  </si>
  <si>
    <t>+30,8р.</t>
  </si>
  <si>
    <t>+28,2р.</t>
  </si>
  <si>
    <t>+35р.</t>
  </si>
  <si>
    <t>+41р.</t>
  </si>
  <si>
    <t>+22,5р.</t>
  </si>
  <si>
    <t>+15,3р.</t>
  </si>
  <si>
    <t>+24,7р.</t>
  </si>
  <si>
    <t>+11,8р.</t>
  </si>
  <si>
    <t>+55р.</t>
  </si>
  <si>
    <t>+21р.</t>
  </si>
  <si>
    <t>+15р.</t>
  </si>
  <si>
    <t>+11,5р.</t>
  </si>
  <si>
    <t>+31,7р.</t>
  </si>
  <si>
    <t>+20,2р.</t>
  </si>
  <si>
    <t>+10,1р.</t>
  </si>
  <si>
    <t>+15,5р.</t>
  </si>
  <si>
    <t>+30р.</t>
  </si>
  <si>
    <t>+32р.</t>
  </si>
  <si>
    <t>+6р.</t>
  </si>
  <si>
    <t>+35,7р.</t>
  </si>
  <si>
    <t>+28р.</t>
  </si>
  <si>
    <t>+10р.</t>
  </si>
  <si>
    <t>+34р.</t>
  </si>
  <si>
    <t>+8,7р.</t>
  </si>
  <si>
    <t>+36р.</t>
  </si>
  <si>
    <t>+6,1р.</t>
  </si>
  <si>
    <t>+3р.</t>
  </si>
  <si>
    <t>+4р.</t>
  </si>
  <si>
    <t>+10,5р.</t>
  </si>
  <si>
    <t>+39р.</t>
  </si>
  <si>
    <t>+15,8р.</t>
  </si>
  <si>
    <t>+45,2р.</t>
  </si>
  <si>
    <t>+50,7р.</t>
  </si>
  <si>
    <t>+45,7р.</t>
  </si>
  <si>
    <t>+52р.</t>
  </si>
  <si>
    <t>+45р.</t>
  </si>
  <si>
    <t>+37р.</t>
  </si>
  <si>
    <t>+23р.</t>
  </si>
  <si>
    <t>+46р.</t>
  </si>
  <si>
    <t>+13р.</t>
  </si>
  <si>
    <t>+18р.</t>
  </si>
  <si>
    <t>+27р.</t>
  </si>
  <si>
    <t>+14р.</t>
  </si>
  <si>
    <t>+19р.</t>
  </si>
  <si>
    <t>+8р.</t>
  </si>
  <si>
    <t>+11р.</t>
  </si>
  <si>
    <t>+10,3р.</t>
  </si>
  <si>
    <t>+5,4р.</t>
  </si>
  <si>
    <t>+25р.</t>
  </si>
  <si>
    <t>+9р.</t>
  </si>
  <si>
    <r>
      <t xml:space="preserve">Надання послуг Львівською обласною службою зайнятості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2021 -2022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</si>
</sst>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  <numFmt numFmtId="171" formatCode="0_ ;[Red]\-0\ "/>
    <numFmt numFmtId="172" formatCode="General;;"/>
  </numFmts>
  <fonts count="8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i/>
      <sz val="1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6" fillId="0" borderId="0"/>
    <xf numFmtId="0" fontId="53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4" fillId="15" borderId="0" applyNumberFormat="0" applyBorder="0" applyAlignment="0" applyProtection="0"/>
    <xf numFmtId="0" fontId="54" fillId="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23" borderId="0" applyNumberFormat="0" applyBorder="0" applyAlignment="0" applyProtection="0"/>
    <xf numFmtId="0" fontId="55" fillId="32" borderId="0" applyNumberFormat="0" applyBorder="0" applyAlignment="0" applyProtection="0"/>
    <xf numFmtId="0" fontId="56" fillId="16" borderId="14" applyNumberFormat="0" applyAlignment="0" applyProtection="0"/>
    <xf numFmtId="0" fontId="57" fillId="29" borderId="15" applyNumberFormat="0" applyAlignment="0" applyProtection="0"/>
    <xf numFmtId="0" fontId="5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5" borderId="14" applyNumberFormat="0" applyAlignment="0" applyProtection="0"/>
    <xf numFmtId="0" fontId="64" fillId="0" borderId="19" applyNumberFormat="0" applyFill="0" applyAlignment="0" applyProtection="0"/>
    <xf numFmtId="0" fontId="65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6" fillId="16" borderId="21" applyNumberFormat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36" borderId="0" applyNumberFormat="0" applyBorder="0" applyAlignment="0" applyProtection="0"/>
    <xf numFmtId="0" fontId="66" fillId="37" borderId="21" applyNumberFormat="0" applyAlignment="0" applyProtection="0"/>
    <xf numFmtId="0" fontId="56" fillId="37" borderId="14" applyNumberFormat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2" fillId="0" borderId="25" applyNumberFormat="0" applyFill="0" applyAlignment="0" applyProtection="0"/>
    <xf numFmtId="0" fontId="72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5" fillId="38" borderId="0" applyNumberFormat="0" applyBorder="0" applyAlignment="0" applyProtection="0"/>
    <xf numFmtId="0" fontId="9" fillId="0" borderId="0"/>
    <xf numFmtId="0" fontId="9" fillId="0" borderId="0"/>
    <xf numFmtId="0" fontId="55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3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83" fillId="0" borderId="0"/>
    <xf numFmtId="0" fontId="10" fillId="0" borderId="0"/>
    <xf numFmtId="0" fontId="13" fillId="0" borderId="0"/>
  </cellStyleXfs>
  <cellXfs count="347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0" fontId="24" fillId="0" borderId="3" xfId="12" applyFont="1" applyBorder="1" applyAlignment="1">
      <alignment horizontal="left" vertical="center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3" fontId="12" fillId="0" borderId="6" xfId="13" applyNumberFormat="1" applyFont="1" applyBorder="1" applyAlignment="1">
      <alignment horizontal="center" vertical="center"/>
    </xf>
    <xf numFmtId="0" fontId="22" fillId="0" borderId="6" xfId="12" applyFont="1" applyBorder="1" applyAlignment="1">
      <alignment horizontal="left" vertical="center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1" fontId="4" fillId="0" borderId="6" xfId="8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4" fillId="2" borderId="6" xfId="12" applyNumberFormat="1" applyFont="1" applyFill="1" applyBorder="1" applyAlignment="1">
      <alignment horizontal="center" vertical="center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2" fillId="0" borderId="6" xfId="12" quotePrefix="1" applyNumberFormat="1" applyFont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167" fontId="24" fillId="0" borderId="6" xfId="12" applyNumberFormat="1" applyFont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167" fontId="43" fillId="0" borderId="6" xfId="12" applyNumberFormat="1" applyFont="1" applyBorder="1" applyAlignment="1">
      <alignment horizontal="center" vertical="center"/>
    </xf>
    <xf numFmtId="164" fontId="44" fillId="0" borderId="6" xfId="12" applyNumberFormat="1" applyFont="1" applyBorder="1" applyAlignment="1">
      <alignment horizontal="center" vertical="center"/>
    </xf>
    <xf numFmtId="164" fontId="43" fillId="0" borderId="6" xfId="12" applyNumberFormat="1" applyFont="1" applyBorder="1" applyAlignment="1">
      <alignment horizontal="center" vertical="center"/>
    </xf>
    <xf numFmtId="167" fontId="45" fillId="0" borderId="6" xfId="13" applyNumberFormat="1" applyFont="1" applyBorder="1" applyAlignment="1">
      <alignment horizontal="center" vertical="center"/>
    </xf>
    <xf numFmtId="164" fontId="43" fillId="0" borderId="6" xfId="12" quotePrefix="1" applyNumberFormat="1" applyFont="1" applyBorder="1" applyAlignment="1">
      <alignment horizontal="center" vertical="center"/>
    </xf>
    <xf numFmtId="164" fontId="22" fillId="2" borderId="6" xfId="12" applyNumberFormat="1" applyFont="1" applyFill="1" applyBorder="1" applyAlignment="1">
      <alignment horizontal="center" vertical="center"/>
    </xf>
    <xf numFmtId="164" fontId="24" fillId="2" borderId="6" xfId="12" applyNumberFormat="1" applyFont="1" applyFill="1" applyBorder="1" applyAlignment="1">
      <alignment horizontal="center" vertical="center"/>
    </xf>
    <xf numFmtId="3" fontId="47" fillId="0" borderId="6" xfId="12" applyNumberFormat="1" applyFont="1" applyBorder="1" applyAlignment="1">
      <alignment horizontal="center" vertical="center"/>
    </xf>
    <xf numFmtId="164" fontId="47" fillId="0" borderId="6" xfId="12" applyNumberFormat="1" applyFont="1" applyBorder="1" applyAlignment="1">
      <alignment horizontal="center" vertical="center"/>
    </xf>
    <xf numFmtId="167" fontId="47" fillId="0" borderId="6" xfId="12" applyNumberFormat="1" applyFont="1" applyBorder="1" applyAlignment="1">
      <alignment horizontal="center" vertical="center"/>
    </xf>
    <xf numFmtId="167" fontId="48" fillId="0" borderId="6" xfId="12" applyNumberFormat="1" applyFont="1" applyBorder="1" applyAlignment="1">
      <alignment horizontal="center" vertical="center"/>
    </xf>
    <xf numFmtId="164" fontId="48" fillId="0" borderId="6" xfId="12" applyNumberFormat="1" applyFont="1" applyBorder="1" applyAlignment="1">
      <alignment horizontal="center" vertical="center"/>
    </xf>
    <xf numFmtId="167" fontId="49" fillId="0" borderId="6" xfId="13" applyNumberFormat="1" applyFont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51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73" fillId="0" borderId="1" xfId="6" applyNumberFormat="1" applyFont="1" applyBorder="1" applyProtection="1">
      <protection locked="0"/>
    </xf>
    <xf numFmtId="1" fontId="74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6" fillId="0" borderId="0" xfId="6" applyNumberFormat="1" applyFont="1" applyProtection="1">
      <protection locked="0"/>
    </xf>
    <xf numFmtId="1" fontId="77" fillId="0" borderId="6" xfId="6" applyNumberFormat="1" applyFont="1" applyBorder="1" applyAlignment="1">
      <alignment horizontal="center"/>
    </xf>
    <xf numFmtId="1" fontId="77" fillId="0" borderId="0" xfId="6" applyNumberFormat="1" applyFont="1" applyProtection="1">
      <protection locked="0"/>
    </xf>
    <xf numFmtId="0" fontId="78" fillId="0" borderId="6" xfId="6" applyFont="1" applyBorder="1" applyAlignment="1">
      <alignment horizontal="center" vertical="center" wrapText="1" shrinkToFit="1"/>
    </xf>
    <xf numFmtId="1" fontId="79" fillId="0" borderId="0" xfId="6" applyNumberFormat="1" applyFont="1" applyAlignment="1" applyProtection="1">
      <alignment vertical="center"/>
      <protection locked="0"/>
    </xf>
    <xf numFmtId="0" fontId="3" fillId="0" borderId="6" xfId="107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6" applyFont="1" applyBorder="1" applyAlignment="1">
      <alignment horizontal="left"/>
    </xf>
    <xf numFmtId="0" fontId="3" fillId="0" borderId="6" xfId="106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1" fontId="34" fillId="0" borderId="33" xfId="12" applyNumberFormat="1" applyFont="1" applyBorder="1" applyAlignment="1">
      <alignment horizontal="center" wrapText="1"/>
    </xf>
    <xf numFmtId="0" fontId="24" fillId="0" borderId="34" xfId="12" applyFont="1" applyBorder="1" applyAlignment="1">
      <alignment horizontal="left" vertical="center"/>
    </xf>
    <xf numFmtId="0" fontId="22" fillId="0" borderId="32" xfId="12" applyFont="1" applyBorder="1" applyAlignment="1">
      <alignment horizontal="left" vertical="center"/>
    </xf>
    <xf numFmtId="0" fontId="22" fillId="0" borderId="36" xfId="12" applyFont="1" applyBorder="1" applyAlignment="1">
      <alignment horizontal="left" vertical="center"/>
    </xf>
    <xf numFmtId="3" fontId="22" fillId="0" borderId="13" xfId="12" applyNumberFormat="1" applyFont="1" applyBorder="1" applyAlignment="1">
      <alignment horizontal="center" vertical="center"/>
    </xf>
    <xf numFmtId="1" fontId="34" fillId="41" borderId="6" xfId="12" applyNumberFormat="1" applyFont="1" applyFill="1" applyBorder="1" applyAlignment="1">
      <alignment horizontal="center" wrapText="1"/>
    </xf>
    <xf numFmtId="3" fontId="24" fillId="41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horizontal="center" vertical="center" wrapText="1"/>
    </xf>
    <xf numFmtId="0" fontId="24" fillId="2" borderId="27" xfId="12" applyFont="1" applyFill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3" fontId="22" fillId="40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vertical="center" wrapText="1"/>
    </xf>
    <xf numFmtId="0" fontId="24" fillId="2" borderId="27" xfId="12" applyFont="1" applyFill="1" applyBorder="1" applyAlignment="1">
      <alignment vertical="center" wrapText="1"/>
    </xf>
    <xf numFmtId="0" fontId="24" fillId="0" borderId="6" xfId="12" applyFont="1" applyBorder="1" applyAlignment="1">
      <alignment vertical="center" wrapText="1"/>
    </xf>
    <xf numFmtId="3" fontId="24" fillId="42" borderId="6" xfId="12" applyNumberFormat="1" applyFont="1" applyFill="1" applyBorder="1" applyAlignment="1">
      <alignment horizontal="center" vertical="center"/>
    </xf>
    <xf numFmtId="164" fontId="24" fillId="42" borderId="6" xfId="12" applyNumberFormat="1" applyFont="1" applyFill="1" applyBorder="1" applyAlignment="1">
      <alignment horizontal="center" vertical="center"/>
    </xf>
    <xf numFmtId="3" fontId="22" fillId="42" borderId="6" xfId="12" applyNumberFormat="1" applyFont="1" applyFill="1" applyBorder="1" applyAlignment="1">
      <alignment horizontal="center" vertical="center"/>
    </xf>
    <xf numFmtId="164" fontId="22" fillId="42" borderId="6" xfId="12" applyNumberFormat="1" applyFont="1" applyFill="1" applyBorder="1" applyAlignment="1">
      <alignment horizontal="center" vertical="center"/>
    </xf>
    <xf numFmtId="3" fontId="22" fillId="42" borderId="13" xfId="12" applyNumberFormat="1" applyFont="1" applyFill="1" applyBorder="1" applyAlignment="1">
      <alignment horizontal="center" vertical="center"/>
    </xf>
    <xf numFmtId="164" fontId="24" fillId="42" borderId="13" xfId="12" applyNumberFormat="1" applyFont="1" applyFill="1" applyBorder="1" applyAlignment="1">
      <alignment horizontal="center" vertical="center"/>
    </xf>
    <xf numFmtId="164" fontId="22" fillId="42" borderId="13" xfId="12" applyNumberFormat="1" applyFont="1" applyFill="1" applyBorder="1" applyAlignment="1">
      <alignment horizontal="center" vertical="center"/>
    </xf>
    <xf numFmtId="3" fontId="12" fillId="0" borderId="13" xfId="13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22" fillId="0" borderId="13" xfId="12" applyNumberFormat="1" applyFont="1" applyBorder="1" applyAlignment="1">
      <alignment horizontal="center" vertical="center"/>
    </xf>
    <xf numFmtId="165" fontId="12" fillId="0" borderId="5" xfId="17" applyNumberFormat="1" applyFont="1" applyBorder="1" applyAlignment="1">
      <alignment horizontal="center" vertical="center"/>
    </xf>
    <xf numFmtId="164" fontId="24" fillId="0" borderId="33" xfId="12" applyNumberFormat="1" applyFont="1" applyBorder="1" applyAlignment="1">
      <alignment horizontal="center" vertical="center"/>
    </xf>
    <xf numFmtId="164" fontId="22" fillId="0" borderId="35" xfId="12" applyNumberFormat="1" applyFont="1" applyBorder="1" applyAlignment="1">
      <alignment horizontal="center" vertical="center"/>
    </xf>
    <xf numFmtId="164" fontId="22" fillId="0" borderId="37" xfId="12" applyNumberFormat="1" applyFont="1" applyBorder="1" applyAlignment="1">
      <alignment horizontal="center" vertical="center"/>
    </xf>
    <xf numFmtId="0" fontId="81" fillId="2" borderId="6" xfId="12" applyFont="1" applyFill="1" applyBorder="1" applyAlignment="1">
      <alignment horizontal="center" vertical="center" wrapText="1"/>
    </xf>
    <xf numFmtId="49" fontId="24" fillId="0" borderId="6" xfId="12" applyNumberFormat="1" applyFont="1" applyBorder="1" applyAlignment="1">
      <alignment horizontal="center" vertical="center"/>
    </xf>
    <xf numFmtId="49" fontId="22" fillId="0" borderId="6" xfId="12" applyNumberFormat="1" applyFont="1" applyBorder="1" applyAlignment="1">
      <alignment horizontal="center" vertical="center"/>
    </xf>
    <xf numFmtId="171" fontId="78" fillId="0" borderId="6" xfId="6" applyNumberFormat="1" applyFont="1" applyBorder="1" applyAlignment="1">
      <alignment horizontal="center" vertical="center" wrapText="1" shrinkToFit="1"/>
    </xf>
    <xf numFmtId="171" fontId="22" fillId="0" borderId="6" xfId="12" applyNumberFormat="1" applyFont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3" fontId="22" fillId="0" borderId="0" xfId="12" applyNumberFormat="1" applyFont="1" applyAlignment="1">
      <alignment vertical="center"/>
    </xf>
    <xf numFmtId="0" fontId="24" fillId="0" borderId="6" xfId="12" applyFont="1" applyBorder="1" applyAlignment="1">
      <alignment horizontal="left" vertical="center"/>
    </xf>
    <xf numFmtId="3" fontId="22" fillId="40" borderId="3" xfId="12" applyNumberFormat="1" applyFont="1" applyFill="1" applyBorder="1" applyAlignment="1">
      <alignment horizontal="center" vertical="center"/>
    </xf>
    <xf numFmtId="3" fontId="24" fillId="0" borderId="2" xfId="12" applyNumberFormat="1" applyFont="1" applyBorder="1" applyAlignment="1">
      <alignment horizontal="center" vertical="center"/>
    </xf>
    <xf numFmtId="172" fontId="3" fillId="2" borderId="6" xfId="115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16" applyFont="1" applyFill="1" applyBorder="1" applyAlignment="1" applyProtection="1">
      <alignment horizontal="center" vertical="center"/>
      <protection locked="0"/>
    </xf>
    <xf numFmtId="3" fontId="22" fillId="0" borderId="3" xfId="12" applyNumberFormat="1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6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172" fontId="3" fillId="3" borderId="6" xfId="115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3" fontId="3" fillId="0" borderId="6" xfId="117" applyNumberFormat="1" applyFont="1" applyBorder="1" applyAlignment="1">
      <alignment horizontal="center" vertical="center"/>
    </xf>
    <xf numFmtId="3" fontId="84" fillId="0" borderId="6" xfId="117" applyNumberFormat="1" applyFont="1" applyBorder="1" applyAlignment="1">
      <alignment horizontal="center" vertical="center"/>
    </xf>
    <xf numFmtId="3" fontId="3" fillId="0" borderId="6" xfId="117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84" fillId="0" borderId="6" xfId="0" applyFont="1" applyBorder="1" applyAlignment="1">
      <alignment horizontal="center"/>
    </xf>
    <xf numFmtId="3" fontId="12" fillId="0" borderId="3" xfId="13" applyNumberFormat="1" applyFont="1" applyBorder="1" applyAlignment="1">
      <alignment horizontal="center" vertical="center"/>
    </xf>
    <xf numFmtId="3" fontId="85" fillId="0" borderId="6" xfId="12" applyNumberFormat="1" applyFont="1" applyBorder="1" applyAlignment="1">
      <alignment horizontal="center" vertical="center"/>
    </xf>
    <xf numFmtId="164" fontId="85" fillId="0" borderId="6" xfId="12" applyNumberFormat="1" applyFont="1" applyBorder="1" applyAlignment="1">
      <alignment horizontal="center" vertical="center"/>
    </xf>
    <xf numFmtId="3" fontId="85" fillId="0" borderId="3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1" fontId="34" fillId="43" borderId="6" xfId="12" applyNumberFormat="1" applyFont="1" applyFill="1" applyBorder="1" applyAlignment="1">
      <alignment horizontal="center" wrapText="1"/>
    </xf>
    <xf numFmtId="3" fontId="24" fillId="43" borderId="6" xfId="12" applyNumberFormat="1" applyFont="1" applyFill="1" applyBorder="1" applyAlignment="1">
      <alignment horizontal="center" vertical="center"/>
    </xf>
    <xf numFmtId="3" fontId="22" fillId="43" borderId="6" xfId="12" applyNumberFormat="1" applyFont="1" applyFill="1" applyBorder="1" applyAlignment="1">
      <alignment horizontal="center" vertical="center"/>
    </xf>
    <xf numFmtId="3" fontId="12" fillId="43" borderId="5" xfId="18" applyNumberFormat="1" applyFont="1" applyFill="1" applyBorder="1" applyAlignment="1" applyProtection="1">
      <alignment horizontal="center" vertical="center"/>
      <protection locked="0"/>
    </xf>
    <xf numFmtId="3" fontId="12" fillId="43" borderId="12" xfId="18" applyNumberFormat="1" applyFont="1" applyFill="1" applyBorder="1" applyAlignment="1" applyProtection="1">
      <alignment horizontal="center" vertical="center"/>
      <protection locked="0"/>
    </xf>
    <xf numFmtId="49" fontId="85" fillId="0" borderId="6" xfId="12" applyNumberFormat="1" applyFont="1" applyBorder="1" applyAlignment="1">
      <alignment horizontal="center" vertical="center"/>
    </xf>
    <xf numFmtId="165" fontId="22" fillId="0" borderId="6" xfId="12" applyNumberFormat="1" applyFont="1" applyBorder="1" applyAlignment="1">
      <alignment horizontal="center" vertical="center"/>
    </xf>
    <xf numFmtId="0" fontId="22" fillId="0" borderId="0" xfId="12" applyFont="1" applyBorder="1" applyAlignment="1">
      <alignment horizontal="left" vertical="center"/>
    </xf>
    <xf numFmtId="3" fontId="22" fillId="0" borderId="0" xfId="12" applyNumberFormat="1" applyFont="1" applyBorder="1" applyAlignment="1">
      <alignment horizontal="center" vertical="center"/>
    </xf>
    <xf numFmtId="0" fontId="30" fillId="0" borderId="0" xfId="14" applyFont="1" applyBorder="1" applyAlignment="1">
      <alignment wrapText="1"/>
    </xf>
    <xf numFmtId="0" fontId="27" fillId="0" borderId="0" xfId="12" applyFont="1" applyBorder="1" applyAlignment="1">
      <alignment horizontal="center" vertical="top"/>
    </xf>
    <xf numFmtId="0" fontId="19" fillId="0" borderId="0" xfId="12" applyFont="1" applyBorder="1" applyAlignment="1">
      <alignment vertical="top"/>
    </xf>
    <xf numFmtId="164" fontId="22" fillId="0" borderId="0" xfId="12" applyNumberFormat="1" applyFont="1" applyBorder="1" applyAlignment="1">
      <alignment horizontal="center" vertical="center"/>
    </xf>
    <xf numFmtId="164" fontId="24" fillId="2" borderId="33" xfId="12" applyNumberFormat="1" applyFont="1" applyFill="1" applyBorder="1" applyAlignment="1">
      <alignment horizontal="center" vertical="center"/>
    </xf>
    <xf numFmtId="164" fontId="22" fillId="2" borderId="33" xfId="12" applyNumberFormat="1" applyFont="1" applyFill="1" applyBorder="1" applyAlignment="1">
      <alignment horizontal="center" vertical="center"/>
    </xf>
    <xf numFmtId="164" fontId="24" fillId="0" borderId="13" xfId="12" applyNumberFormat="1" applyFont="1" applyBorder="1" applyAlignment="1">
      <alignment horizontal="center" vertical="center"/>
    </xf>
    <xf numFmtId="3" fontId="22" fillId="2" borderId="13" xfId="12" applyNumberFormat="1" applyFont="1" applyFill="1" applyBorder="1" applyAlignment="1">
      <alignment horizontal="center" vertical="center"/>
    </xf>
    <xf numFmtId="164" fontId="22" fillId="2" borderId="13" xfId="12" applyNumberFormat="1" applyFont="1" applyFill="1" applyBorder="1" applyAlignment="1">
      <alignment horizontal="center" vertical="center"/>
    </xf>
    <xf numFmtId="164" fontId="22" fillId="2" borderId="39" xfId="12" applyNumberFormat="1" applyFont="1" applyFill="1" applyBorder="1" applyAlignment="1">
      <alignment horizontal="center" vertical="center"/>
    </xf>
    <xf numFmtId="3" fontId="12" fillId="0" borderId="0" xfId="13" applyNumberFormat="1" applyFont="1" applyBorder="1" applyAlignment="1">
      <alignment horizontal="center" vertical="center"/>
    </xf>
    <xf numFmtId="1" fontId="34" fillId="0" borderId="32" xfId="12" applyNumberFormat="1" applyFont="1" applyBorder="1" applyAlignment="1">
      <alignment horizontal="center" wrapText="1"/>
    </xf>
    <xf numFmtId="3" fontId="24" fillId="0" borderId="32" xfId="12" applyNumberFormat="1" applyFont="1" applyBorder="1" applyAlignment="1">
      <alignment horizontal="center" vertical="center"/>
    </xf>
    <xf numFmtId="3" fontId="22" fillId="0" borderId="32" xfId="12" applyNumberFormat="1" applyFont="1" applyBorder="1" applyAlignment="1">
      <alignment horizontal="center" vertical="center"/>
    </xf>
    <xf numFmtId="164" fontId="22" fillId="0" borderId="33" xfId="12" applyNumberFormat="1" applyFont="1" applyBorder="1" applyAlignment="1">
      <alignment horizontal="center" vertical="center"/>
    </xf>
    <xf numFmtId="3" fontId="22" fillId="0" borderId="36" xfId="12" applyNumberFormat="1" applyFont="1" applyBorder="1" applyAlignment="1">
      <alignment horizontal="center" vertical="center"/>
    </xf>
    <xf numFmtId="164" fontId="22" fillId="0" borderId="39" xfId="12" applyNumberFormat="1" applyFont="1" applyBorder="1" applyAlignment="1">
      <alignment horizontal="center" vertical="center"/>
    </xf>
    <xf numFmtId="0" fontId="21" fillId="0" borderId="10" xfId="14" applyFont="1" applyBorder="1" applyAlignment="1">
      <alignment wrapText="1"/>
    </xf>
    <xf numFmtId="0" fontId="21" fillId="0" borderId="0" xfId="14" applyFont="1" applyAlignment="1">
      <alignment wrapText="1"/>
    </xf>
    <xf numFmtId="0" fontId="30" fillId="0" borderId="10" xfId="14" applyFont="1" applyBorder="1" applyAlignment="1">
      <alignment wrapText="1"/>
    </xf>
    <xf numFmtId="0" fontId="30" fillId="0" borderId="0" xfId="14" applyFont="1" applyAlignment="1">
      <alignment wrapText="1"/>
    </xf>
    <xf numFmtId="0" fontId="81" fillId="0" borderId="6" xfId="12" applyFont="1" applyBorder="1" applyAlignment="1">
      <alignment horizontal="center" vertical="center" wrapText="1"/>
    </xf>
    <xf numFmtId="0" fontId="81" fillId="0" borderId="6" xfId="12" applyFont="1" applyBorder="1" applyAlignment="1">
      <alignment vertical="center" wrapText="1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" fontId="8" fillId="0" borderId="0" xfId="15" applyNumberFormat="1" applyFont="1" applyAlignment="1" applyProtection="1">
      <alignment horizontal="right" vertical="top"/>
      <protection locked="0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0" fontId="24" fillId="2" borderId="6" xfId="12" applyFont="1" applyFill="1" applyBorder="1" applyAlignment="1">
      <alignment horizontal="center" vertical="center" wrapText="1"/>
    </xf>
    <xf numFmtId="49" fontId="30" fillId="40" borderId="6" xfId="12" applyNumberFormat="1" applyFont="1" applyFill="1" applyBorder="1" applyAlignment="1">
      <alignment horizontal="center" vertical="center" wrapText="1"/>
    </xf>
    <xf numFmtId="49" fontId="80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49" fontId="80" fillId="2" borderId="6" xfId="12" applyNumberFormat="1" applyFont="1" applyFill="1" applyBorder="1" applyAlignment="1">
      <alignment horizontal="center" vertical="center" wrapText="1"/>
    </xf>
    <xf numFmtId="0" fontId="80" fillId="0" borderId="6" xfId="12" applyFont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81" fillId="2" borderId="6" xfId="12" applyFont="1" applyFill="1" applyBorder="1" applyAlignment="1">
      <alignment horizontal="center" vertical="center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32" fillId="0" borderId="0" xfId="12" applyFont="1" applyAlignment="1">
      <alignment horizontal="center" vertical="center" wrapText="1"/>
    </xf>
    <xf numFmtId="0" fontId="22" fillId="0" borderId="10" xfId="12" applyFont="1" applyBorder="1" applyAlignment="1">
      <alignment horizontal="left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19" fillId="0" borderId="38" xfId="12" applyFont="1" applyBorder="1" applyAlignment="1">
      <alignment horizontal="right" vertical="top"/>
    </xf>
    <xf numFmtId="0" fontId="19" fillId="0" borderId="0" xfId="12" applyFont="1" applyAlignment="1">
      <alignment horizontal="center" vertical="top"/>
    </xf>
    <xf numFmtId="0" fontId="24" fillId="2" borderId="27" xfId="12" applyFont="1" applyFill="1" applyBorder="1" applyAlignment="1">
      <alignment horizontal="center" vertical="center" wrapText="1"/>
    </xf>
    <xf numFmtId="0" fontId="24" fillId="2" borderId="28" xfId="12" applyFont="1" applyFill="1" applyBorder="1" applyAlignment="1">
      <alignment horizontal="center" vertical="center" wrapText="1"/>
    </xf>
    <xf numFmtId="0" fontId="24" fillId="2" borderId="29" xfId="12" applyFont="1" applyFill="1" applyBorder="1" applyAlignment="1">
      <alignment horizontal="center" vertical="center" wrapText="1"/>
    </xf>
    <xf numFmtId="0" fontId="24" fillId="2" borderId="30" xfId="12" applyFont="1" applyFill="1" applyBorder="1" applyAlignment="1">
      <alignment horizontal="center" vertical="center" wrapText="1"/>
    </xf>
    <xf numFmtId="0" fontId="24" fillId="2" borderId="31" xfId="12" applyFont="1" applyFill="1" applyBorder="1" applyAlignment="1">
      <alignment horizontal="center" vertical="center" wrapText="1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0" fontId="80" fillId="2" borderId="6" xfId="12" applyFont="1" applyFill="1" applyBorder="1" applyAlignment="1">
      <alignment horizontal="center" vertical="center" wrapText="1"/>
    </xf>
    <xf numFmtId="0" fontId="22" fillId="0" borderId="41" xfId="12" applyFont="1" applyBorder="1" applyAlignment="1">
      <alignment horizontal="center" wrapText="1"/>
    </xf>
    <xf numFmtId="0" fontId="80" fillId="0" borderId="33" xfId="12" applyFont="1" applyBorder="1" applyAlignment="1">
      <alignment horizontal="center" vertical="center" wrapText="1"/>
    </xf>
    <xf numFmtId="0" fontId="3" fillId="0" borderId="0" xfId="7" applyFont="1" applyBorder="1" applyAlignment="1">
      <alignment horizontal="left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6" fillId="0" borderId="0" xfId="1" applyFont="1" applyAlignment="1">
      <alignment horizontal="left" vertical="center" wrapText="1"/>
    </xf>
    <xf numFmtId="0" fontId="80" fillId="2" borderId="33" xfId="12" applyFont="1" applyFill="1" applyBorder="1" applyAlignment="1">
      <alignment horizontal="center" vertical="center" wrapText="1"/>
    </xf>
    <xf numFmtId="3" fontId="22" fillId="0" borderId="0" xfId="12" applyNumberFormat="1" applyFont="1" applyBorder="1" applyAlignment="1">
      <alignment horizontal="left" vertical="center" wrapText="1"/>
    </xf>
    <xf numFmtId="0" fontId="22" fillId="0" borderId="0" xfId="12" applyFont="1" applyBorder="1" applyAlignment="1">
      <alignment horizontal="left" wrapText="1"/>
    </xf>
    <xf numFmtId="0" fontId="19" fillId="0" borderId="0" xfId="12" applyFont="1" applyBorder="1" applyAlignment="1">
      <alignment horizontal="right" vertical="top"/>
    </xf>
    <xf numFmtId="49" fontId="80" fillId="2" borderId="32" xfId="12" applyNumberFormat="1" applyFont="1" applyFill="1" applyBorder="1" applyAlignment="1">
      <alignment horizontal="center" vertical="center" wrapText="1"/>
    </xf>
    <xf numFmtId="0" fontId="19" fillId="0" borderId="0" xfId="12" applyFont="1" applyBorder="1" applyAlignment="1">
      <alignment horizontal="center" vertical="top"/>
    </xf>
    <xf numFmtId="0" fontId="24" fillId="2" borderId="40" xfId="12" applyFont="1" applyFill="1" applyBorder="1" applyAlignment="1">
      <alignment horizontal="center" vertical="center" wrapText="1"/>
    </xf>
    <xf numFmtId="0" fontId="82" fillId="0" borderId="1" xfId="8" applyFont="1" applyBorder="1" applyAlignment="1">
      <alignment horizontal="center" vertical="top" wrapText="1"/>
    </xf>
    <xf numFmtId="0" fontId="24" fillId="0" borderId="6" xfId="12" applyFont="1" applyBorder="1" applyAlignment="1">
      <alignment horizontal="center" vertical="center" wrapText="1"/>
    </xf>
    <xf numFmtId="49" fontId="30" fillId="0" borderId="6" xfId="12" applyNumberFormat="1" applyFont="1" applyBorder="1" applyAlignment="1">
      <alignment horizontal="center" vertical="center" wrapText="1"/>
    </xf>
    <xf numFmtId="0" fontId="24" fillId="0" borderId="3" xfId="12" applyFont="1" applyBorder="1" applyAlignment="1">
      <alignment horizontal="center" vertical="center" wrapText="1"/>
    </xf>
    <xf numFmtId="0" fontId="24" fillId="0" borderId="11" xfId="12" applyFont="1" applyBorder="1" applyAlignment="1">
      <alignment horizontal="center" vertical="center" wrapText="1"/>
    </xf>
    <xf numFmtId="0" fontId="24" fillId="0" borderId="4" xfId="1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81" fillId="0" borderId="6" xfId="12" applyFont="1" applyBorder="1" applyAlignment="1">
      <alignment horizontal="center" vertical="center" wrapText="1"/>
    </xf>
    <xf numFmtId="0" fontId="81" fillId="0" borderId="3" xfId="12" applyFont="1" applyBorder="1" applyAlignment="1">
      <alignment horizontal="center" vertical="center" wrapText="1"/>
    </xf>
    <xf numFmtId="0" fontId="81" fillId="0" borderId="11" xfId="12" applyFont="1" applyBorder="1" applyAlignment="1">
      <alignment horizontal="center" vertical="center" wrapText="1"/>
    </xf>
    <xf numFmtId="0" fontId="81" fillId="0" borderId="4" xfId="12" applyFont="1" applyBorder="1" applyAlignment="1">
      <alignment horizontal="center" vertical="center" wrapText="1"/>
    </xf>
    <xf numFmtId="0" fontId="52" fillId="0" borderId="9" xfId="9" applyFont="1" applyBorder="1" applyAlignment="1">
      <alignment horizontal="center" vertical="center" wrapText="1"/>
    </xf>
    <xf numFmtId="0" fontId="52" fillId="0" borderId="10" xfId="9" applyFont="1" applyBorder="1" applyAlignment="1">
      <alignment horizontal="center" vertical="center" wrapText="1"/>
    </xf>
    <xf numFmtId="0" fontId="52" fillId="0" borderId="8" xfId="9" applyFont="1" applyBorder="1" applyAlignment="1">
      <alignment horizontal="center" vertical="center" wrapText="1"/>
    </xf>
    <xf numFmtId="0" fontId="52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0" fillId="0" borderId="0" xfId="8" applyFont="1" applyAlignment="1">
      <alignment horizontal="center" vertical="top" wrapText="1"/>
    </xf>
    <xf numFmtId="1" fontId="78" fillId="0" borderId="2" xfId="6" applyNumberFormat="1" applyFont="1" applyBorder="1" applyAlignment="1" applyProtection="1">
      <alignment horizontal="center" vertical="center" wrapText="1"/>
      <protection locked="0"/>
    </xf>
    <xf numFmtId="1" fontId="78" fillId="0" borderId="7" xfId="6" applyNumberFormat="1" applyFont="1" applyBorder="1" applyAlignment="1" applyProtection="1">
      <alignment horizontal="center" vertical="center" wrapText="1"/>
      <protection locked="0"/>
    </xf>
    <xf numFmtId="1" fontId="78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50" fillId="0" borderId="0" xfId="6" applyNumberFormat="1" applyFont="1" applyAlignment="1" applyProtection="1">
      <alignment horizontal="center" vertical="center" wrapText="1"/>
      <protection locked="0"/>
    </xf>
    <xf numFmtId="1" fontId="75" fillId="0" borderId="2" xfId="6" applyNumberFormat="1" applyFont="1" applyBorder="1" applyAlignment="1" applyProtection="1">
      <alignment horizontal="center"/>
      <protection locked="0"/>
    </xf>
    <xf numFmtId="1" fontId="75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49" fontId="30" fillId="41" borderId="6" xfId="12" applyNumberFormat="1" applyFont="1" applyFill="1" applyBorder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9" fontId="30" fillId="43" borderId="6" xfId="12" applyNumberFormat="1" applyFont="1" applyFill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</cellXfs>
  <cellStyles count="119">
    <cellStyle name=" 1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" xfId="62"/>
    <cellStyle name="60% - Акцент2" xfId="63"/>
    <cellStyle name="60% - Акцент3" xfId="64"/>
    <cellStyle name="60% - Акцент4" xfId="65"/>
    <cellStyle name="60% - Акцент5" xfId="66"/>
    <cellStyle name="60% - Акцент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te" xfId="86"/>
    <cellStyle name="Note 2" xfId="87"/>
    <cellStyle name="Output" xfId="88"/>
    <cellStyle name="Title" xfId="89"/>
    <cellStyle name="Total" xfId="90"/>
    <cellStyle name="Warning Text" xfId="91"/>
    <cellStyle name="Акцент1 2" xfId="92"/>
    <cellStyle name="Акцент2 2" xfId="93"/>
    <cellStyle name="Акцент3 2" xfId="94"/>
    <cellStyle name="Акцент4 2" xfId="95"/>
    <cellStyle name="Акцент5 2" xfId="96"/>
    <cellStyle name="Акцент6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Звичайний" xfId="0" builtinId="0"/>
    <cellStyle name="Звичайний 2" xfId="16"/>
    <cellStyle name="Звичайний 2 3" xfId="11"/>
    <cellStyle name="Звичайний 3" xfId="118"/>
    <cellStyle name="Звичайний 3 2" xfId="4"/>
    <cellStyle name="Итог 2" xfId="104"/>
    <cellStyle name="Нейтральный 2" xfId="105"/>
    <cellStyle name="Обычный 2" xfId="5"/>
    <cellStyle name="Обычный 2 2" xfId="6"/>
    <cellStyle name="Обычный 3" xfId="117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 Зинкевич" xfId="106"/>
    <cellStyle name="Обычный_4 категории вмесмте СОЦ_УРАЗЛИВІ__ТАБО_4 категорії Квота!!!_2014 рік" xfId="7"/>
    <cellStyle name="Обычный_5% квота (б)" xfId="17"/>
    <cellStyle name="Обычный_АктЗах_5%квот Оксана" xfId="14"/>
    <cellStyle name="Обычный_Активна політика (б)" xfId="115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Роб_соц_незах" xfId="116"/>
    <cellStyle name="Обычный_Табл. 3.15" xfId="12"/>
    <cellStyle name="Обычный_Укомплектування_11_2013" xfId="107"/>
    <cellStyle name="Плохой 2" xfId="108"/>
    <cellStyle name="Пояснение 2" xfId="109"/>
    <cellStyle name="Примечание 2" xfId="110"/>
    <cellStyle name="Стиль 1" xfId="111"/>
    <cellStyle name="Тысячи [0]_Анализ" xfId="112"/>
    <cellStyle name="Тысячи_Анализ" xfId="113"/>
    <cellStyle name="ФинᎰнсовый_Лист1 (3)_1" xfId="114"/>
  </cellStyles>
  <dxfs count="0"/>
  <tableStyles count="0" defaultTableStyle="TableStyleMedium2" defaultPivotStyle="PivotStyleLight16"/>
  <colors>
    <mruColors>
      <color rgb="FF99CC00"/>
      <color rgb="FFFFCCFF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zoomScale="70" zoomScaleNormal="70" zoomScaleSheetLayoutView="70" workbookViewId="0">
      <selection activeCell="B20" sqref="B20"/>
    </sheetView>
  </sheetViews>
  <sheetFormatPr defaultColWidth="8" defaultRowHeight="13.2" x14ac:dyDescent="0.25"/>
  <cols>
    <col min="1" max="1" width="61.33203125" style="2" customWidth="1"/>
    <col min="2" max="3" width="24.44140625" style="2" customWidth="1"/>
    <col min="4" max="5" width="11.5546875" style="2" customWidth="1"/>
    <col min="6" max="16384" width="8" style="2"/>
  </cols>
  <sheetData>
    <row r="1" spans="1:11" ht="78" customHeight="1" x14ac:dyDescent="0.25">
      <c r="A1" s="236" t="s">
        <v>24</v>
      </c>
      <c r="B1" s="236"/>
      <c r="C1" s="236"/>
      <c r="D1" s="236"/>
      <c r="E1" s="236"/>
    </row>
    <row r="2" spans="1:11" ht="17.850000000000001" customHeight="1" x14ac:dyDescent="0.2">
      <c r="A2" s="236"/>
      <c r="B2" s="236"/>
      <c r="C2" s="236"/>
      <c r="D2" s="236"/>
      <c r="E2" s="236"/>
    </row>
    <row r="3" spans="1:11" s="3" customFormat="1" ht="23.25" customHeight="1" x14ac:dyDescent="0.3">
      <c r="A3" s="241" t="s">
        <v>0</v>
      </c>
      <c r="B3" s="237" t="s">
        <v>102</v>
      </c>
      <c r="C3" s="237" t="s">
        <v>103</v>
      </c>
      <c r="D3" s="239" t="s">
        <v>1</v>
      </c>
      <c r="E3" s="240"/>
    </row>
    <row r="4" spans="1:11" s="3" customFormat="1" ht="27.75" customHeight="1" x14ac:dyDescent="0.3">
      <c r="A4" s="242"/>
      <c r="B4" s="238"/>
      <c r="C4" s="238"/>
      <c r="D4" s="4" t="s">
        <v>2</v>
      </c>
      <c r="E4" s="5" t="s">
        <v>25</v>
      </c>
    </row>
    <row r="5" spans="1:11" s="7" customFormat="1" ht="15.75" customHeight="1" x14ac:dyDescent="0.3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3">
      <c r="A6" s="8" t="s">
        <v>96</v>
      </c>
      <c r="B6" s="67" t="s">
        <v>90</v>
      </c>
      <c r="C6" s="67">
        <f>'2(5%квота-ЦЗ)'!C7</f>
        <v>11386</v>
      </c>
      <c r="D6" s="14" t="s">
        <v>90</v>
      </c>
      <c r="E6" s="90" t="s">
        <v>90</v>
      </c>
      <c r="K6" s="11"/>
    </row>
    <row r="7" spans="1:11" s="3" customFormat="1" ht="23.1" customHeight="1" x14ac:dyDescent="0.3">
      <c r="A7" s="8" t="s">
        <v>27</v>
      </c>
      <c r="B7" s="67">
        <f>'2(5%квота-ЦЗ)'!E7</f>
        <v>17144</v>
      </c>
      <c r="C7" s="67">
        <f>'2(5%квота-ЦЗ)'!F7</f>
        <v>10615</v>
      </c>
      <c r="D7" s="14">
        <f t="shared" ref="D7:D11" si="0">C7*100/B7</f>
        <v>61.916705552963137</v>
      </c>
      <c r="E7" s="83">
        <f t="shared" ref="E7:E11" si="1">C7-B7</f>
        <v>-6529</v>
      </c>
      <c r="K7" s="11"/>
    </row>
    <row r="8" spans="1:11" s="3" customFormat="1" ht="45" customHeight="1" x14ac:dyDescent="0.3">
      <c r="A8" s="12" t="s">
        <v>28</v>
      </c>
      <c r="B8" s="67">
        <f>'2(5%квота-ЦЗ)'!H7</f>
        <v>3065</v>
      </c>
      <c r="C8" s="67">
        <f>'2(5%квота-ЦЗ)'!I7</f>
        <v>2019</v>
      </c>
      <c r="D8" s="14">
        <f t="shared" si="0"/>
        <v>65.872756933115824</v>
      </c>
      <c r="E8" s="90">
        <f t="shared" si="1"/>
        <v>-1046</v>
      </c>
      <c r="K8" s="11"/>
    </row>
    <row r="9" spans="1:11" s="3" customFormat="1" ht="23.1" customHeight="1" x14ac:dyDescent="0.3">
      <c r="A9" s="8" t="s">
        <v>29</v>
      </c>
      <c r="B9" s="67">
        <f>'2(5%квота-ЦЗ)'!K7</f>
        <v>895</v>
      </c>
      <c r="C9" s="67">
        <f>'2(5%квота-ЦЗ)'!L7</f>
        <v>572</v>
      </c>
      <c r="D9" s="14">
        <f t="shared" si="0"/>
        <v>63.910614525139664</v>
      </c>
      <c r="E9" s="83">
        <f t="shared" si="1"/>
        <v>-323</v>
      </c>
      <c r="K9" s="11"/>
    </row>
    <row r="10" spans="1:11" s="3" customFormat="1" ht="45.6" customHeight="1" x14ac:dyDescent="0.3">
      <c r="A10" s="13" t="s">
        <v>20</v>
      </c>
      <c r="B10" s="67">
        <f>'2(5%квота-ЦЗ)'!N7</f>
        <v>187</v>
      </c>
      <c r="C10" s="67">
        <f>'2(5%квота-ЦЗ)'!O7</f>
        <v>89</v>
      </c>
      <c r="D10" s="14">
        <f t="shared" si="0"/>
        <v>47.593582887700535</v>
      </c>
      <c r="E10" s="90">
        <f t="shared" si="1"/>
        <v>-98</v>
      </c>
      <c r="K10" s="11"/>
    </row>
    <row r="11" spans="1:11" s="3" customFormat="1" ht="45.6" customHeight="1" x14ac:dyDescent="0.3">
      <c r="A11" s="13" t="s">
        <v>30</v>
      </c>
      <c r="B11" s="67">
        <f>'2(5%квота-ЦЗ)'!Q7</f>
        <v>14158</v>
      </c>
      <c r="C11" s="67">
        <f>'2(5%квота-ЦЗ)'!R7</f>
        <v>8697</v>
      </c>
      <c r="D11" s="14">
        <f t="shared" si="0"/>
        <v>61.428167820313604</v>
      </c>
      <c r="E11" s="83">
        <f t="shared" si="1"/>
        <v>-5461</v>
      </c>
      <c r="K11" s="11"/>
    </row>
    <row r="12" spans="1:11" s="3" customFormat="1" ht="12.75" customHeight="1" x14ac:dyDescent="0.3">
      <c r="A12" s="243" t="s">
        <v>4</v>
      </c>
      <c r="B12" s="244"/>
      <c r="C12" s="244"/>
      <c r="D12" s="244"/>
      <c r="E12" s="244"/>
      <c r="K12" s="11"/>
    </row>
    <row r="13" spans="1:11" s="3" customFormat="1" ht="15" customHeight="1" x14ac:dyDescent="0.3">
      <c r="A13" s="245"/>
      <c r="B13" s="246"/>
      <c r="C13" s="246"/>
      <c r="D13" s="246"/>
      <c r="E13" s="246"/>
      <c r="K13" s="11"/>
    </row>
    <row r="14" spans="1:11" s="3" customFormat="1" ht="24" customHeight="1" x14ac:dyDescent="0.3">
      <c r="A14" s="241" t="s">
        <v>0</v>
      </c>
      <c r="B14" s="247" t="s">
        <v>104</v>
      </c>
      <c r="C14" s="247" t="s">
        <v>105</v>
      </c>
      <c r="D14" s="239" t="s">
        <v>1</v>
      </c>
      <c r="E14" s="240"/>
      <c r="K14" s="11" t="s">
        <v>68</v>
      </c>
    </row>
    <row r="15" spans="1:11" ht="35.85" customHeight="1" x14ac:dyDescent="0.25">
      <c r="A15" s="242"/>
      <c r="B15" s="247"/>
      <c r="C15" s="247"/>
      <c r="D15" s="4" t="s">
        <v>2</v>
      </c>
      <c r="E15" s="5" t="s">
        <v>25</v>
      </c>
      <c r="K15" s="11"/>
    </row>
    <row r="16" spans="1:11" ht="23.1" customHeight="1" x14ac:dyDescent="0.25">
      <c r="A16" s="8" t="s">
        <v>89</v>
      </c>
      <c r="B16" s="67" t="s">
        <v>90</v>
      </c>
      <c r="C16" s="67">
        <f>'2(5%квота-ЦЗ)'!U7</f>
        <v>1498</v>
      </c>
      <c r="D16" s="14" t="s">
        <v>90</v>
      </c>
      <c r="E16" s="90" t="s">
        <v>90</v>
      </c>
      <c r="K16" s="11"/>
    </row>
    <row r="17" spans="1:11" ht="23.1" customHeight="1" x14ac:dyDescent="0.25">
      <c r="A17" s="1" t="s">
        <v>27</v>
      </c>
      <c r="B17" s="67">
        <f>'2(5%квота-ЦЗ)'!W7</f>
        <v>3472</v>
      </c>
      <c r="C17" s="67">
        <f>'2(5%квота-ЦЗ)'!X7</f>
        <v>1379</v>
      </c>
      <c r="D17" s="14">
        <f t="shared" ref="D17:D18" si="2">C17*100/B17</f>
        <v>39.717741935483872</v>
      </c>
      <c r="E17" s="90">
        <f t="shared" ref="E17:E18" si="3">C17-B17</f>
        <v>-2093</v>
      </c>
      <c r="K17" s="11"/>
    </row>
    <row r="18" spans="1:11" ht="18" x14ac:dyDescent="0.25">
      <c r="A18" s="1" t="s">
        <v>32</v>
      </c>
      <c r="B18" s="67">
        <f>'2(5%квота-ЦЗ)'!Z7</f>
        <v>3101</v>
      </c>
      <c r="C18" s="67">
        <f>'2(5%квота-ЦЗ)'!AA7</f>
        <v>1024</v>
      </c>
      <c r="D18" s="14">
        <f t="shared" si="2"/>
        <v>33.021605933569816</v>
      </c>
      <c r="E18" s="90">
        <f t="shared" si="3"/>
        <v>-2077</v>
      </c>
      <c r="K18" s="11"/>
    </row>
    <row r="19" spans="1:11" ht="64.5" customHeight="1" x14ac:dyDescent="0.3">
      <c r="A19" s="235" t="s">
        <v>91</v>
      </c>
      <c r="B19" s="235"/>
      <c r="C19" s="235"/>
      <c r="D19" s="235"/>
      <c r="E19" s="23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78" zoomScaleNormal="75" zoomScaleSheetLayoutView="7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33203125" defaultRowHeight="13.8" x14ac:dyDescent="0.25"/>
  <cols>
    <col min="1" max="1" width="25.6640625" style="42" customWidth="1"/>
    <col min="2" max="2" width="11" style="42" hidden="1" customWidth="1"/>
    <col min="3" max="3" width="26.44140625" style="42" customWidth="1"/>
    <col min="4" max="4" width="8.33203125" style="42" hidden="1" customWidth="1"/>
    <col min="5" max="6" width="11.6640625" style="42" customWidth="1"/>
    <col min="7" max="7" width="7.44140625" style="42" customWidth="1"/>
    <col min="8" max="8" width="11.6640625" style="42" customWidth="1"/>
    <col min="9" max="9" width="11" style="42" customWidth="1"/>
    <col min="10" max="10" width="7.44140625" style="42" customWidth="1"/>
    <col min="11" max="12" width="9.44140625" style="42" customWidth="1"/>
    <col min="13" max="13" width="9" style="42" customWidth="1"/>
    <col min="14" max="15" width="12.44140625" style="42" customWidth="1"/>
    <col min="16" max="16" width="8.33203125" style="42" customWidth="1"/>
    <col min="17" max="18" width="15.6640625" style="42" customWidth="1"/>
    <col min="19" max="19" width="8.33203125" style="42" customWidth="1"/>
    <col min="20" max="20" width="10.5546875" style="42" hidden="1" customWidth="1"/>
    <col min="21" max="21" width="17.6640625" style="42" customWidth="1"/>
    <col min="22" max="22" width="8.33203125" style="42" hidden="1" customWidth="1"/>
    <col min="23" max="24" width="15.6640625" style="42" customWidth="1"/>
    <col min="25" max="25" width="8.33203125" style="42" customWidth="1"/>
    <col min="26" max="27" width="15.44140625" style="42" customWidth="1"/>
    <col min="28" max="28" width="16.6640625" style="42" customWidth="1"/>
    <col min="29" max="16384" width="9.33203125" style="42"/>
  </cols>
  <sheetData>
    <row r="1" spans="1:32" s="26" customFormat="1" ht="45.6" customHeight="1" x14ac:dyDescent="0.3">
      <c r="B1" s="262" t="s">
        <v>108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5"/>
      <c r="R1" s="25"/>
      <c r="S1" s="25"/>
      <c r="T1" s="25"/>
      <c r="U1" s="248" t="s">
        <v>14</v>
      </c>
      <c r="V1" s="248"/>
      <c r="W1" s="248"/>
      <c r="X1" s="248"/>
      <c r="Y1" s="248"/>
      <c r="Z1" s="248"/>
      <c r="AA1" s="248"/>
      <c r="AB1" s="248"/>
    </row>
    <row r="2" spans="1:32" s="29" customFormat="1" ht="14.2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0" t="s">
        <v>7</v>
      </c>
      <c r="N2" s="260"/>
      <c r="O2" s="260"/>
      <c r="P2" s="260"/>
      <c r="Q2" s="28"/>
      <c r="R2" s="28"/>
      <c r="S2" s="28"/>
      <c r="T2" s="28"/>
      <c r="U2" s="28"/>
      <c r="V2" s="28"/>
      <c r="X2" s="261"/>
      <c r="Y2" s="261"/>
      <c r="Z2" s="260" t="s">
        <v>7</v>
      </c>
      <c r="AA2" s="260"/>
      <c r="AB2" s="260"/>
      <c r="AC2" s="140"/>
    </row>
    <row r="3" spans="1:32" s="30" customFormat="1" ht="56.85" customHeight="1" x14ac:dyDescent="0.3">
      <c r="A3" s="258"/>
      <c r="B3" s="155"/>
      <c r="C3" s="233" t="s">
        <v>94</v>
      </c>
      <c r="D3" s="234"/>
      <c r="E3" s="297" t="s">
        <v>22</v>
      </c>
      <c r="F3" s="297"/>
      <c r="G3" s="297"/>
      <c r="H3" s="297" t="s">
        <v>13</v>
      </c>
      <c r="I3" s="297"/>
      <c r="J3" s="297"/>
      <c r="K3" s="297" t="s">
        <v>9</v>
      </c>
      <c r="L3" s="297"/>
      <c r="M3" s="297"/>
      <c r="N3" s="297" t="s">
        <v>10</v>
      </c>
      <c r="O3" s="297"/>
      <c r="P3" s="297"/>
      <c r="Q3" s="298" t="s">
        <v>8</v>
      </c>
      <c r="R3" s="299"/>
      <c r="S3" s="300"/>
      <c r="T3" s="297" t="s">
        <v>97</v>
      </c>
      <c r="U3" s="297"/>
      <c r="V3" s="297"/>
      <c r="W3" s="297" t="s">
        <v>11</v>
      </c>
      <c r="X3" s="297"/>
      <c r="Y3" s="297"/>
      <c r="Z3" s="297" t="s">
        <v>12</v>
      </c>
      <c r="AA3" s="297"/>
      <c r="AB3" s="297"/>
    </row>
    <row r="4" spans="1:32" s="31" customFormat="1" ht="19.5" customHeight="1" x14ac:dyDescent="0.3">
      <c r="A4" s="258"/>
      <c r="B4" s="292" t="s">
        <v>62</v>
      </c>
      <c r="C4" s="254" t="s">
        <v>92</v>
      </c>
      <c r="D4" s="257" t="s">
        <v>2</v>
      </c>
      <c r="E4" s="254" t="s">
        <v>62</v>
      </c>
      <c r="F4" s="254" t="s">
        <v>92</v>
      </c>
      <c r="G4" s="257" t="s">
        <v>2</v>
      </c>
      <c r="H4" s="254" t="s">
        <v>62</v>
      </c>
      <c r="I4" s="254" t="s">
        <v>92</v>
      </c>
      <c r="J4" s="257" t="s">
        <v>2</v>
      </c>
      <c r="K4" s="254" t="s">
        <v>62</v>
      </c>
      <c r="L4" s="254" t="s">
        <v>92</v>
      </c>
      <c r="M4" s="257" t="s">
        <v>2</v>
      </c>
      <c r="N4" s="254" t="s">
        <v>62</v>
      </c>
      <c r="O4" s="254" t="s">
        <v>92</v>
      </c>
      <c r="P4" s="257" t="s">
        <v>2</v>
      </c>
      <c r="Q4" s="254" t="s">
        <v>62</v>
      </c>
      <c r="R4" s="254" t="s">
        <v>92</v>
      </c>
      <c r="S4" s="257" t="s">
        <v>2</v>
      </c>
      <c r="T4" s="254" t="s">
        <v>15</v>
      </c>
      <c r="U4" s="256" t="s">
        <v>93</v>
      </c>
      <c r="V4" s="257" t="s">
        <v>2</v>
      </c>
      <c r="W4" s="254" t="s">
        <v>62</v>
      </c>
      <c r="X4" s="254" t="s">
        <v>92</v>
      </c>
      <c r="Y4" s="257" t="s">
        <v>2</v>
      </c>
      <c r="Z4" s="254" t="s">
        <v>62</v>
      </c>
      <c r="AA4" s="254" t="s">
        <v>92</v>
      </c>
      <c r="AB4" s="257" t="s">
        <v>2</v>
      </c>
    </row>
    <row r="5" spans="1:32" s="31" customFormat="1" ht="15.75" customHeight="1" x14ac:dyDescent="0.3">
      <c r="A5" s="258"/>
      <c r="B5" s="292"/>
      <c r="C5" s="254"/>
      <c r="D5" s="257"/>
      <c r="E5" s="254"/>
      <c r="F5" s="254"/>
      <c r="G5" s="257"/>
      <c r="H5" s="254"/>
      <c r="I5" s="254"/>
      <c r="J5" s="257"/>
      <c r="K5" s="254"/>
      <c r="L5" s="254"/>
      <c r="M5" s="257"/>
      <c r="N5" s="254"/>
      <c r="O5" s="254"/>
      <c r="P5" s="257"/>
      <c r="Q5" s="254"/>
      <c r="R5" s="254"/>
      <c r="S5" s="257"/>
      <c r="T5" s="254"/>
      <c r="U5" s="256"/>
      <c r="V5" s="257"/>
      <c r="W5" s="254"/>
      <c r="X5" s="254"/>
      <c r="Y5" s="257"/>
      <c r="Z5" s="254"/>
      <c r="AA5" s="254"/>
      <c r="AB5" s="257"/>
    </row>
    <row r="6" spans="1:32" s="48" customFormat="1" ht="11.25" customHeight="1" x14ac:dyDescent="0.25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179" t="s">
        <v>33</v>
      </c>
      <c r="B7" s="33">
        <f>SUM(B8:B35)</f>
        <v>38007</v>
      </c>
      <c r="C7" s="33">
        <f>SUM(C8:C35)</f>
        <v>16144</v>
      </c>
      <c r="D7" s="34">
        <f>C7*100/B7</f>
        <v>42.476385928907831</v>
      </c>
      <c r="E7" s="33">
        <f>SUM(E8:E35)</f>
        <v>24987</v>
      </c>
      <c r="F7" s="33">
        <f>SUM(F8:F35)</f>
        <v>13199</v>
      </c>
      <c r="G7" s="34">
        <f>F7*100/E7</f>
        <v>52.823468203465801</v>
      </c>
      <c r="H7" s="33">
        <f>SUM(H8:H35)</f>
        <v>8523</v>
      </c>
      <c r="I7" s="33">
        <f>SUM(I8:I35)</f>
        <v>4694</v>
      </c>
      <c r="J7" s="34">
        <f>I7*100/H7</f>
        <v>55.074504282529624</v>
      </c>
      <c r="K7" s="33">
        <f>SUM(K8:K35)</f>
        <v>1453</v>
      </c>
      <c r="L7" s="33">
        <f>SUM(L8:L35)</f>
        <v>663</v>
      </c>
      <c r="M7" s="34">
        <f>L7*100/K7</f>
        <v>45.629731589814178</v>
      </c>
      <c r="N7" s="33">
        <f>SUM(N8:N35)</f>
        <v>145</v>
      </c>
      <c r="O7" s="33">
        <f>SUM(O8:O35)</f>
        <v>47</v>
      </c>
      <c r="P7" s="34">
        <f>IF(ISERROR(O7*100/N7),"-",(O7*100/N7))</f>
        <v>32.413793103448278</v>
      </c>
      <c r="Q7" s="33">
        <f>SUM(Q8:Q35)</f>
        <v>19160</v>
      </c>
      <c r="R7" s="33">
        <f>SUM(R8:R35)</f>
        <v>10833</v>
      </c>
      <c r="S7" s="34">
        <f>R7*100/Q7</f>
        <v>56.53966597077244</v>
      </c>
      <c r="T7" s="33">
        <f>SUM(T8:T35)</f>
        <v>36358</v>
      </c>
      <c r="U7" s="33">
        <f>SUM(U8:U35)</f>
        <v>1841</v>
      </c>
      <c r="V7" s="34">
        <f>U7*100/T7</f>
        <v>5.0635348479014244</v>
      </c>
      <c r="W7" s="33">
        <f>SUM(W8:W35)</f>
        <v>4028</v>
      </c>
      <c r="X7" s="33">
        <f>SUM(X8:X35)</f>
        <v>1329</v>
      </c>
      <c r="Y7" s="34">
        <f>X7*100/W7</f>
        <v>32.994041708043696</v>
      </c>
      <c r="Z7" s="33">
        <f>SUM(Z8:Z35)</f>
        <v>3377</v>
      </c>
      <c r="AA7" s="33">
        <f>SUM(AA8:AA35)</f>
        <v>926</v>
      </c>
      <c r="AB7" s="34">
        <f>AA7*100/Z7</f>
        <v>27.420787681374001</v>
      </c>
      <c r="AC7" s="35"/>
      <c r="AF7" s="40"/>
    </row>
    <row r="8" spans="1:32" s="40" customFormat="1" ht="18.75" customHeight="1" x14ac:dyDescent="0.25">
      <c r="A8" s="54" t="s">
        <v>34</v>
      </c>
      <c r="B8" s="37">
        <v>9094</v>
      </c>
      <c r="C8" s="37">
        <v>4514</v>
      </c>
      <c r="D8" s="38"/>
      <c r="E8" s="37">
        <v>7088</v>
      </c>
      <c r="F8" s="37">
        <v>3711</v>
      </c>
      <c r="G8" s="38">
        <f t="shared" ref="G8:G35" si="0">F8*100/E8</f>
        <v>52.356094808126414</v>
      </c>
      <c r="H8" s="37">
        <v>699</v>
      </c>
      <c r="I8" s="37">
        <v>467</v>
      </c>
      <c r="J8" s="34">
        <f>IF(ISERROR(I8*100/H8),"-",(I8*100/H8))</f>
        <v>66.809728183118736</v>
      </c>
      <c r="K8" s="37">
        <v>340</v>
      </c>
      <c r="L8" s="37">
        <v>233</v>
      </c>
      <c r="M8" s="38">
        <f>IF(ISERROR(L8*100/K8),"-",(L8*100/K8))</f>
        <v>68.529411764705884</v>
      </c>
      <c r="N8" s="37">
        <v>47</v>
      </c>
      <c r="O8" s="37">
        <v>15</v>
      </c>
      <c r="P8" s="38">
        <f>IF(ISERROR(O8*100/N8),"-",(O8*100/N8))</f>
        <v>31.914893617021278</v>
      </c>
      <c r="Q8" s="37">
        <v>4403</v>
      </c>
      <c r="R8" s="53">
        <v>2575</v>
      </c>
      <c r="S8" s="38">
        <f t="shared" ref="S8:S35" si="1">R8*100/Q8</f>
        <v>58.482852600499662</v>
      </c>
      <c r="T8" s="37">
        <v>8699</v>
      </c>
      <c r="U8" s="53">
        <v>514</v>
      </c>
      <c r="V8" s="38"/>
      <c r="W8" s="37">
        <v>1408</v>
      </c>
      <c r="X8" s="53">
        <v>315</v>
      </c>
      <c r="Y8" s="38">
        <f t="shared" ref="Y8:Y35" si="2">X8*100/W8</f>
        <v>22.37215909090909</v>
      </c>
      <c r="Z8" s="37">
        <v>1204</v>
      </c>
      <c r="AA8" s="53">
        <v>232</v>
      </c>
      <c r="AB8" s="38">
        <f t="shared" ref="AB8:AB35" si="3">AA8*100/Z8</f>
        <v>19.269102990033222</v>
      </c>
      <c r="AC8" s="178"/>
      <c r="AD8" s="39"/>
    </row>
    <row r="9" spans="1:32" s="41" customFormat="1" ht="18.75" customHeight="1" x14ac:dyDescent="0.25">
      <c r="A9" s="54" t="s">
        <v>35</v>
      </c>
      <c r="B9" s="37">
        <v>1491</v>
      </c>
      <c r="C9" s="37">
        <v>567</v>
      </c>
      <c r="D9" s="38"/>
      <c r="E9" s="37">
        <v>1033</v>
      </c>
      <c r="F9" s="37">
        <v>473</v>
      </c>
      <c r="G9" s="38">
        <f t="shared" si="0"/>
        <v>45.788964181994189</v>
      </c>
      <c r="H9" s="37">
        <v>309</v>
      </c>
      <c r="I9" s="37">
        <v>185</v>
      </c>
      <c r="J9" s="34">
        <f t="shared" ref="J9:J35" si="4">IF(ISERROR(I9*100/H9),"-",(I9*100/H9))</f>
        <v>59.870550161812297</v>
      </c>
      <c r="K9" s="37">
        <v>35</v>
      </c>
      <c r="L9" s="37">
        <v>15</v>
      </c>
      <c r="M9" s="38">
        <f t="shared" ref="M9:M35" si="5">IF(ISERROR(L9*100/K9),"-",(L9*100/K9))</f>
        <v>42.857142857142854</v>
      </c>
      <c r="N9" s="37">
        <v>4</v>
      </c>
      <c r="O9" s="37">
        <v>4</v>
      </c>
      <c r="P9" s="84">
        <f t="shared" ref="P9:P35" si="6">IF(ISERROR(O9*100/N9),"-",(O9*100/N9))</f>
        <v>100</v>
      </c>
      <c r="Q9" s="37">
        <v>818</v>
      </c>
      <c r="R9" s="53">
        <v>391</v>
      </c>
      <c r="S9" s="38">
        <f t="shared" si="1"/>
        <v>47.799511002444987</v>
      </c>
      <c r="T9" s="37">
        <v>1428</v>
      </c>
      <c r="U9" s="53">
        <v>61</v>
      </c>
      <c r="V9" s="38"/>
      <c r="W9" s="37">
        <v>125</v>
      </c>
      <c r="X9" s="53">
        <v>51</v>
      </c>
      <c r="Y9" s="38">
        <f t="shared" si="2"/>
        <v>40.799999999999997</v>
      </c>
      <c r="Z9" s="37">
        <v>88</v>
      </c>
      <c r="AA9" s="53">
        <v>35</v>
      </c>
      <c r="AB9" s="38">
        <f t="shared" si="3"/>
        <v>39.772727272727273</v>
      </c>
      <c r="AC9" s="178"/>
      <c r="AD9" s="39"/>
    </row>
    <row r="10" spans="1:32" s="40" customFormat="1" ht="18.75" customHeight="1" x14ac:dyDescent="0.25">
      <c r="A10" s="54" t="s">
        <v>36</v>
      </c>
      <c r="B10" s="37">
        <v>129</v>
      </c>
      <c r="C10" s="37">
        <v>90</v>
      </c>
      <c r="D10" s="38"/>
      <c r="E10" s="37">
        <v>148</v>
      </c>
      <c r="F10" s="37">
        <v>70</v>
      </c>
      <c r="G10" s="38">
        <f t="shared" si="0"/>
        <v>47.297297297297298</v>
      </c>
      <c r="H10" s="37">
        <v>34</v>
      </c>
      <c r="I10" s="37">
        <v>23</v>
      </c>
      <c r="J10" s="34">
        <f t="shared" si="4"/>
        <v>67.647058823529406</v>
      </c>
      <c r="K10" s="37">
        <v>8</v>
      </c>
      <c r="L10" s="37">
        <v>1</v>
      </c>
      <c r="M10" s="38">
        <f t="shared" si="5"/>
        <v>12.5</v>
      </c>
      <c r="N10" s="37">
        <v>9</v>
      </c>
      <c r="O10" s="37">
        <v>0</v>
      </c>
      <c r="P10" s="84">
        <f t="shared" si="6"/>
        <v>0</v>
      </c>
      <c r="Q10" s="37">
        <v>124</v>
      </c>
      <c r="R10" s="53">
        <v>62</v>
      </c>
      <c r="S10" s="38">
        <f t="shared" si="1"/>
        <v>50</v>
      </c>
      <c r="T10" s="37">
        <v>125</v>
      </c>
      <c r="U10" s="53">
        <v>4</v>
      </c>
      <c r="V10" s="38"/>
      <c r="W10" s="37">
        <v>20</v>
      </c>
      <c r="X10" s="53">
        <v>2</v>
      </c>
      <c r="Y10" s="38">
        <f t="shared" si="2"/>
        <v>10</v>
      </c>
      <c r="Z10" s="37">
        <v>16</v>
      </c>
      <c r="AA10" s="53">
        <v>2</v>
      </c>
      <c r="AB10" s="38">
        <f t="shared" si="3"/>
        <v>12.5</v>
      </c>
      <c r="AC10" s="178"/>
      <c r="AD10" s="39"/>
    </row>
    <row r="11" spans="1:32" s="40" customFormat="1" ht="18.75" customHeight="1" x14ac:dyDescent="0.25">
      <c r="A11" s="54" t="s">
        <v>37</v>
      </c>
      <c r="B11" s="37">
        <v>753</v>
      </c>
      <c r="C11" s="37">
        <v>429</v>
      </c>
      <c r="D11" s="38"/>
      <c r="E11" s="37">
        <v>553</v>
      </c>
      <c r="F11" s="37">
        <v>321</v>
      </c>
      <c r="G11" s="38">
        <f t="shared" si="0"/>
        <v>58.047016274864376</v>
      </c>
      <c r="H11" s="37">
        <v>152</v>
      </c>
      <c r="I11" s="37">
        <v>118</v>
      </c>
      <c r="J11" s="34">
        <f t="shared" si="4"/>
        <v>77.631578947368425</v>
      </c>
      <c r="K11" s="37">
        <v>22</v>
      </c>
      <c r="L11" s="37">
        <v>13</v>
      </c>
      <c r="M11" s="38">
        <f t="shared" si="5"/>
        <v>59.090909090909093</v>
      </c>
      <c r="N11" s="37">
        <v>1</v>
      </c>
      <c r="O11" s="37">
        <v>0</v>
      </c>
      <c r="P11" s="38">
        <f t="shared" si="6"/>
        <v>0</v>
      </c>
      <c r="Q11" s="37">
        <v>489</v>
      </c>
      <c r="R11" s="53">
        <v>262</v>
      </c>
      <c r="S11" s="38">
        <f t="shared" si="1"/>
        <v>53.578732106339466</v>
      </c>
      <c r="T11" s="37">
        <v>711</v>
      </c>
      <c r="U11" s="53">
        <v>52</v>
      </c>
      <c r="V11" s="38"/>
      <c r="W11" s="37">
        <v>98</v>
      </c>
      <c r="X11" s="53">
        <v>38</v>
      </c>
      <c r="Y11" s="38">
        <f t="shared" si="2"/>
        <v>38.775510204081634</v>
      </c>
      <c r="Z11" s="37">
        <v>71</v>
      </c>
      <c r="AA11" s="53">
        <v>23</v>
      </c>
      <c r="AB11" s="38">
        <f t="shared" si="3"/>
        <v>32.394366197183096</v>
      </c>
      <c r="AC11" s="178"/>
      <c r="AD11" s="39"/>
    </row>
    <row r="12" spans="1:32" s="40" customFormat="1" ht="18.75" customHeight="1" x14ac:dyDescent="0.25">
      <c r="A12" s="54" t="s">
        <v>38</v>
      </c>
      <c r="B12" s="37">
        <v>1497</v>
      </c>
      <c r="C12" s="37">
        <v>415</v>
      </c>
      <c r="D12" s="38"/>
      <c r="E12" s="37">
        <v>706</v>
      </c>
      <c r="F12" s="37">
        <v>349</v>
      </c>
      <c r="G12" s="38">
        <f t="shared" si="0"/>
        <v>49.433427762039663</v>
      </c>
      <c r="H12" s="37">
        <v>284</v>
      </c>
      <c r="I12" s="37">
        <v>177</v>
      </c>
      <c r="J12" s="34">
        <f t="shared" si="4"/>
        <v>62.323943661971832</v>
      </c>
      <c r="K12" s="37">
        <v>59</v>
      </c>
      <c r="L12" s="37">
        <v>36</v>
      </c>
      <c r="M12" s="38">
        <f t="shared" si="5"/>
        <v>61.016949152542374</v>
      </c>
      <c r="N12" s="37">
        <v>6</v>
      </c>
      <c r="O12" s="37">
        <v>0</v>
      </c>
      <c r="P12" s="38">
        <f t="shared" si="6"/>
        <v>0</v>
      </c>
      <c r="Q12" s="37">
        <v>628</v>
      </c>
      <c r="R12" s="53">
        <v>316</v>
      </c>
      <c r="S12" s="38">
        <f t="shared" si="1"/>
        <v>50.318471337579616</v>
      </c>
      <c r="T12" s="37">
        <v>1474</v>
      </c>
      <c r="U12" s="53">
        <v>53</v>
      </c>
      <c r="V12" s="38"/>
      <c r="W12" s="37">
        <v>104</v>
      </c>
      <c r="X12" s="53">
        <v>36</v>
      </c>
      <c r="Y12" s="38">
        <f t="shared" si="2"/>
        <v>34.615384615384613</v>
      </c>
      <c r="Z12" s="37">
        <v>79</v>
      </c>
      <c r="AA12" s="53">
        <v>22</v>
      </c>
      <c r="AB12" s="38">
        <f t="shared" si="3"/>
        <v>27.848101265822784</v>
      </c>
      <c r="AC12" s="178"/>
      <c r="AD12" s="39"/>
    </row>
    <row r="13" spans="1:32" s="40" customFormat="1" ht="18.75" customHeight="1" x14ac:dyDescent="0.25">
      <c r="A13" s="54" t="s">
        <v>39</v>
      </c>
      <c r="B13" s="37">
        <v>521</v>
      </c>
      <c r="C13" s="37">
        <v>250</v>
      </c>
      <c r="D13" s="38"/>
      <c r="E13" s="37">
        <v>427</v>
      </c>
      <c r="F13" s="37">
        <v>226</v>
      </c>
      <c r="G13" s="38">
        <f t="shared" si="0"/>
        <v>52.927400468384072</v>
      </c>
      <c r="H13" s="37">
        <v>154</v>
      </c>
      <c r="I13" s="37">
        <v>103</v>
      </c>
      <c r="J13" s="34">
        <f t="shared" si="4"/>
        <v>66.883116883116884</v>
      </c>
      <c r="K13" s="37">
        <v>23</v>
      </c>
      <c r="L13" s="37">
        <v>11</v>
      </c>
      <c r="M13" s="38">
        <f t="shared" si="5"/>
        <v>47.826086956521742</v>
      </c>
      <c r="N13" s="37">
        <v>0</v>
      </c>
      <c r="O13" s="37">
        <v>0</v>
      </c>
      <c r="P13" s="84" t="str">
        <f t="shared" si="6"/>
        <v>-</v>
      </c>
      <c r="Q13" s="37">
        <v>372</v>
      </c>
      <c r="R13" s="53">
        <v>213</v>
      </c>
      <c r="S13" s="38">
        <f t="shared" si="1"/>
        <v>57.258064516129032</v>
      </c>
      <c r="T13" s="37">
        <v>515</v>
      </c>
      <c r="U13" s="53">
        <v>38</v>
      </c>
      <c r="V13" s="38"/>
      <c r="W13" s="37">
        <v>57</v>
      </c>
      <c r="X13" s="53">
        <v>38</v>
      </c>
      <c r="Y13" s="38">
        <f t="shared" si="2"/>
        <v>66.666666666666671</v>
      </c>
      <c r="Z13" s="37">
        <v>48</v>
      </c>
      <c r="AA13" s="53">
        <v>24</v>
      </c>
      <c r="AB13" s="38">
        <f t="shared" si="3"/>
        <v>50</v>
      </c>
      <c r="AC13" s="178"/>
      <c r="AD13" s="39"/>
    </row>
    <row r="14" spans="1:32" s="40" customFormat="1" ht="18.75" customHeight="1" x14ac:dyDescent="0.25">
      <c r="A14" s="54" t="s">
        <v>40</v>
      </c>
      <c r="B14" s="37">
        <v>359</v>
      </c>
      <c r="C14" s="37">
        <v>182</v>
      </c>
      <c r="D14" s="38"/>
      <c r="E14" s="37">
        <v>339</v>
      </c>
      <c r="F14" s="37">
        <v>167</v>
      </c>
      <c r="G14" s="38">
        <f t="shared" si="0"/>
        <v>49.262536873156343</v>
      </c>
      <c r="H14" s="37">
        <v>105</v>
      </c>
      <c r="I14" s="37">
        <v>44</v>
      </c>
      <c r="J14" s="34">
        <f t="shared" si="4"/>
        <v>41.904761904761905</v>
      </c>
      <c r="K14" s="37">
        <v>9</v>
      </c>
      <c r="L14" s="37">
        <v>5</v>
      </c>
      <c r="M14" s="38">
        <f t="shared" si="5"/>
        <v>55.555555555555557</v>
      </c>
      <c r="N14" s="37">
        <v>1</v>
      </c>
      <c r="O14" s="37">
        <v>0</v>
      </c>
      <c r="P14" s="84">
        <f t="shared" si="6"/>
        <v>0</v>
      </c>
      <c r="Q14" s="37">
        <v>297</v>
      </c>
      <c r="R14" s="53">
        <v>154</v>
      </c>
      <c r="S14" s="38">
        <f t="shared" si="1"/>
        <v>51.851851851851855</v>
      </c>
      <c r="T14" s="37">
        <v>339</v>
      </c>
      <c r="U14" s="53">
        <v>17</v>
      </c>
      <c r="V14" s="38"/>
      <c r="W14" s="37">
        <v>37</v>
      </c>
      <c r="X14" s="53">
        <v>16</v>
      </c>
      <c r="Y14" s="38">
        <f t="shared" si="2"/>
        <v>43.243243243243242</v>
      </c>
      <c r="Z14" s="37">
        <v>25</v>
      </c>
      <c r="AA14" s="53">
        <v>11</v>
      </c>
      <c r="AB14" s="38">
        <f t="shared" si="3"/>
        <v>44</v>
      </c>
      <c r="AC14" s="178"/>
      <c r="AD14" s="39"/>
    </row>
    <row r="15" spans="1:32" s="40" customFormat="1" ht="18.75" customHeight="1" x14ac:dyDescent="0.25">
      <c r="A15" s="54" t="s">
        <v>41</v>
      </c>
      <c r="B15" s="37">
        <v>3245</v>
      </c>
      <c r="C15" s="37">
        <v>835</v>
      </c>
      <c r="D15" s="38"/>
      <c r="E15" s="37">
        <v>1034</v>
      </c>
      <c r="F15" s="37">
        <v>725</v>
      </c>
      <c r="G15" s="38">
        <f t="shared" si="0"/>
        <v>70.116054158607355</v>
      </c>
      <c r="H15" s="37">
        <v>582</v>
      </c>
      <c r="I15" s="37">
        <v>342</v>
      </c>
      <c r="J15" s="34">
        <f t="shared" si="4"/>
        <v>58.762886597938142</v>
      </c>
      <c r="K15" s="37">
        <v>69</v>
      </c>
      <c r="L15" s="37">
        <v>34</v>
      </c>
      <c r="M15" s="38">
        <f t="shared" si="5"/>
        <v>49.275362318840578</v>
      </c>
      <c r="N15" s="37">
        <v>1</v>
      </c>
      <c r="O15" s="37">
        <v>0</v>
      </c>
      <c r="P15" s="84">
        <f t="shared" si="6"/>
        <v>0</v>
      </c>
      <c r="Q15" s="37">
        <v>796</v>
      </c>
      <c r="R15" s="53">
        <v>635</v>
      </c>
      <c r="S15" s="38">
        <f t="shared" si="1"/>
        <v>79.773869346733662</v>
      </c>
      <c r="T15" s="37">
        <v>3229</v>
      </c>
      <c r="U15" s="53">
        <v>36</v>
      </c>
      <c r="V15" s="38"/>
      <c r="W15" s="37">
        <v>162</v>
      </c>
      <c r="X15" s="53">
        <v>23</v>
      </c>
      <c r="Y15" s="38">
        <f t="shared" si="2"/>
        <v>14.197530864197532</v>
      </c>
      <c r="Z15" s="37">
        <v>137</v>
      </c>
      <c r="AA15" s="53">
        <v>16</v>
      </c>
      <c r="AB15" s="38">
        <f t="shared" si="3"/>
        <v>11.678832116788321</v>
      </c>
      <c r="AC15" s="178"/>
      <c r="AD15" s="39"/>
    </row>
    <row r="16" spans="1:32" s="40" customFormat="1" ht="18.75" customHeight="1" x14ac:dyDescent="0.25">
      <c r="A16" s="54" t="s">
        <v>42</v>
      </c>
      <c r="B16" s="37">
        <v>1311</v>
      </c>
      <c r="C16" s="37">
        <v>918</v>
      </c>
      <c r="D16" s="38"/>
      <c r="E16" s="37">
        <v>1303</v>
      </c>
      <c r="F16" s="37">
        <v>762</v>
      </c>
      <c r="G16" s="38">
        <f t="shared" si="0"/>
        <v>58.480429777436683</v>
      </c>
      <c r="H16" s="37">
        <v>715</v>
      </c>
      <c r="I16" s="37">
        <v>440</v>
      </c>
      <c r="J16" s="34">
        <f t="shared" si="4"/>
        <v>61.53846153846154</v>
      </c>
      <c r="K16" s="37">
        <v>109</v>
      </c>
      <c r="L16" s="37">
        <v>17</v>
      </c>
      <c r="M16" s="38">
        <f t="shared" si="5"/>
        <v>15.596330275229358</v>
      </c>
      <c r="N16" s="37">
        <v>37</v>
      </c>
      <c r="O16" s="37">
        <v>11</v>
      </c>
      <c r="P16" s="38">
        <f t="shared" si="6"/>
        <v>29.72972972972973</v>
      </c>
      <c r="Q16" s="37">
        <v>1121</v>
      </c>
      <c r="R16" s="53">
        <v>702</v>
      </c>
      <c r="S16" s="38">
        <f t="shared" si="1"/>
        <v>62.622658340767174</v>
      </c>
      <c r="T16" s="37">
        <v>1190</v>
      </c>
      <c r="U16" s="53">
        <v>91</v>
      </c>
      <c r="V16" s="38"/>
      <c r="W16" s="37">
        <v>124</v>
      </c>
      <c r="X16" s="53">
        <v>61</v>
      </c>
      <c r="Y16" s="38">
        <f t="shared" si="2"/>
        <v>49.193548387096776</v>
      </c>
      <c r="Z16" s="37">
        <v>100</v>
      </c>
      <c r="AA16" s="53">
        <v>46</v>
      </c>
      <c r="AB16" s="38">
        <f t="shared" si="3"/>
        <v>46</v>
      </c>
      <c r="AC16" s="178"/>
      <c r="AD16" s="39"/>
    </row>
    <row r="17" spans="1:30" s="40" customFormat="1" ht="18.75" customHeight="1" x14ac:dyDescent="0.25">
      <c r="A17" s="54" t="s">
        <v>43</v>
      </c>
      <c r="B17" s="37">
        <v>2688</v>
      </c>
      <c r="C17" s="37">
        <v>852</v>
      </c>
      <c r="D17" s="38"/>
      <c r="E17" s="37">
        <v>1308</v>
      </c>
      <c r="F17" s="37">
        <v>705</v>
      </c>
      <c r="G17" s="38">
        <f t="shared" si="0"/>
        <v>53.899082568807337</v>
      </c>
      <c r="H17" s="37">
        <v>431</v>
      </c>
      <c r="I17" s="37">
        <v>230</v>
      </c>
      <c r="J17" s="34">
        <f t="shared" si="4"/>
        <v>53.364269141531324</v>
      </c>
      <c r="K17" s="37">
        <v>67</v>
      </c>
      <c r="L17" s="37">
        <v>27</v>
      </c>
      <c r="M17" s="38">
        <f t="shared" si="5"/>
        <v>40.298507462686565</v>
      </c>
      <c r="N17" s="37">
        <v>2</v>
      </c>
      <c r="O17" s="37">
        <v>0</v>
      </c>
      <c r="P17" s="84">
        <f t="shared" si="6"/>
        <v>0</v>
      </c>
      <c r="Q17" s="37">
        <v>851</v>
      </c>
      <c r="R17" s="53">
        <v>552</v>
      </c>
      <c r="S17" s="38">
        <f t="shared" si="1"/>
        <v>64.86486486486487</v>
      </c>
      <c r="T17" s="37">
        <v>2569</v>
      </c>
      <c r="U17" s="53">
        <v>110</v>
      </c>
      <c r="V17" s="38"/>
      <c r="W17" s="37">
        <v>252</v>
      </c>
      <c r="X17" s="53">
        <v>82</v>
      </c>
      <c r="Y17" s="38">
        <f t="shared" si="2"/>
        <v>32.539682539682538</v>
      </c>
      <c r="Z17" s="37">
        <v>229</v>
      </c>
      <c r="AA17" s="53">
        <v>59</v>
      </c>
      <c r="AB17" s="38">
        <f t="shared" si="3"/>
        <v>25.76419213973799</v>
      </c>
      <c r="AC17" s="178"/>
      <c r="AD17" s="39"/>
    </row>
    <row r="18" spans="1:30" s="40" customFormat="1" ht="18.75" customHeight="1" x14ac:dyDescent="0.25">
      <c r="A18" s="54" t="s">
        <v>44</v>
      </c>
      <c r="B18" s="37">
        <v>893</v>
      </c>
      <c r="C18" s="37">
        <v>641</v>
      </c>
      <c r="D18" s="38"/>
      <c r="E18" s="37">
        <v>1056</v>
      </c>
      <c r="F18" s="37">
        <v>544</v>
      </c>
      <c r="G18" s="38">
        <f t="shared" si="0"/>
        <v>51.515151515151516</v>
      </c>
      <c r="H18" s="37">
        <v>493</v>
      </c>
      <c r="I18" s="37">
        <v>229</v>
      </c>
      <c r="J18" s="34">
        <f t="shared" si="4"/>
        <v>46.450304259634891</v>
      </c>
      <c r="K18" s="37">
        <v>50</v>
      </c>
      <c r="L18" s="37">
        <v>8</v>
      </c>
      <c r="M18" s="38">
        <f t="shared" si="5"/>
        <v>16</v>
      </c>
      <c r="N18" s="37">
        <v>4</v>
      </c>
      <c r="O18" s="37">
        <v>0</v>
      </c>
      <c r="P18" s="38">
        <f t="shared" si="6"/>
        <v>0</v>
      </c>
      <c r="Q18" s="37">
        <v>770</v>
      </c>
      <c r="R18" s="53">
        <v>463</v>
      </c>
      <c r="S18" s="38">
        <f t="shared" si="1"/>
        <v>60.129870129870127</v>
      </c>
      <c r="T18" s="37">
        <v>839</v>
      </c>
      <c r="U18" s="53">
        <v>60</v>
      </c>
      <c r="V18" s="38"/>
      <c r="W18" s="37">
        <v>132</v>
      </c>
      <c r="X18" s="53">
        <v>50</v>
      </c>
      <c r="Y18" s="38">
        <f t="shared" si="2"/>
        <v>37.878787878787875</v>
      </c>
      <c r="Z18" s="37">
        <v>119</v>
      </c>
      <c r="AA18" s="53">
        <v>40</v>
      </c>
      <c r="AB18" s="38">
        <f t="shared" si="3"/>
        <v>33.613445378151262</v>
      </c>
      <c r="AC18" s="178"/>
      <c r="AD18" s="39"/>
    </row>
    <row r="19" spans="1:30" s="40" customFormat="1" ht="18.75" customHeight="1" x14ac:dyDescent="0.25">
      <c r="A19" s="54" t="s">
        <v>45</v>
      </c>
      <c r="B19" s="37">
        <v>1466</v>
      </c>
      <c r="C19" s="37">
        <v>516</v>
      </c>
      <c r="D19" s="38"/>
      <c r="E19" s="37">
        <v>775</v>
      </c>
      <c r="F19" s="37">
        <v>421</v>
      </c>
      <c r="G19" s="38">
        <f t="shared" si="0"/>
        <v>54.322580645161288</v>
      </c>
      <c r="H19" s="37">
        <v>517</v>
      </c>
      <c r="I19" s="37">
        <v>241</v>
      </c>
      <c r="J19" s="34">
        <f t="shared" si="4"/>
        <v>46.615087040618953</v>
      </c>
      <c r="K19" s="37">
        <v>122</v>
      </c>
      <c r="L19" s="37">
        <v>54</v>
      </c>
      <c r="M19" s="38">
        <f t="shared" si="5"/>
        <v>44.26229508196721</v>
      </c>
      <c r="N19" s="37">
        <v>8</v>
      </c>
      <c r="O19" s="37">
        <v>0</v>
      </c>
      <c r="P19" s="38">
        <f t="shared" si="6"/>
        <v>0</v>
      </c>
      <c r="Q19" s="37">
        <v>689</v>
      </c>
      <c r="R19" s="53">
        <v>382</v>
      </c>
      <c r="S19" s="38">
        <f t="shared" si="1"/>
        <v>55.442670537010159</v>
      </c>
      <c r="T19" s="37">
        <v>1413</v>
      </c>
      <c r="U19" s="53">
        <v>60</v>
      </c>
      <c r="V19" s="38"/>
      <c r="W19" s="37">
        <v>107</v>
      </c>
      <c r="X19" s="53">
        <v>49</v>
      </c>
      <c r="Y19" s="38">
        <f t="shared" si="2"/>
        <v>45.794392523364486</v>
      </c>
      <c r="Z19" s="37">
        <v>87</v>
      </c>
      <c r="AA19" s="53">
        <v>39</v>
      </c>
      <c r="AB19" s="38">
        <f t="shared" si="3"/>
        <v>44.827586206896555</v>
      </c>
      <c r="AC19" s="178"/>
      <c r="AD19" s="39"/>
    </row>
    <row r="20" spans="1:30" s="40" customFormat="1" ht="18.75" customHeight="1" x14ac:dyDescent="0.25">
      <c r="A20" s="54" t="s">
        <v>46</v>
      </c>
      <c r="B20" s="37">
        <v>952</v>
      </c>
      <c r="C20" s="37">
        <v>264</v>
      </c>
      <c r="D20" s="38"/>
      <c r="E20" s="37">
        <v>404</v>
      </c>
      <c r="F20" s="37">
        <v>198</v>
      </c>
      <c r="G20" s="38">
        <f t="shared" si="0"/>
        <v>49.009900990099013</v>
      </c>
      <c r="H20" s="37">
        <v>190</v>
      </c>
      <c r="I20" s="37">
        <v>107</v>
      </c>
      <c r="J20" s="34">
        <f t="shared" si="4"/>
        <v>56.315789473684212</v>
      </c>
      <c r="K20" s="37">
        <v>23</v>
      </c>
      <c r="L20" s="37">
        <v>8</v>
      </c>
      <c r="M20" s="38">
        <f t="shared" si="5"/>
        <v>34.782608695652172</v>
      </c>
      <c r="N20" s="37">
        <v>2</v>
      </c>
      <c r="O20" s="37">
        <v>0</v>
      </c>
      <c r="P20" s="38">
        <f t="shared" si="6"/>
        <v>0</v>
      </c>
      <c r="Q20" s="37">
        <v>309</v>
      </c>
      <c r="R20" s="53">
        <v>161</v>
      </c>
      <c r="S20" s="38">
        <f t="shared" si="1"/>
        <v>52.103559870550164</v>
      </c>
      <c r="T20" s="37">
        <v>913</v>
      </c>
      <c r="U20" s="53">
        <v>30</v>
      </c>
      <c r="V20" s="38"/>
      <c r="W20" s="37">
        <v>72</v>
      </c>
      <c r="X20" s="53">
        <v>23</v>
      </c>
      <c r="Y20" s="38">
        <f t="shared" si="2"/>
        <v>31.944444444444443</v>
      </c>
      <c r="Z20" s="37">
        <v>63</v>
      </c>
      <c r="AA20" s="53">
        <v>20</v>
      </c>
      <c r="AB20" s="38">
        <f t="shared" si="3"/>
        <v>31.746031746031747</v>
      </c>
      <c r="AC20" s="178"/>
      <c r="AD20" s="39"/>
    </row>
    <row r="21" spans="1:30" s="40" customFormat="1" ht="18.75" customHeight="1" x14ac:dyDescent="0.25">
      <c r="A21" s="54" t="s">
        <v>47</v>
      </c>
      <c r="B21" s="37">
        <v>467</v>
      </c>
      <c r="C21" s="37">
        <v>209</v>
      </c>
      <c r="D21" s="38"/>
      <c r="E21" s="37">
        <v>386</v>
      </c>
      <c r="F21" s="37">
        <v>171</v>
      </c>
      <c r="G21" s="38">
        <f t="shared" si="0"/>
        <v>44.300518134715027</v>
      </c>
      <c r="H21" s="37">
        <v>160</v>
      </c>
      <c r="I21" s="37">
        <v>82</v>
      </c>
      <c r="J21" s="34">
        <f t="shared" si="4"/>
        <v>51.25</v>
      </c>
      <c r="K21" s="37">
        <v>7</v>
      </c>
      <c r="L21" s="37">
        <v>5</v>
      </c>
      <c r="M21" s="38">
        <f t="shared" si="5"/>
        <v>71.428571428571431</v>
      </c>
      <c r="N21" s="37">
        <v>0</v>
      </c>
      <c r="O21" s="37">
        <v>0</v>
      </c>
      <c r="P21" s="84" t="str">
        <f t="shared" si="6"/>
        <v>-</v>
      </c>
      <c r="Q21" s="37">
        <v>334</v>
      </c>
      <c r="R21" s="53">
        <v>150</v>
      </c>
      <c r="S21" s="38">
        <f t="shared" si="1"/>
        <v>44.91017964071856</v>
      </c>
      <c r="T21" s="37">
        <v>409</v>
      </c>
      <c r="U21" s="53">
        <v>15</v>
      </c>
      <c r="V21" s="38"/>
      <c r="W21" s="37">
        <v>43</v>
      </c>
      <c r="X21" s="53">
        <v>14</v>
      </c>
      <c r="Y21" s="38">
        <f t="shared" si="2"/>
        <v>32.558139534883722</v>
      </c>
      <c r="Z21" s="37">
        <v>35</v>
      </c>
      <c r="AA21" s="53">
        <v>10</v>
      </c>
      <c r="AB21" s="38">
        <f t="shared" si="3"/>
        <v>28.571428571428573</v>
      </c>
      <c r="AC21" s="178"/>
      <c r="AD21" s="39"/>
    </row>
    <row r="22" spans="1:30" s="40" customFormat="1" ht="18.75" customHeight="1" x14ac:dyDescent="0.25">
      <c r="A22" s="54" t="s">
        <v>48</v>
      </c>
      <c r="B22" s="37">
        <v>1383</v>
      </c>
      <c r="C22" s="37">
        <v>693</v>
      </c>
      <c r="D22" s="38"/>
      <c r="E22" s="37">
        <v>899</v>
      </c>
      <c r="F22" s="37">
        <v>549</v>
      </c>
      <c r="G22" s="38">
        <f t="shared" si="0"/>
        <v>61.067853170189096</v>
      </c>
      <c r="H22" s="37">
        <v>457</v>
      </c>
      <c r="I22" s="37">
        <v>318</v>
      </c>
      <c r="J22" s="34">
        <f t="shared" si="4"/>
        <v>69.584245076586427</v>
      </c>
      <c r="K22" s="37">
        <v>41</v>
      </c>
      <c r="L22" s="37">
        <v>9</v>
      </c>
      <c r="M22" s="38">
        <f t="shared" si="5"/>
        <v>21.951219512195124</v>
      </c>
      <c r="N22" s="37">
        <v>0</v>
      </c>
      <c r="O22" s="37">
        <v>6</v>
      </c>
      <c r="P22" s="84" t="str">
        <f t="shared" si="6"/>
        <v>-</v>
      </c>
      <c r="Q22" s="37">
        <v>780</v>
      </c>
      <c r="R22" s="53">
        <v>489</v>
      </c>
      <c r="S22" s="38">
        <f t="shared" si="1"/>
        <v>62.692307692307693</v>
      </c>
      <c r="T22" s="37">
        <v>1292</v>
      </c>
      <c r="U22" s="53">
        <v>101</v>
      </c>
      <c r="V22" s="38"/>
      <c r="W22" s="37">
        <v>161</v>
      </c>
      <c r="X22" s="53">
        <v>67</v>
      </c>
      <c r="Y22" s="38">
        <f t="shared" si="2"/>
        <v>41.614906832298139</v>
      </c>
      <c r="Z22" s="37">
        <v>128</v>
      </c>
      <c r="AA22" s="53">
        <v>43</v>
      </c>
      <c r="AB22" s="38">
        <f t="shared" si="3"/>
        <v>33.59375</v>
      </c>
      <c r="AC22" s="178"/>
      <c r="AD22" s="39"/>
    </row>
    <row r="23" spans="1:30" s="40" customFormat="1" ht="18.75" customHeight="1" x14ac:dyDescent="0.25">
      <c r="A23" s="54" t="s">
        <v>49</v>
      </c>
      <c r="B23" s="37">
        <v>764</v>
      </c>
      <c r="C23" s="37">
        <v>456</v>
      </c>
      <c r="D23" s="38"/>
      <c r="E23" s="37">
        <v>959</v>
      </c>
      <c r="F23" s="37">
        <v>422</v>
      </c>
      <c r="G23" s="38">
        <f t="shared" si="0"/>
        <v>44.004171011470284</v>
      </c>
      <c r="H23" s="37">
        <v>243</v>
      </c>
      <c r="I23" s="37">
        <v>93</v>
      </c>
      <c r="J23" s="34">
        <f t="shared" si="4"/>
        <v>38.271604938271608</v>
      </c>
      <c r="K23" s="37">
        <v>44</v>
      </c>
      <c r="L23" s="37">
        <v>19</v>
      </c>
      <c r="M23" s="38">
        <f t="shared" si="5"/>
        <v>43.18181818181818</v>
      </c>
      <c r="N23" s="37">
        <v>0</v>
      </c>
      <c r="O23" s="37">
        <v>0</v>
      </c>
      <c r="P23" s="38" t="str">
        <f t="shared" si="6"/>
        <v>-</v>
      </c>
      <c r="Q23" s="37">
        <v>823</v>
      </c>
      <c r="R23" s="53">
        <v>363</v>
      </c>
      <c r="S23" s="38">
        <f t="shared" si="1"/>
        <v>44.106925880923448</v>
      </c>
      <c r="T23" s="37">
        <v>664</v>
      </c>
      <c r="U23" s="53">
        <v>63</v>
      </c>
      <c r="V23" s="38"/>
      <c r="W23" s="37">
        <v>144</v>
      </c>
      <c r="X23" s="53">
        <v>59</v>
      </c>
      <c r="Y23" s="38">
        <f t="shared" si="2"/>
        <v>40.972222222222221</v>
      </c>
      <c r="Z23" s="37">
        <v>105</v>
      </c>
      <c r="AA23" s="53">
        <v>35</v>
      </c>
      <c r="AB23" s="38">
        <f t="shared" si="3"/>
        <v>33.333333333333336</v>
      </c>
      <c r="AC23" s="178"/>
      <c r="AD23" s="39"/>
    </row>
    <row r="24" spans="1:30" s="40" customFormat="1" ht="18.75" customHeight="1" x14ac:dyDescent="0.25">
      <c r="A24" s="54" t="s">
        <v>50</v>
      </c>
      <c r="B24" s="37">
        <v>596</v>
      </c>
      <c r="C24" s="37">
        <v>521</v>
      </c>
      <c r="D24" s="38"/>
      <c r="E24" s="37">
        <v>776</v>
      </c>
      <c r="F24" s="37">
        <v>366</v>
      </c>
      <c r="G24" s="38">
        <f t="shared" si="0"/>
        <v>47.164948453608247</v>
      </c>
      <c r="H24" s="37">
        <v>309</v>
      </c>
      <c r="I24" s="37">
        <v>148</v>
      </c>
      <c r="J24" s="34">
        <f t="shared" si="4"/>
        <v>47.896440129449836</v>
      </c>
      <c r="K24" s="37">
        <v>39</v>
      </c>
      <c r="L24" s="37">
        <v>10</v>
      </c>
      <c r="M24" s="38">
        <f t="shared" si="5"/>
        <v>25.641025641025642</v>
      </c>
      <c r="N24" s="37">
        <v>0</v>
      </c>
      <c r="O24" s="37">
        <v>0</v>
      </c>
      <c r="P24" s="84" t="str">
        <f t="shared" si="6"/>
        <v>-</v>
      </c>
      <c r="Q24" s="37">
        <v>683</v>
      </c>
      <c r="R24" s="53">
        <v>312</v>
      </c>
      <c r="S24" s="38">
        <f t="shared" si="1"/>
        <v>45.680819912152266</v>
      </c>
      <c r="T24" s="37">
        <v>586</v>
      </c>
      <c r="U24" s="53">
        <v>57</v>
      </c>
      <c r="V24" s="38"/>
      <c r="W24" s="37">
        <v>126</v>
      </c>
      <c r="X24" s="53">
        <v>43</v>
      </c>
      <c r="Y24" s="38">
        <f t="shared" si="2"/>
        <v>34.126984126984127</v>
      </c>
      <c r="Z24" s="37">
        <v>113</v>
      </c>
      <c r="AA24" s="53">
        <v>31</v>
      </c>
      <c r="AB24" s="38">
        <f t="shared" si="3"/>
        <v>27.43362831858407</v>
      </c>
      <c r="AC24" s="178"/>
      <c r="AD24" s="39"/>
    </row>
    <row r="25" spans="1:30" s="40" customFormat="1" ht="18.75" customHeight="1" x14ac:dyDescent="0.25">
      <c r="A25" s="54" t="s">
        <v>51</v>
      </c>
      <c r="B25" s="37">
        <v>2038</v>
      </c>
      <c r="C25" s="37">
        <v>317</v>
      </c>
      <c r="D25" s="38"/>
      <c r="E25" s="37">
        <v>413</v>
      </c>
      <c r="F25" s="37">
        <v>251</v>
      </c>
      <c r="G25" s="38">
        <f t="shared" si="0"/>
        <v>60.774818401937047</v>
      </c>
      <c r="H25" s="37">
        <v>324</v>
      </c>
      <c r="I25" s="37">
        <v>184</v>
      </c>
      <c r="J25" s="34">
        <f t="shared" si="4"/>
        <v>56.790123456790127</v>
      </c>
      <c r="K25" s="37">
        <v>36</v>
      </c>
      <c r="L25" s="37">
        <v>15</v>
      </c>
      <c r="M25" s="38">
        <f t="shared" si="5"/>
        <v>41.666666666666664</v>
      </c>
      <c r="N25" s="37">
        <v>5</v>
      </c>
      <c r="O25" s="37">
        <v>4</v>
      </c>
      <c r="P25" s="84">
        <f t="shared" si="6"/>
        <v>80</v>
      </c>
      <c r="Q25" s="37">
        <v>342</v>
      </c>
      <c r="R25" s="53">
        <v>225</v>
      </c>
      <c r="S25" s="38">
        <f t="shared" si="1"/>
        <v>65.78947368421052</v>
      </c>
      <c r="T25" s="37">
        <v>2020</v>
      </c>
      <c r="U25" s="53">
        <v>44</v>
      </c>
      <c r="V25" s="38"/>
      <c r="W25" s="37">
        <v>32</v>
      </c>
      <c r="X25" s="53">
        <v>19</v>
      </c>
      <c r="Y25" s="38">
        <f t="shared" si="2"/>
        <v>59.375</v>
      </c>
      <c r="Z25" s="37">
        <v>25</v>
      </c>
      <c r="AA25" s="53">
        <v>13</v>
      </c>
      <c r="AB25" s="38">
        <f t="shared" si="3"/>
        <v>52</v>
      </c>
      <c r="AC25" s="178"/>
      <c r="AD25" s="39"/>
    </row>
    <row r="26" spans="1:30" s="40" customFormat="1" ht="18.75" customHeight="1" x14ac:dyDescent="0.25">
      <c r="A26" s="54" t="s">
        <v>52</v>
      </c>
      <c r="B26" s="37">
        <v>880</v>
      </c>
      <c r="C26" s="37">
        <v>460</v>
      </c>
      <c r="D26" s="38"/>
      <c r="E26" s="37">
        <v>733</v>
      </c>
      <c r="F26" s="37">
        <v>392</v>
      </c>
      <c r="G26" s="38">
        <f t="shared" si="0"/>
        <v>53.478854024556618</v>
      </c>
      <c r="H26" s="37">
        <v>240</v>
      </c>
      <c r="I26" s="37">
        <v>117</v>
      </c>
      <c r="J26" s="34">
        <f t="shared" si="4"/>
        <v>48.75</v>
      </c>
      <c r="K26" s="37">
        <v>35</v>
      </c>
      <c r="L26" s="37">
        <v>19</v>
      </c>
      <c r="M26" s="38">
        <f t="shared" si="5"/>
        <v>54.285714285714285</v>
      </c>
      <c r="N26" s="37">
        <v>0</v>
      </c>
      <c r="O26" s="37">
        <v>2</v>
      </c>
      <c r="P26" s="84" t="str">
        <f t="shared" si="6"/>
        <v>-</v>
      </c>
      <c r="Q26" s="37">
        <v>604</v>
      </c>
      <c r="R26" s="53">
        <v>303</v>
      </c>
      <c r="S26" s="38">
        <f t="shared" si="1"/>
        <v>50.165562913907287</v>
      </c>
      <c r="T26" s="37">
        <v>853</v>
      </c>
      <c r="U26" s="53">
        <v>52</v>
      </c>
      <c r="V26" s="38"/>
      <c r="W26" s="37">
        <v>167</v>
      </c>
      <c r="X26" s="53">
        <v>48</v>
      </c>
      <c r="Y26" s="38">
        <f t="shared" si="2"/>
        <v>28.742514970059879</v>
      </c>
      <c r="Z26" s="37">
        <v>129</v>
      </c>
      <c r="AA26" s="53">
        <v>21</v>
      </c>
      <c r="AB26" s="38">
        <f t="shared" si="3"/>
        <v>16.279069767441861</v>
      </c>
      <c r="AC26" s="178"/>
      <c r="AD26" s="39"/>
    </row>
    <row r="27" spans="1:30" s="40" customFormat="1" ht="18.75" customHeight="1" x14ac:dyDescent="0.25">
      <c r="A27" s="54" t="s">
        <v>53</v>
      </c>
      <c r="B27" s="37">
        <v>678</v>
      </c>
      <c r="C27" s="37">
        <v>152</v>
      </c>
      <c r="D27" s="38"/>
      <c r="E27" s="37">
        <v>386</v>
      </c>
      <c r="F27" s="37">
        <v>145</v>
      </c>
      <c r="G27" s="38">
        <f t="shared" si="0"/>
        <v>37.564766839378237</v>
      </c>
      <c r="H27" s="37">
        <v>177</v>
      </c>
      <c r="I27" s="37">
        <v>45</v>
      </c>
      <c r="J27" s="34">
        <f t="shared" si="4"/>
        <v>25.423728813559322</v>
      </c>
      <c r="K27" s="37">
        <v>55</v>
      </c>
      <c r="L27" s="37">
        <v>18</v>
      </c>
      <c r="M27" s="38">
        <f t="shared" si="5"/>
        <v>32.727272727272727</v>
      </c>
      <c r="N27" s="37">
        <v>0</v>
      </c>
      <c r="O27" s="37">
        <v>1</v>
      </c>
      <c r="P27" s="84" t="str">
        <f t="shared" si="6"/>
        <v>-</v>
      </c>
      <c r="Q27" s="37">
        <v>304</v>
      </c>
      <c r="R27" s="53">
        <v>133</v>
      </c>
      <c r="S27" s="38">
        <f t="shared" si="1"/>
        <v>43.75</v>
      </c>
      <c r="T27" s="37">
        <v>635</v>
      </c>
      <c r="U27" s="53">
        <v>13</v>
      </c>
      <c r="V27" s="38"/>
      <c r="W27" s="37">
        <v>39</v>
      </c>
      <c r="X27" s="53">
        <v>13</v>
      </c>
      <c r="Y27" s="38">
        <f t="shared" si="2"/>
        <v>33.333333333333336</v>
      </c>
      <c r="Z27" s="37">
        <v>33</v>
      </c>
      <c r="AA27" s="53">
        <v>8</v>
      </c>
      <c r="AB27" s="38">
        <f t="shared" si="3"/>
        <v>24.242424242424242</v>
      </c>
      <c r="AC27" s="178"/>
      <c r="AD27" s="39"/>
    </row>
    <row r="28" spans="1:30" s="40" customFormat="1" ht="18.75" customHeight="1" x14ac:dyDescent="0.25">
      <c r="A28" s="54" t="s">
        <v>54</v>
      </c>
      <c r="B28" s="37">
        <v>577</v>
      </c>
      <c r="C28" s="37">
        <v>222</v>
      </c>
      <c r="D28" s="38"/>
      <c r="E28" s="37">
        <v>305</v>
      </c>
      <c r="F28" s="37">
        <v>163</v>
      </c>
      <c r="G28" s="38">
        <f t="shared" si="0"/>
        <v>53.442622950819676</v>
      </c>
      <c r="H28" s="37">
        <v>195</v>
      </c>
      <c r="I28" s="37">
        <v>90</v>
      </c>
      <c r="J28" s="34">
        <f t="shared" si="4"/>
        <v>46.153846153846153</v>
      </c>
      <c r="K28" s="37">
        <v>11</v>
      </c>
      <c r="L28" s="37">
        <v>7</v>
      </c>
      <c r="M28" s="38">
        <f t="shared" si="5"/>
        <v>63.636363636363633</v>
      </c>
      <c r="N28" s="37">
        <v>0</v>
      </c>
      <c r="O28" s="37">
        <v>0</v>
      </c>
      <c r="P28" s="38" t="str">
        <f t="shared" si="6"/>
        <v>-</v>
      </c>
      <c r="Q28" s="37">
        <v>283</v>
      </c>
      <c r="R28" s="53">
        <v>156</v>
      </c>
      <c r="S28" s="38">
        <f t="shared" si="1"/>
        <v>55.123674911660778</v>
      </c>
      <c r="T28" s="37">
        <v>547</v>
      </c>
      <c r="U28" s="53">
        <v>16</v>
      </c>
      <c r="V28" s="38"/>
      <c r="W28" s="37">
        <v>51</v>
      </c>
      <c r="X28" s="53">
        <v>14</v>
      </c>
      <c r="Y28" s="38">
        <f t="shared" si="2"/>
        <v>27.450980392156861</v>
      </c>
      <c r="Z28" s="37">
        <v>47</v>
      </c>
      <c r="AA28" s="53">
        <v>11</v>
      </c>
      <c r="AB28" s="38">
        <f t="shared" si="3"/>
        <v>23.404255319148938</v>
      </c>
      <c r="AC28" s="178"/>
      <c r="AD28" s="39"/>
    </row>
    <row r="29" spans="1:30" s="40" customFormat="1" ht="18.75" customHeight="1" x14ac:dyDescent="0.25">
      <c r="A29" s="54" t="s">
        <v>55</v>
      </c>
      <c r="B29" s="37">
        <v>632</v>
      </c>
      <c r="C29" s="37">
        <v>278</v>
      </c>
      <c r="D29" s="38"/>
      <c r="E29" s="37">
        <v>615</v>
      </c>
      <c r="F29" s="37">
        <v>249</v>
      </c>
      <c r="G29" s="38">
        <f t="shared" si="0"/>
        <v>40.487804878048777</v>
      </c>
      <c r="H29" s="37">
        <v>123</v>
      </c>
      <c r="I29" s="37">
        <v>40</v>
      </c>
      <c r="J29" s="34">
        <f t="shared" si="4"/>
        <v>32.520325203252035</v>
      </c>
      <c r="K29" s="37">
        <v>58</v>
      </c>
      <c r="L29" s="37">
        <v>21</v>
      </c>
      <c r="M29" s="38">
        <f t="shared" si="5"/>
        <v>36.206896551724135</v>
      </c>
      <c r="N29" s="37">
        <v>0</v>
      </c>
      <c r="O29" s="37">
        <v>0</v>
      </c>
      <c r="P29" s="38" t="str">
        <f t="shared" si="6"/>
        <v>-</v>
      </c>
      <c r="Q29" s="37">
        <v>496</v>
      </c>
      <c r="R29" s="53">
        <v>203</v>
      </c>
      <c r="S29" s="38">
        <f t="shared" si="1"/>
        <v>40.927419354838712</v>
      </c>
      <c r="T29" s="37">
        <v>578</v>
      </c>
      <c r="U29" s="53">
        <v>29</v>
      </c>
      <c r="V29" s="38"/>
      <c r="W29" s="37">
        <v>87</v>
      </c>
      <c r="X29" s="53">
        <v>26</v>
      </c>
      <c r="Y29" s="38">
        <f t="shared" si="2"/>
        <v>29.885057471264368</v>
      </c>
      <c r="Z29" s="37">
        <v>78</v>
      </c>
      <c r="AA29" s="53">
        <v>20</v>
      </c>
      <c r="AB29" s="38">
        <f t="shared" si="3"/>
        <v>25.641025641025642</v>
      </c>
      <c r="AC29" s="178"/>
      <c r="AD29" s="39"/>
    </row>
    <row r="30" spans="1:30" s="40" customFormat="1" ht="18.75" customHeight="1" x14ac:dyDescent="0.25">
      <c r="A30" s="54" t="s">
        <v>56</v>
      </c>
      <c r="B30" s="37">
        <v>1041</v>
      </c>
      <c r="C30" s="37">
        <v>236</v>
      </c>
      <c r="D30" s="38"/>
      <c r="E30" s="37">
        <v>315</v>
      </c>
      <c r="F30" s="37">
        <v>176</v>
      </c>
      <c r="G30" s="38">
        <f t="shared" si="0"/>
        <v>55.873015873015873</v>
      </c>
      <c r="H30" s="37">
        <v>146</v>
      </c>
      <c r="I30" s="37">
        <v>74</v>
      </c>
      <c r="J30" s="34">
        <f t="shared" si="4"/>
        <v>50.684931506849317</v>
      </c>
      <c r="K30" s="37">
        <v>23</v>
      </c>
      <c r="L30" s="37">
        <v>8</v>
      </c>
      <c r="M30" s="38">
        <f t="shared" si="5"/>
        <v>34.782608695652172</v>
      </c>
      <c r="N30" s="37">
        <v>4</v>
      </c>
      <c r="O30" s="37">
        <v>0</v>
      </c>
      <c r="P30" s="84">
        <f t="shared" si="6"/>
        <v>0</v>
      </c>
      <c r="Q30" s="37">
        <v>294</v>
      </c>
      <c r="R30" s="53">
        <v>163</v>
      </c>
      <c r="S30" s="38">
        <f t="shared" si="1"/>
        <v>55.442176870748298</v>
      </c>
      <c r="T30" s="37">
        <v>1000</v>
      </c>
      <c r="U30" s="53">
        <v>26</v>
      </c>
      <c r="V30" s="38"/>
      <c r="W30" s="37">
        <v>52</v>
      </c>
      <c r="X30" s="53">
        <v>24</v>
      </c>
      <c r="Y30" s="38">
        <f t="shared" si="2"/>
        <v>46.153846153846153</v>
      </c>
      <c r="Z30" s="37">
        <v>49</v>
      </c>
      <c r="AA30" s="53">
        <v>17</v>
      </c>
      <c r="AB30" s="38">
        <f t="shared" si="3"/>
        <v>34.693877551020407</v>
      </c>
      <c r="AC30" s="178"/>
      <c r="AD30" s="39"/>
    </row>
    <row r="31" spans="1:30" s="40" customFormat="1" ht="18.75" customHeight="1" x14ac:dyDescent="0.25">
      <c r="A31" s="54" t="s">
        <v>57</v>
      </c>
      <c r="B31" s="37">
        <v>978</v>
      </c>
      <c r="C31" s="37">
        <v>401</v>
      </c>
      <c r="D31" s="38"/>
      <c r="E31" s="37">
        <v>407</v>
      </c>
      <c r="F31" s="37">
        <v>282</v>
      </c>
      <c r="G31" s="38">
        <f t="shared" si="0"/>
        <v>69.287469287469293</v>
      </c>
      <c r="H31" s="37">
        <v>341</v>
      </c>
      <c r="I31" s="37">
        <v>129</v>
      </c>
      <c r="J31" s="34">
        <f t="shared" si="4"/>
        <v>37.829912023460409</v>
      </c>
      <c r="K31" s="37">
        <v>29</v>
      </c>
      <c r="L31" s="37">
        <v>9</v>
      </c>
      <c r="M31" s="38">
        <f t="shared" si="5"/>
        <v>31.03448275862069</v>
      </c>
      <c r="N31" s="37">
        <v>6</v>
      </c>
      <c r="O31" s="37">
        <v>0</v>
      </c>
      <c r="P31" s="84">
        <f t="shared" si="6"/>
        <v>0</v>
      </c>
      <c r="Q31" s="37">
        <v>364</v>
      </c>
      <c r="R31" s="53">
        <v>244</v>
      </c>
      <c r="S31" s="38">
        <f t="shared" si="1"/>
        <v>67.032967032967036</v>
      </c>
      <c r="T31" s="37">
        <v>962</v>
      </c>
      <c r="U31" s="53">
        <v>49</v>
      </c>
      <c r="V31" s="38"/>
      <c r="W31" s="37">
        <v>60</v>
      </c>
      <c r="X31" s="53">
        <v>31</v>
      </c>
      <c r="Y31" s="38">
        <f t="shared" si="2"/>
        <v>51.666666666666664</v>
      </c>
      <c r="Z31" s="37">
        <v>52</v>
      </c>
      <c r="AA31" s="53">
        <v>26</v>
      </c>
      <c r="AB31" s="38">
        <f t="shared" si="3"/>
        <v>50</v>
      </c>
      <c r="AC31" s="178"/>
      <c r="AD31" s="39"/>
    </row>
    <row r="32" spans="1:30" s="40" customFormat="1" ht="18.75" customHeight="1" x14ac:dyDescent="0.25">
      <c r="A32" s="54" t="s">
        <v>58</v>
      </c>
      <c r="B32" s="37">
        <v>1436</v>
      </c>
      <c r="C32" s="37">
        <v>418</v>
      </c>
      <c r="D32" s="38"/>
      <c r="E32" s="37">
        <v>532</v>
      </c>
      <c r="F32" s="37">
        <v>279</v>
      </c>
      <c r="G32" s="38">
        <f t="shared" si="0"/>
        <v>52.443609022556394</v>
      </c>
      <c r="H32" s="37">
        <v>321</v>
      </c>
      <c r="I32" s="37">
        <v>231</v>
      </c>
      <c r="J32" s="34">
        <f t="shared" si="4"/>
        <v>71.962616822429908</v>
      </c>
      <c r="K32" s="37">
        <v>48</v>
      </c>
      <c r="L32" s="37">
        <v>17</v>
      </c>
      <c r="M32" s="38">
        <f t="shared" si="5"/>
        <v>35.416666666666664</v>
      </c>
      <c r="N32" s="37">
        <v>6</v>
      </c>
      <c r="O32" s="37">
        <v>0</v>
      </c>
      <c r="P32" s="84">
        <f t="shared" si="6"/>
        <v>0</v>
      </c>
      <c r="Q32" s="37">
        <v>431</v>
      </c>
      <c r="R32" s="53">
        <v>267</v>
      </c>
      <c r="S32" s="38">
        <f t="shared" si="1"/>
        <v>61.948955916473317</v>
      </c>
      <c r="T32" s="37">
        <v>1447</v>
      </c>
      <c r="U32" s="53">
        <v>55</v>
      </c>
      <c r="V32" s="38"/>
      <c r="W32" s="37">
        <v>38</v>
      </c>
      <c r="X32" s="53">
        <v>32</v>
      </c>
      <c r="Y32" s="38">
        <f t="shared" si="2"/>
        <v>84.21052631578948</v>
      </c>
      <c r="Z32" s="37">
        <v>30</v>
      </c>
      <c r="AA32" s="53">
        <v>25</v>
      </c>
      <c r="AB32" s="38">
        <f t="shared" si="3"/>
        <v>83.333333333333329</v>
      </c>
      <c r="AC32" s="178"/>
      <c r="AD32" s="39"/>
    </row>
    <row r="33" spans="1:30" s="40" customFormat="1" ht="18.75" customHeight="1" x14ac:dyDescent="0.25">
      <c r="A33" s="54" t="s">
        <v>59</v>
      </c>
      <c r="B33" s="37">
        <v>831</v>
      </c>
      <c r="C33" s="37">
        <v>567</v>
      </c>
      <c r="D33" s="38"/>
      <c r="E33" s="37">
        <v>926</v>
      </c>
      <c r="F33" s="37">
        <v>505</v>
      </c>
      <c r="G33" s="38">
        <f t="shared" si="0"/>
        <v>54.535637149028076</v>
      </c>
      <c r="H33" s="37">
        <v>317</v>
      </c>
      <c r="I33" s="37">
        <v>166</v>
      </c>
      <c r="J33" s="34">
        <f t="shared" si="4"/>
        <v>52.365930599369086</v>
      </c>
      <c r="K33" s="37">
        <v>41</v>
      </c>
      <c r="L33" s="37">
        <v>12</v>
      </c>
      <c r="M33" s="38">
        <f t="shared" si="5"/>
        <v>29.26829268292683</v>
      </c>
      <c r="N33" s="37">
        <v>1</v>
      </c>
      <c r="O33" s="37">
        <v>0</v>
      </c>
      <c r="P33" s="38">
        <f t="shared" si="6"/>
        <v>0</v>
      </c>
      <c r="Q33" s="37">
        <v>837</v>
      </c>
      <c r="R33" s="53">
        <v>468</v>
      </c>
      <c r="S33" s="38">
        <f t="shared" si="1"/>
        <v>55.913978494623656</v>
      </c>
      <c r="T33" s="37">
        <v>746</v>
      </c>
      <c r="U33" s="53">
        <v>72</v>
      </c>
      <c r="V33" s="38"/>
      <c r="W33" s="37">
        <v>160</v>
      </c>
      <c r="X33" s="53">
        <v>65</v>
      </c>
      <c r="Y33" s="38">
        <f t="shared" si="2"/>
        <v>40.625</v>
      </c>
      <c r="Z33" s="37">
        <v>141</v>
      </c>
      <c r="AA33" s="53">
        <v>38</v>
      </c>
      <c r="AB33" s="38">
        <f t="shared" si="3"/>
        <v>26.950354609929079</v>
      </c>
      <c r="AC33" s="178"/>
      <c r="AD33" s="39"/>
    </row>
    <row r="34" spans="1:30" s="40" customFormat="1" ht="18.75" customHeight="1" x14ac:dyDescent="0.25">
      <c r="A34" s="54" t="s">
        <v>60</v>
      </c>
      <c r="B34" s="37">
        <v>821</v>
      </c>
      <c r="C34" s="37">
        <v>457</v>
      </c>
      <c r="D34" s="38"/>
      <c r="E34" s="37">
        <v>757</v>
      </c>
      <c r="F34" s="37">
        <v>353</v>
      </c>
      <c r="G34" s="38">
        <f t="shared" si="0"/>
        <v>46.631439894319684</v>
      </c>
      <c r="H34" s="37">
        <v>354</v>
      </c>
      <c r="I34" s="37">
        <v>159</v>
      </c>
      <c r="J34" s="34">
        <f t="shared" si="4"/>
        <v>44.915254237288138</v>
      </c>
      <c r="K34" s="37">
        <v>14</v>
      </c>
      <c r="L34" s="37">
        <v>4</v>
      </c>
      <c r="M34" s="38">
        <f t="shared" si="5"/>
        <v>28.571428571428573</v>
      </c>
      <c r="N34" s="37">
        <v>1</v>
      </c>
      <c r="O34" s="37">
        <v>0</v>
      </c>
      <c r="P34" s="84">
        <f t="shared" si="6"/>
        <v>0</v>
      </c>
      <c r="Q34" s="37">
        <v>629</v>
      </c>
      <c r="R34" s="53">
        <v>293</v>
      </c>
      <c r="S34" s="38">
        <f t="shared" si="1"/>
        <v>46.581875993640701</v>
      </c>
      <c r="T34" s="37">
        <v>723</v>
      </c>
      <c r="U34" s="53">
        <v>77</v>
      </c>
      <c r="V34" s="38"/>
      <c r="W34" s="37">
        <v>112</v>
      </c>
      <c r="X34" s="53">
        <v>55</v>
      </c>
      <c r="Y34" s="38">
        <f t="shared" si="2"/>
        <v>49.107142857142854</v>
      </c>
      <c r="Z34" s="37">
        <v>104</v>
      </c>
      <c r="AA34" s="53">
        <v>29</v>
      </c>
      <c r="AB34" s="38">
        <f t="shared" si="3"/>
        <v>27.884615384615383</v>
      </c>
      <c r="AC34" s="178"/>
      <c r="AD34" s="39"/>
    </row>
    <row r="35" spans="1:30" s="40" customFormat="1" ht="18.75" customHeight="1" x14ac:dyDescent="0.25">
      <c r="A35" s="54" t="s">
        <v>61</v>
      </c>
      <c r="B35" s="37">
        <v>486</v>
      </c>
      <c r="C35" s="37">
        <v>284</v>
      </c>
      <c r="D35" s="38"/>
      <c r="E35" s="37">
        <v>404</v>
      </c>
      <c r="F35" s="37">
        <v>224</v>
      </c>
      <c r="G35" s="38">
        <f t="shared" si="0"/>
        <v>55.445544554455445</v>
      </c>
      <c r="H35" s="37">
        <v>151</v>
      </c>
      <c r="I35" s="37">
        <v>112</v>
      </c>
      <c r="J35" s="34">
        <f t="shared" si="4"/>
        <v>74.172185430463571</v>
      </c>
      <c r="K35" s="37">
        <v>36</v>
      </c>
      <c r="L35" s="37">
        <v>28</v>
      </c>
      <c r="M35" s="38">
        <f t="shared" si="5"/>
        <v>77.777777777777771</v>
      </c>
      <c r="N35" s="37">
        <v>0</v>
      </c>
      <c r="O35" s="37">
        <v>4</v>
      </c>
      <c r="P35" s="38" t="str">
        <f t="shared" si="6"/>
        <v>-</v>
      </c>
      <c r="Q35" s="37">
        <v>289</v>
      </c>
      <c r="R35" s="53">
        <v>196</v>
      </c>
      <c r="S35" s="38">
        <f t="shared" si="1"/>
        <v>67.820069204152247</v>
      </c>
      <c r="T35" s="37">
        <v>452</v>
      </c>
      <c r="U35" s="53">
        <v>46</v>
      </c>
      <c r="V35" s="38"/>
      <c r="W35" s="37">
        <v>58</v>
      </c>
      <c r="X35" s="53">
        <v>35</v>
      </c>
      <c r="Y35" s="38">
        <f t="shared" si="2"/>
        <v>60.344827586206897</v>
      </c>
      <c r="Z35" s="37">
        <v>42</v>
      </c>
      <c r="AA35" s="53">
        <v>30</v>
      </c>
      <c r="AB35" s="38">
        <f t="shared" si="3"/>
        <v>71.428571428571431</v>
      </c>
      <c r="AC35" s="178"/>
      <c r="AD35" s="39"/>
    </row>
    <row r="36" spans="1:30" s="86" customFormat="1" ht="64.5" customHeight="1" x14ac:dyDescent="0.25">
      <c r="A36" s="85"/>
      <c r="B36" s="85"/>
      <c r="C36" s="263" t="s">
        <v>95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</row>
    <row r="37" spans="1:30" s="86" customFormat="1" ht="15" x14ac:dyDescent="0.25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s="86" customFormat="1" ht="15" x14ac:dyDescent="0.25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s="86" customFormat="1" ht="15" x14ac:dyDescent="0.25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s="86" customFormat="1" ht="13.95" x14ac:dyDescent="0.3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s="86" customFormat="1" x14ac:dyDescent="0.25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s="86" customFormat="1" x14ac:dyDescent="0.25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s="86" customFormat="1" x14ac:dyDescent="0.25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s="86" customFormat="1" x14ac:dyDescent="0.25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s="86" customFormat="1" x14ac:dyDescent="0.25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s="86" customFormat="1" x14ac:dyDescent="0.25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s="86" customFormat="1" x14ac:dyDescent="0.25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s="86" customFormat="1" x14ac:dyDescent="0.25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s="86" customFormat="1" x14ac:dyDescent="0.25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s="86" customFormat="1" x14ac:dyDescent="0.25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s="86" customFormat="1" x14ac:dyDescent="0.25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s="86" customFormat="1" x14ac:dyDescent="0.25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s="86" customFormat="1" x14ac:dyDescent="0.25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s="86" customFormat="1" x14ac:dyDescent="0.25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s="86" customFormat="1" x14ac:dyDescent="0.25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s="86" customFormat="1" x14ac:dyDescent="0.25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s="86" customFormat="1" x14ac:dyDescent="0.25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s="86" customFormat="1" x14ac:dyDescent="0.25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s="86" customFormat="1" x14ac:dyDescent="0.25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s="86" customFormat="1" x14ac:dyDescent="0.25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s="86" customFormat="1" x14ac:dyDescent="0.2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s="86" customFormat="1" x14ac:dyDescent="0.2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s="86" customFormat="1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s="86" customFormat="1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s="86" customFormat="1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s="86" customFormat="1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s="86" customFormat="1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s="86" customFormat="1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s="86" customFormat="1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s="86" customFormat="1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s="86" customFormat="1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s="86" customFormat="1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s="86" customFormat="1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s="86" customFormat="1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s="86" customFormat="1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s="86" customFormat="1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s="86" customFormat="1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s="86" customFormat="1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s="86" customFormat="1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s="86" customFormat="1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5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5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5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5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N4:N5"/>
    <mergeCell ref="O4:O5"/>
    <mergeCell ref="P4:P5"/>
    <mergeCell ref="Q4:Q5"/>
    <mergeCell ref="X2:Y2"/>
    <mergeCell ref="Q3:S3"/>
    <mergeCell ref="T3:V3"/>
    <mergeCell ref="W3:Y3"/>
    <mergeCell ref="S4:S5"/>
    <mergeCell ref="R4:R5"/>
    <mergeCell ref="C36:P36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K4:K5"/>
    <mergeCell ref="L4:L5"/>
    <mergeCell ref="Z2:AB2"/>
    <mergeCell ref="U1:AB1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Z3:AB3"/>
    <mergeCell ref="M2:P2"/>
    <mergeCell ref="B1:P1"/>
  </mergeCells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6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3.2" x14ac:dyDescent="0.25"/>
  <cols>
    <col min="1" max="1" width="69.5546875" style="2" customWidth="1"/>
    <col min="2" max="4" width="23.44140625" style="16" customWidth="1"/>
    <col min="5" max="255" width="8" style="2"/>
    <col min="256" max="256" width="69.5546875" style="2" customWidth="1"/>
    <col min="257" max="259" width="23.44140625" style="2" customWidth="1"/>
    <col min="260" max="260" width="8" style="2"/>
    <col min="261" max="261" width="0" style="2" hidden="1" customWidth="1"/>
    <col min="262" max="511" width="8" style="2"/>
    <col min="512" max="512" width="69.5546875" style="2" customWidth="1"/>
    <col min="513" max="515" width="23.44140625" style="2" customWidth="1"/>
    <col min="516" max="516" width="8" style="2"/>
    <col min="517" max="517" width="0" style="2" hidden="1" customWidth="1"/>
    <col min="518" max="767" width="8" style="2"/>
    <col min="768" max="768" width="69.5546875" style="2" customWidth="1"/>
    <col min="769" max="771" width="23.44140625" style="2" customWidth="1"/>
    <col min="772" max="772" width="8" style="2"/>
    <col min="773" max="773" width="0" style="2" hidden="1" customWidth="1"/>
    <col min="774" max="1023" width="8" style="2"/>
    <col min="1024" max="1024" width="69.5546875" style="2" customWidth="1"/>
    <col min="1025" max="1027" width="23.44140625" style="2" customWidth="1"/>
    <col min="1028" max="1028" width="8" style="2"/>
    <col min="1029" max="1029" width="0" style="2" hidden="1" customWidth="1"/>
    <col min="1030" max="1279" width="8" style="2"/>
    <col min="1280" max="1280" width="69.5546875" style="2" customWidth="1"/>
    <col min="1281" max="1283" width="23.44140625" style="2" customWidth="1"/>
    <col min="1284" max="1284" width="8" style="2"/>
    <col min="1285" max="1285" width="0" style="2" hidden="1" customWidth="1"/>
    <col min="1286" max="1535" width="8" style="2"/>
    <col min="1536" max="1536" width="69.5546875" style="2" customWidth="1"/>
    <col min="1537" max="1539" width="23.44140625" style="2" customWidth="1"/>
    <col min="1540" max="1540" width="8" style="2"/>
    <col min="1541" max="1541" width="0" style="2" hidden="1" customWidth="1"/>
    <col min="1542" max="1791" width="8" style="2"/>
    <col min="1792" max="1792" width="69.5546875" style="2" customWidth="1"/>
    <col min="1793" max="1795" width="23.44140625" style="2" customWidth="1"/>
    <col min="1796" max="1796" width="8" style="2"/>
    <col min="1797" max="1797" width="0" style="2" hidden="1" customWidth="1"/>
    <col min="1798" max="2047" width="8" style="2"/>
    <col min="2048" max="2048" width="69.5546875" style="2" customWidth="1"/>
    <col min="2049" max="2051" width="23.44140625" style="2" customWidth="1"/>
    <col min="2052" max="2052" width="8" style="2"/>
    <col min="2053" max="2053" width="0" style="2" hidden="1" customWidth="1"/>
    <col min="2054" max="2303" width="8" style="2"/>
    <col min="2304" max="2304" width="69.5546875" style="2" customWidth="1"/>
    <col min="2305" max="2307" width="23.44140625" style="2" customWidth="1"/>
    <col min="2308" max="2308" width="8" style="2"/>
    <col min="2309" max="2309" width="0" style="2" hidden="1" customWidth="1"/>
    <col min="2310" max="2559" width="8" style="2"/>
    <col min="2560" max="2560" width="69.5546875" style="2" customWidth="1"/>
    <col min="2561" max="2563" width="23.44140625" style="2" customWidth="1"/>
    <col min="2564" max="2564" width="8" style="2"/>
    <col min="2565" max="2565" width="0" style="2" hidden="1" customWidth="1"/>
    <col min="2566" max="2815" width="8" style="2"/>
    <col min="2816" max="2816" width="69.5546875" style="2" customWidth="1"/>
    <col min="2817" max="2819" width="23.44140625" style="2" customWidth="1"/>
    <col min="2820" max="2820" width="8" style="2"/>
    <col min="2821" max="2821" width="0" style="2" hidden="1" customWidth="1"/>
    <col min="2822" max="3071" width="8" style="2"/>
    <col min="3072" max="3072" width="69.5546875" style="2" customWidth="1"/>
    <col min="3073" max="3075" width="23.44140625" style="2" customWidth="1"/>
    <col min="3076" max="3076" width="8" style="2"/>
    <col min="3077" max="3077" width="0" style="2" hidden="1" customWidth="1"/>
    <col min="3078" max="3327" width="8" style="2"/>
    <col min="3328" max="3328" width="69.5546875" style="2" customWidth="1"/>
    <col min="3329" max="3331" width="23.44140625" style="2" customWidth="1"/>
    <col min="3332" max="3332" width="8" style="2"/>
    <col min="3333" max="3333" width="0" style="2" hidden="1" customWidth="1"/>
    <col min="3334" max="3583" width="8" style="2"/>
    <col min="3584" max="3584" width="69.5546875" style="2" customWidth="1"/>
    <col min="3585" max="3587" width="23.44140625" style="2" customWidth="1"/>
    <col min="3588" max="3588" width="8" style="2"/>
    <col min="3589" max="3589" width="0" style="2" hidden="1" customWidth="1"/>
    <col min="3590" max="3839" width="8" style="2"/>
    <col min="3840" max="3840" width="69.5546875" style="2" customWidth="1"/>
    <col min="3841" max="3843" width="23.44140625" style="2" customWidth="1"/>
    <col min="3844" max="3844" width="8" style="2"/>
    <col min="3845" max="3845" width="0" style="2" hidden="1" customWidth="1"/>
    <col min="3846" max="4095" width="8" style="2"/>
    <col min="4096" max="4096" width="69.5546875" style="2" customWidth="1"/>
    <col min="4097" max="4099" width="23.44140625" style="2" customWidth="1"/>
    <col min="4100" max="4100" width="8" style="2"/>
    <col min="4101" max="4101" width="0" style="2" hidden="1" customWidth="1"/>
    <col min="4102" max="4351" width="8" style="2"/>
    <col min="4352" max="4352" width="69.5546875" style="2" customWidth="1"/>
    <col min="4353" max="4355" width="23.44140625" style="2" customWidth="1"/>
    <col min="4356" max="4356" width="8" style="2"/>
    <col min="4357" max="4357" width="0" style="2" hidden="1" customWidth="1"/>
    <col min="4358" max="4607" width="8" style="2"/>
    <col min="4608" max="4608" width="69.5546875" style="2" customWidth="1"/>
    <col min="4609" max="4611" width="23.44140625" style="2" customWidth="1"/>
    <col min="4612" max="4612" width="8" style="2"/>
    <col min="4613" max="4613" width="0" style="2" hidden="1" customWidth="1"/>
    <col min="4614" max="4863" width="8" style="2"/>
    <col min="4864" max="4864" width="69.5546875" style="2" customWidth="1"/>
    <col min="4865" max="4867" width="23.44140625" style="2" customWidth="1"/>
    <col min="4868" max="4868" width="8" style="2"/>
    <col min="4869" max="4869" width="0" style="2" hidden="1" customWidth="1"/>
    <col min="4870" max="5119" width="8" style="2"/>
    <col min="5120" max="5120" width="69.5546875" style="2" customWidth="1"/>
    <col min="5121" max="5123" width="23.44140625" style="2" customWidth="1"/>
    <col min="5124" max="5124" width="8" style="2"/>
    <col min="5125" max="5125" width="0" style="2" hidden="1" customWidth="1"/>
    <col min="5126" max="5375" width="8" style="2"/>
    <col min="5376" max="5376" width="69.5546875" style="2" customWidth="1"/>
    <col min="5377" max="5379" width="23.44140625" style="2" customWidth="1"/>
    <col min="5380" max="5380" width="8" style="2"/>
    <col min="5381" max="5381" width="0" style="2" hidden="1" customWidth="1"/>
    <col min="5382" max="5631" width="8" style="2"/>
    <col min="5632" max="5632" width="69.5546875" style="2" customWidth="1"/>
    <col min="5633" max="5635" width="23.44140625" style="2" customWidth="1"/>
    <col min="5636" max="5636" width="8" style="2"/>
    <col min="5637" max="5637" width="0" style="2" hidden="1" customWidth="1"/>
    <col min="5638" max="5887" width="8" style="2"/>
    <col min="5888" max="5888" width="69.5546875" style="2" customWidth="1"/>
    <col min="5889" max="5891" width="23.44140625" style="2" customWidth="1"/>
    <col min="5892" max="5892" width="8" style="2"/>
    <col min="5893" max="5893" width="0" style="2" hidden="1" customWidth="1"/>
    <col min="5894" max="6143" width="8" style="2"/>
    <col min="6144" max="6144" width="69.5546875" style="2" customWidth="1"/>
    <col min="6145" max="6147" width="23.44140625" style="2" customWidth="1"/>
    <col min="6148" max="6148" width="8" style="2"/>
    <col min="6149" max="6149" width="0" style="2" hidden="1" customWidth="1"/>
    <col min="6150" max="6399" width="8" style="2"/>
    <col min="6400" max="6400" width="69.5546875" style="2" customWidth="1"/>
    <col min="6401" max="6403" width="23.44140625" style="2" customWidth="1"/>
    <col min="6404" max="6404" width="8" style="2"/>
    <col min="6405" max="6405" width="0" style="2" hidden="1" customWidth="1"/>
    <col min="6406" max="6655" width="8" style="2"/>
    <col min="6656" max="6656" width="69.5546875" style="2" customWidth="1"/>
    <col min="6657" max="6659" width="23.44140625" style="2" customWidth="1"/>
    <col min="6660" max="6660" width="8" style="2"/>
    <col min="6661" max="6661" width="0" style="2" hidden="1" customWidth="1"/>
    <col min="6662" max="6911" width="8" style="2"/>
    <col min="6912" max="6912" width="69.5546875" style="2" customWidth="1"/>
    <col min="6913" max="6915" width="23.44140625" style="2" customWidth="1"/>
    <col min="6916" max="6916" width="8" style="2"/>
    <col min="6917" max="6917" width="0" style="2" hidden="1" customWidth="1"/>
    <col min="6918" max="7167" width="8" style="2"/>
    <col min="7168" max="7168" width="69.5546875" style="2" customWidth="1"/>
    <col min="7169" max="7171" width="23.44140625" style="2" customWidth="1"/>
    <col min="7172" max="7172" width="8" style="2"/>
    <col min="7173" max="7173" width="0" style="2" hidden="1" customWidth="1"/>
    <col min="7174" max="7423" width="8" style="2"/>
    <col min="7424" max="7424" width="69.5546875" style="2" customWidth="1"/>
    <col min="7425" max="7427" width="23.44140625" style="2" customWidth="1"/>
    <col min="7428" max="7428" width="8" style="2"/>
    <col min="7429" max="7429" width="0" style="2" hidden="1" customWidth="1"/>
    <col min="7430" max="7679" width="8" style="2"/>
    <col min="7680" max="7680" width="69.5546875" style="2" customWidth="1"/>
    <col min="7681" max="7683" width="23.44140625" style="2" customWidth="1"/>
    <col min="7684" max="7684" width="8" style="2"/>
    <col min="7685" max="7685" width="0" style="2" hidden="1" customWidth="1"/>
    <col min="7686" max="7935" width="8" style="2"/>
    <col min="7936" max="7936" width="69.5546875" style="2" customWidth="1"/>
    <col min="7937" max="7939" width="23.44140625" style="2" customWidth="1"/>
    <col min="7940" max="7940" width="8" style="2"/>
    <col min="7941" max="7941" width="0" style="2" hidden="1" customWidth="1"/>
    <col min="7942" max="8191" width="8" style="2"/>
    <col min="8192" max="8192" width="69.5546875" style="2" customWidth="1"/>
    <col min="8193" max="8195" width="23.44140625" style="2" customWidth="1"/>
    <col min="8196" max="8196" width="8" style="2"/>
    <col min="8197" max="8197" width="0" style="2" hidden="1" customWidth="1"/>
    <col min="8198" max="8447" width="8" style="2"/>
    <col min="8448" max="8448" width="69.5546875" style="2" customWidth="1"/>
    <col min="8449" max="8451" width="23.44140625" style="2" customWidth="1"/>
    <col min="8452" max="8452" width="8" style="2"/>
    <col min="8453" max="8453" width="0" style="2" hidden="1" customWidth="1"/>
    <col min="8454" max="8703" width="8" style="2"/>
    <col min="8704" max="8704" width="69.5546875" style="2" customWidth="1"/>
    <col min="8705" max="8707" width="23.44140625" style="2" customWidth="1"/>
    <col min="8708" max="8708" width="8" style="2"/>
    <col min="8709" max="8709" width="0" style="2" hidden="1" customWidth="1"/>
    <col min="8710" max="8959" width="8" style="2"/>
    <col min="8960" max="8960" width="69.5546875" style="2" customWidth="1"/>
    <col min="8961" max="8963" width="23.44140625" style="2" customWidth="1"/>
    <col min="8964" max="8964" width="8" style="2"/>
    <col min="8965" max="8965" width="0" style="2" hidden="1" customWidth="1"/>
    <col min="8966" max="9215" width="8" style="2"/>
    <col min="9216" max="9216" width="69.5546875" style="2" customWidth="1"/>
    <col min="9217" max="9219" width="23.44140625" style="2" customWidth="1"/>
    <col min="9220" max="9220" width="8" style="2"/>
    <col min="9221" max="9221" width="0" style="2" hidden="1" customWidth="1"/>
    <col min="9222" max="9471" width="8" style="2"/>
    <col min="9472" max="9472" width="69.5546875" style="2" customWidth="1"/>
    <col min="9473" max="9475" width="23.44140625" style="2" customWidth="1"/>
    <col min="9476" max="9476" width="8" style="2"/>
    <col min="9477" max="9477" width="0" style="2" hidden="1" customWidth="1"/>
    <col min="9478" max="9727" width="8" style="2"/>
    <col min="9728" max="9728" width="69.5546875" style="2" customWidth="1"/>
    <col min="9729" max="9731" width="23.44140625" style="2" customWidth="1"/>
    <col min="9732" max="9732" width="8" style="2"/>
    <col min="9733" max="9733" width="0" style="2" hidden="1" customWidth="1"/>
    <col min="9734" max="9983" width="8" style="2"/>
    <col min="9984" max="9984" width="69.5546875" style="2" customWidth="1"/>
    <col min="9985" max="9987" width="23.44140625" style="2" customWidth="1"/>
    <col min="9988" max="9988" width="8" style="2"/>
    <col min="9989" max="9989" width="0" style="2" hidden="1" customWidth="1"/>
    <col min="9990" max="10239" width="8" style="2"/>
    <col min="10240" max="10240" width="69.5546875" style="2" customWidth="1"/>
    <col min="10241" max="10243" width="23.44140625" style="2" customWidth="1"/>
    <col min="10244" max="10244" width="8" style="2"/>
    <col min="10245" max="10245" width="0" style="2" hidden="1" customWidth="1"/>
    <col min="10246" max="10495" width="8" style="2"/>
    <col min="10496" max="10496" width="69.5546875" style="2" customWidth="1"/>
    <col min="10497" max="10499" width="23.44140625" style="2" customWidth="1"/>
    <col min="10500" max="10500" width="8" style="2"/>
    <col min="10501" max="10501" width="0" style="2" hidden="1" customWidth="1"/>
    <col min="10502" max="10751" width="8" style="2"/>
    <col min="10752" max="10752" width="69.5546875" style="2" customWidth="1"/>
    <col min="10753" max="10755" width="23.44140625" style="2" customWidth="1"/>
    <col min="10756" max="10756" width="8" style="2"/>
    <col min="10757" max="10757" width="0" style="2" hidden="1" customWidth="1"/>
    <col min="10758" max="11007" width="8" style="2"/>
    <col min="11008" max="11008" width="69.5546875" style="2" customWidth="1"/>
    <col min="11009" max="11011" width="23.44140625" style="2" customWidth="1"/>
    <col min="11012" max="11012" width="8" style="2"/>
    <col min="11013" max="11013" width="0" style="2" hidden="1" customWidth="1"/>
    <col min="11014" max="11263" width="8" style="2"/>
    <col min="11264" max="11264" width="69.5546875" style="2" customWidth="1"/>
    <col min="11265" max="11267" width="23.44140625" style="2" customWidth="1"/>
    <col min="11268" max="11268" width="8" style="2"/>
    <col min="11269" max="11269" width="0" style="2" hidden="1" customWidth="1"/>
    <col min="11270" max="11519" width="8" style="2"/>
    <col min="11520" max="11520" width="69.5546875" style="2" customWidth="1"/>
    <col min="11521" max="11523" width="23.44140625" style="2" customWidth="1"/>
    <col min="11524" max="11524" width="8" style="2"/>
    <col min="11525" max="11525" width="0" style="2" hidden="1" customWidth="1"/>
    <col min="11526" max="11775" width="8" style="2"/>
    <col min="11776" max="11776" width="69.5546875" style="2" customWidth="1"/>
    <col min="11777" max="11779" width="23.44140625" style="2" customWidth="1"/>
    <col min="11780" max="11780" width="8" style="2"/>
    <col min="11781" max="11781" width="0" style="2" hidden="1" customWidth="1"/>
    <col min="11782" max="12031" width="8" style="2"/>
    <col min="12032" max="12032" width="69.5546875" style="2" customWidth="1"/>
    <col min="12033" max="12035" width="23.44140625" style="2" customWidth="1"/>
    <col min="12036" max="12036" width="8" style="2"/>
    <col min="12037" max="12037" width="0" style="2" hidden="1" customWidth="1"/>
    <col min="12038" max="12287" width="8" style="2"/>
    <col min="12288" max="12288" width="69.5546875" style="2" customWidth="1"/>
    <col min="12289" max="12291" width="23.44140625" style="2" customWidth="1"/>
    <col min="12292" max="12292" width="8" style="2"/>
    <col min="12293" max="12293" width="0" style="2" hidden="1" customWidth="1"/>
    <col min="12294" max="12543" width="8" style="2"/>
    <col min="12544" max="12544" width="69.5546875" style="2" customWidth="1"/>
    <col min="12545" max="12547" width="23.44140625" style="2" customWidth="1"/>
    <col min="12548" max="12548" width="8" style="2"/>
    <col min="12549" max="12549" width="0" style="2" hidden="1" customWidth="1"/>
    <col min="12550" max="12799" width="8" style="2"/>
    <col min="12800" max="12800" width="69.5546875" style="2" customWidth="1"/>
    <col min="12801" max="12803" width="23.44140625" style="2" customWidth="1"/>
    <col min="12804" max="12804" width="8" style="2"/>
    <col min="12805" max="12805" width="0" style="2" hidden="1" customWidth="1"/>
    <col min="12806" max="13055" width="8" style="2"/>
    <col min="13056" max="13056" width="69.5546875" style="2" customWidth="1"/>
    <col min="13057" max="13059" width="23.44140625" style="2" customWidth="1"/>
    <col min="13060" max="13060" width="8" style="2"/>
    <col min="13061" max="13061" width="0" style="2" hidden="1" customWidth="1"/>
    <col min="13062" max="13311" width="8" style="2"/>
    <col min="13312" max="13312" width="69.5546875" style="2" customWidth="1"/>
    <col min="13313" max="13315" width="23.44140625" style="2" customWidth="1"/>
    <col min="13316" max="13316" width="8" style="2"/>
    <col min="13317" max="13317" width="0" style="2" hidden="1" customWidth="1"/>
    <col min="13318" max="13567" width="8" style="2"/>
    <col min="13568" max="13568" width="69.5546875" style="2" customWidth="1"/>
    <col min="13569" max="13571" width="23.44140625" style="2" customWidth="1"/>
    <col min="13572" max="13572" width="8" style="2"/>
    <col min="13573" max="13573" width="0" style="2" hidden="1" customWidth="1"/>
    <col min="13574" max="13823" width="8" style="2"/>
    <col min="13824" max="13824" width="69.5546875" style="2" customWidth="1"/>
    <col min="13825" max="13827" width="23.44140625" style="2" customWidth="1"/>
    <col min="13828" max="13828" width="8" style="2"/>
    <col min="13829" max="13829" width="0" style="2" hidden="1" customWidth="1"/>
    <col min="13830" max="14079" width="8" style="2"/>
    <col min="14080" max="14080" width="69.5546875" style="2" customWidth="1"/>
    <col min="14081" max="14083" width="23.44140625" style="2" customWidth="1"/>
    <col min="14084" max="14084" width="8" style="2"/>
    <col min="14085" max="14085" width="0" style="2" hidden="1" customWidth="1"/>
    <col min="14086" max="14335" width="8" style="2"/>
    <col min="14336" max="14336" width="69.5546875" style="2" customWidth="1"/>
    <col min="14337" max="14339" width="23.44140625" style="2" customWidth="1"/>
    <col min="14340" max="14340" width="8" style="2"/>
    <col min="14341" max="14341" width="0" style="2" hidden="1" customWidth="1"/>
    <col min="14342" max="14591" width="8" style="2"/>
    <col min="14592" max="14592" width="69.5546875" style="2" customWidth="1"/>
    <col min="14593" max="14595" width="23.44140625" style="2" customWidth="1"/>
    <col min="14596" max="14596" width="8" style="2"/>
    <col min="14597" max="14597" width="0" style="2" hidden="1" customWidth="1"/>
    <col min="14598" max="14847" width="8" style="2"/>
    <col min="14848" max="14848" width="69.5546875" style="2" customWidth="1"/>
    <col min="14849" max="14851" width="23.44140625" style="2" customWidth="1"/>
    <col min="14852" max="14852" width="8" style="2"/>
    <col min="14853" max="14853" width="0" style="2" hidden="1" customWidth="1"/>
    <col min="14854" max="15103" width="8" style="2"/>
    <col min="15104" max="15104" width="69.5546875" style="2" customWidth="1"/>
    <col min="15105" max="15107" width="23.44140625" style="2" customWidth="1"/>
    <col min="15108" max="15108" width="8" style="2"/>
    <col min="15109" max="15109" width="0" style="2" hidden="1" customWidth="1"/>
    <col min="15110" max="15359" width="8" style="2"/>
    <col min="15360" max="15360" width="69.5546875" style="2" customWidth="1"/>
    <col min="15361" max="15363" width="23.44140625" style="2" customWidth="1"/>
    <col min="15364" max="15364" width="8" style="2"/>
    <col min="15365" max="15365" width="0" style="2" hidden="1" customWidth="1"/>
    <col min="15366" max="15615" width="8" style="2"/>
    <col min="15616" max="15616" width="69.5546875" style="2" customWidth="1"/>
    <col min="15617" max="15619" width="23.44140625" style="2" customWidth="1"/>
    <col min="15620" max="15620" width="8" style="2"/>
    <col min="15621" max="15621" width="0" style="2" hidden="1" customWidth="1"/>
    <col min="15622" max="15871" width="8" style="2"/>
    <col min="15872" max="15872" width="69.5546875" style="2" customWidth="1"/>
    <col min="15873" max="15875" width="23.44140625" style="2" customWidth="1"/>
    <col min="15876" max="15876" width="8" style="2"/>
    <col min="15877" max="15877" width="0" style="2" hidden="1" customWidth="1"/>
    <col min="15878" max="16127" width="8" style="2"/>
    <col min="16128" max="16128" width="69.5546875" style="2" customWidth="1"/>
    <col min="16129" max="16131" width="23.44140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5">
      <c r="A1" s="236" t="s">
        <v>65</v>
      </c>
      <c r="B1" s="236"/>
      <c r="C1" s="236"/>
      <c r="D1" s="236"/>
      <c r="E1" s="106"/>
      <c r="F1" s="106"/>
      <c r="G1" s="106"/>
      <c r="H1" s="106"/>
    </row>
    <row r="2" spans="1:11" s="3" customFormat="1" ht="25.5" customHeight="1" x14ac:dyDescent="0.3">
      <c r="A2" s="236" t="s">
        <v>70</v>
      </c>
      <c r="B2" s="236"/>
      <c r="C2" s="236"/>
      <c r="D2" s="236"/>
      <c r="E2" s="106"/>
      <c r="F2" s="106"/>
      <c r="G2" s="106"/>
      <c r="H2" s="106"/>
    </row>
    <row r="3" spans="1:11" s="3" customFormat="1" ht="23.25" customHeight="1" x14ac:dyDescent="0.25">
      <c r="A3" s="310" t="s">
        <v>109</v>
      </c>
      <c r="B3" s="310"/>
      <c r="C3" s="310"/>
      <c r="D3" s="310"/>
      <c r="E3" s="2"/>
      <c r="F3" s="2"/>
      <c r="G3" s="2"/>
      <c r="H3" s="2"/>
    </row>
    <row r="4" spans="1:11" s="3" customFormat="1" ht="23.25" customHeight="1" x14ac:dyDescent="0.3">
      <c r="B4" s="107"/>
      <c r="C4" s="107"/>
      <c r="D4" s="108" t="s">
        <v>82</v>
      </c>
    </row>
    <row r="5" spans="1:11" s="109" customFormat="1" ht="21.6" customHeight="1" x14ac:dyDescent="0.3">
      <c r="A5" s="305" t="s">
        <v>0</v>
      </c>
      <c r="B5" s="306" t="s">
        <v>71</v>
      </c>
      <c r="C5" s="308" t="s">
        <v>72</v>
      </c>
      <c r="D5" s="309"/>
      <c r="E5" s="3"/>
      <c r="F5" s="3"/>
      <c r="G5" s="3"/>
      <c r="H5" s="3"/>
    </row>
    <row r="6" spans="1:11" s="109" customFormat="1" ht="27.75" customHeight="1" x14ac:dyDescent="0.3">
      <c r="A6" s="305"/>
      <c r="B6" s="307"/>
      <c r="C6" s="110" t="s">
        <v>73</v>
      </c>
      <c r="D6" s="111" t="s">
        <v>74</v>
      </c>
      <c r="E6" s="3"/>
      <c r="F6" s="3"/>
      <c r="G6" s="3"/>
      <c r="H6" s="3"/>
    </row>
    <row r="7" spans="1:11" s="3" customFormat="1" ht="14.25" customHeight="1" x14ac:dyDescent="0.3">
      <c r="A7" s="6" t="s">
        <v>3</v>
      </c>
      <c r="B7" s="6">
        <v>1</v>
      </c>
      <c r="C7" s="6">
        <v>2</v>
      </c>
      <c r="D7" s="6">
        <v>3</v>
      </c>
      <c r="E7" s="109"/>
      <c r="F7" s="109"/>
      <c r="G7" s="109"/>
      <c r="H7" s="109"/>
      <c r="I7" s="112"/>
      <c r="K7" s="112"/>
    </row>
    <row r="8" spans="1:11" s="3" customFormat="1" ht="30.6" customHeight="1" x14ac:dyDescent="0.3">
      <c r="A8" s="131" t="s">
        <v>83</v>
      </c>
      <c r="B8" s="130">
        <f>SUM(C8:D8)</f>
        <v>50317</v>
      </c>
      <c r="C8" s="130">
        <f>'!!12-жінки'!B7</f>
        <v>31191</v>
      </c>
      <c r="D8" s="130">
        <f>'!!13-чоловіки'!B7</f>
        <v>19126</v>
      </c>
      <c r="E8" s="109"/>
      <c r="F8" s="109"/>
      <c r="G8" s="109"/>
      <c r="H8" s="109"/>
      <c r="I8" s="112"/>
      <c r="K8" s="112"/>
    </row>
    <row r="9" spans="1:11" s="3" customFormat="1" ht="30.6" customHeight="1" x14ac:dyDescent="0.3">
      <c r="A9" s="131" t="s">
        <v>84</v>
      </c>
      <c r="B9" s="130">
        <f>SUM(C9:D9)</f>
        <v>41569</v>
      </c>
      <c r="C9" s="130">
        <f>'!!12-жінки'!C7</f>
        <v>26828</v>
      </c>
      <c r="D9" s="130">
        <f>'!!13-чоловіки'!C7</f>
        <v>14741</v>
      </c>
    </row>
    <row r="10" spans="1:11" s="3" customFormat="1" ht="30.6" customHeight="1" x14ac:dyDescent="0.3">
      <c r="A10" s="132" t="s">
        <v>85</v>
      </c>
      <c r="B10" s="130">
        <f t="shared" ref="B10:B13" si="0">SUM(C10:D10)</f>
        <v>16911</v>
      </c>
      <c r="C10" s="130">
        <f>'!!12-жінки'!D7</f>
        <v>9261</v>
      </c>
      <c r="D10" s="130">
        <f>'!!13-чоловіки'!D7</f>
        <v>7650</v>
      </c>
    </row>
    <row r="11" spans="1:11" s="3" customFormat="1" ht="30.6" customHeight="1" x14ac:dyDescent="0.3">
      <c r="A11" s="133" t="s">
        <v>86</v>
      </c>
      <c r="B11" s="130">
        <f t="shared" si="0"/>
        <v>2862</v>
      </c>
      <c r="C11" s="130">
        <f>'!!12-жінки'!F7</f>
        <v>1719</v>
      </c>
      <c r="D11" s="130">
        <f>'!!13-чоловіки'!F7</f>
        <v>1143</v>
      </c>
      <c r="G11" s="113"/>
    </row>
    <row r="12" spans="1:11" s="3" customFormat="1" ht="56.25" customHeight="1" x14ac:dyDescent="0.3">
      <c r="A12" s="133" t="s">
        <v>87</v>
      </c>
      <c r="B12" s="130">
        <f t="shared" si="0"/>
        <v>308</v>
      </c>
      <c r="C12" s="130">
        <f>'!!12-жінки'!G7</f>
        <v>116</v>
      </c>
      <c r="D12" s="130">
        <f>'!!13-чоловіки'!G7</f>
        <v>192</v>
      </c>
    </row>
    <row r="13" spans="1:11" s="3" customFormat="1" ht="54.75" customHeight="1" x14ac:dyDescent="0.3">
      <c r="A13" s="133" t="s">
        <v>8</v>
      </c>
      <c r="B13" s="130">
        <f t="shared" si="0"/>
        <v>34971</v>
      </c>
      <c r="C13" s="130">
        <f>'!!12-жінки'!H7</f>
        <v>22702</v>
      </c>
      <c r="D13" s="130">
        <f>'!!13-чоловіки'!H7</f>
        <v>12269</v>
      </c>
      <c r="E13" s="113"/>
    </row>
    <row r="14" spans="1:11" s="3" customFormat="1" ht="23.1" customHeight="1" x14ac:dyDescent="0.3">
      <c r="A14" s="301" t="s">
        <v>101</v>
      </c>
      <c r="B14" s="302"/>
      <c r="C14" s="302"/>
      <c r="D14" s="302"/>
      <c r="E14" s="113"/>
    </row>
    <row r="15" spans="1:11" ht="25.5" customHeight="1" x14ac:dyDescent="0.25">
      <c r="A15" s="303"/>
      <c r="B15" s="304"/>
      <c r="C15" s="304"/>
      <c r="D15" s="304"/>
      <c r="E15" s="113"/>
      <c r="F15" s="3"/>
      <c r="G15" s="3"/>
      <c r="H15" s="3"/>
    </row>
    <row r="16" spans="1:11" ht="21.6" customHeight="1" x14ac:dyDescent="0.25">
      <c r="A16" s="305" t="s">
        <v>0</v>
      </c>
      <c r="B16" s="306" t="s">
        <v>71</v>
      </c>
      <c r="C16" s="308" t="s">
        <v>72</v>
      </c>
      <c r="D16" s="309"/>
      <c r="E16" s="3"/>
      <c r="F16" s="3"/>
      <c r="G16" s="3"/>
      <c r="H16" s="3"/>
    </row>
    <row r="17" spans="1:4" ht="27" customHeight="1" x14ac:dyDescent="0.25">
      <c r="A17" s="305"/>
      <c r="B17" s="307"/>
      <c r="C17" s="110" t="s">
        <v>73</v>
      </c>
      <c r="D17" s="111" t="s">
        <v>74</v>
      </c>
    </row>
    <row r="18" spans="1:4" ht="30.6" customHeight="1" x14ac:dyDescent="0.25">
      <c r="A18" s="131" t="s">
        <v>83</v>
      </c>
      <c r="B18" s="130">
        <f>C18+D18</f>
        <v>6892</v>
      </c>
      <c r="C18" s="130">
        <f>'!!12-жінки'!I7</f>
        <v>4644</v>
      </c>
      <c r="D18" s="134">
        <f>'!!13-чоловіки'!I7</f>
        <v>2248</v>
      </c>
    </row>
    <row r="19" spans="1:4" ht="30.6" customHeight="1" x14ac:dyDescent="0.25">
      <c r="A19" s="114" t="s">
        <v>84</v>
      </c>
      <c r="B19" s="130">
        <f t="shared" ref="B19:B20" si="1">C19+D19</f>
        <v>5147</v>
      </c>
      <c r="C19" s="135">
        <f>'!!12-жінки'!J7</f>
        <v>3857</v>
      </c>
      <c r="D19" s="135">
        <f>'!!13-чоловіки'!J7</f>
        <v>1290</v>
      </c>
    </row>
    <row r="20" spans="1:4" ht="30.6" customHeight="1" x14ac:dyDescent="0.25">
      <c r="A20" s="114" t="s">
        <v>88</v>
      </c>
      <c r="B20" s="130">
        <f t="shared" si="1"/>
        <v>3638</v>
      </c>
      <c r="C20" s="135">
        <f>'!!12-жінки'!K7</f>
        <v>2725</v>
      </c>
      <c r="D20" s="135">
        <f>'!!13-чоловіки'!K7</f>
        <v>913</v>
      </c>
    </row>
    <row r="21" spans="1:4" ht="12.75" x14ac:dyDescent="0.2">
      <c r="B21" s="17"/>
      <c r="C21" s="17"/>
      <c r="D21" s="17"/>
    </row>
    <row r="22" spans="1:4" ht="12.75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6" x14ac:dyDescent="0.3"/>
  <cols>
    <col min="1" max="1" width="28.33203125" style="129" customWidth="1"/>
    <col min="2" max="2" width="17" style="129" customWidth="1"/>
    <col min="3" max="3" width="12.44140625" style="128" customWidth="1"/>
    <col min="4" max="4" width="13.5546875" style="128" customWidth="1"/>
    <col min="5" max="5" width="11.5546875" style="128" customWidth="1"/>
    <col min="6" max="6" width="10.33203125" style="128" customWidth="1"/>
    <col min="7" max="7" width="16.44140625" style="128" customWidth="1"/>
    <col min="8" max="8" width="14.44140625" style="128" customWidth="1"/>
    <col min="9" max="9" width="13.5546875" style="128" customWidth="1"/>
    <col min="10" max="11" width="12.33203125" style="128" customWidth="1"/>
    <col min="12" max="256" width="9" style="125"/>
    <col min="257" max="257" width="18" style="125" customWidth="1"/>
    <col min="258" max="258" width="10.44140625" style="125" customWidth="1"/>
    <col min="259" max="259" width="11.44140625" style="125" customWidth="1"/>
    <col min="260" max="260" width="15.5546875" style="125" customWidth="1"/>
    <col min="261" max="261" width="11.5546875" style="125" customWidth="1"/>
    <col min="262" max="262" width="10.33203125" style="125" customWidth="1"/>
    <col min="263" max="263" width="17.6640625" style="125" customWidth="1"/>
    <col min="264" max="264" width="14.44140625" style="125" customWidth="1"/>
    <col min="265" max="267" width="11.44140625" style="125" customWidth="1"/>
    <col min="268" max="512" width="9" style="125"/>
    <col min="513" max="513" width="18" style="125" customWidth="1"/>
    <col min="514" max="514" width="10.44140625" style="125" customWidth="1"/>
    <col min="515" max="515" width="11.44140625" style="125" customWidth="1"/>
    <col min="516" max="516" width="15.5546875" style="125" customWidth="1"/>
    <col min="517" max="517" width="11.5546875" style="125" customWidth="1"/>
    <col min="518" max="518" width="10.33203125" style="125" customWidth="1"/>
    <col min="519" max="519" width="17.6640625" style="125" customWidth="1"/>
    <col min="520" max="520" width="14.44140625" style="125" customWidth="1"/>
    <col min="521" max="523" width="11.44140625" style="125" customWidth="1"/>
    <col min="524" max="768" width="9" style="125"/>
    <col min="769" max="769" width="18" style="125" customWidth="1"/>
    <col min="770" max="770" width="10.44140625" style="125" customWidth="1"/>
    <col min="771" max="771" width="11.44140625" style="125" customWidth="1"/>
    <col min="772" max="772" width="15.5546875" style="125" customWidth="1"/>
    <col min="773" max="773" width="11.5546875" style="125" customWidth="1"/>
    <col min="774" max="774" width="10.33203125" style="125" customWidth="1"/>
    <col min="775" max="775" width="17.6640625" style="125" customWidth="1"/>
    <col min="776" max="776" width="14.44140625" style="125" customWidth="1"/>
    <col min="777" max="779" width="11.44140625" style="125" customWidth="1"/>
    <col min="780" max="1024" width="9" style="125"/>
    <col min="1025" max="1025" width="18" style="125" customWidth="1"/>
    <col min="1026" max="1026" width="10.44140625" style="125" customWidth="1"/>
    <col min="1027" max="1027" width="11.44140625" style="125" customWidth="1"/>
    <col min="1028" max="1028" width="15.5546875" style="125" customWidth="1"/>
    <col min="1029" max="1029" width="11.5546875" style="125" customWidth="1"/>
    <col min="1030" max="1030" width="10.33203125" style="125" customWidth="1"/>
    <col min="1031" max="1031" width="17.6640625" style="125" customWidth="1"/>
    <col min="1032" max="1032" width="14.44140625" style="125" customWidth="1"/>
    <col min="1033" max="1035" width="11.44140625" style="125" customWidth="1"/>
    <col min="1036" max="1280" width="9" style="125"/>
    <col min="1281" max="1281" width="18" style="125" customWidth="1"/>
    <col min="1282" max="1282" width="10.44140625" style="125" customWidth="1"/>
    <col min="1283" max="1283" width="11.44140625" style="125" customWidth="1"/>
    <col min="1284" max="1284" width="15.5546875" style="125" customWidth="1"/>
    <col min="1285" max="1285" width="11.5546875" style="125" customWidth="1"/>
    <col min="1286" max="1286" width="10.33203125" style="125" customWidth="1"/>
    <col min="1287" max="1287" width="17.6640625" style="125" customWidth="1"/>
    <col min="1288" max="1288" width="14.44140625" style="125" customWidth="1"/>
    <col min="1289" max="1291" width="11.44140625" style="125" customWidth="1"/>
    <col min="1292" max="1536" width="9" style="125"/>
    <col min="1537" max="1537" width="18" style="125" customWidth="1"/>
    <col min="1538" max="1538" width="10.44140625" style="125" customWidth="1"/>
    <col min="1539" max="1539" width="11.44140625" style="125" customWidth="1"/>
    <col min="1540" max="1540" width="15.5546875" style="125" customWidth="1"/>
    <col min="1541" max="1541" width="11.5546875" style="125" customWidth="1"/>
    <col min="1542" max="1542" width="10.33203125" style="125" customWidth="1"/>
    <col min="1543" max="1543" width="17.6640625" style="125" customWidth="1"/>
    <col min="1544" max="1544" width="14.44140625" style="125" customWidth="1"/>
    <col min="1545" max="1547" width="11.44140625" style="125" customWidth="1"/>
    <col min="1548" max="1792" width="9" style="125"/>
    <col min="1793" max="1793" width="18" style="125" customWidth="1"/>
    <col min="1794" max="1794" width="10.44140625" style="125" customWidth="1"/>
    <col min="1795" max="1795" width="11.44140625" style="125" customWidth="1"/>
    <col min="1796" max="1796" width="15.5546875" style="125" customWidth="1"/>
    <col min="1797" max="1797" width="11.5546875" style="125" customWidth="1"/>
    <col min="1798" max="1798" width="10.33203125" style="125" customWidth="1"/>
    <col min="1799" max="1799" width="17.6640625" style="125" customWidth="1"/>
    <col min="1800" max="1800" width="14.44140625" style="125" customWidth="1"/>
    <col min="1801" max="1803" width="11.44140625" style="125" customWidth="1"/>
    <col min="1804" max="2048" width="9" style="125"/>
    <col min="2049" max="2049" width="18" style="125" customWidth="1"/>
    <col min="2050" max="2050" width="10.44140625" style="125" customWidth="1"/>
    <col min="2051" max="2051" width="11.44140625" style="125" customWidth="1"/>
    <col min="2052" max="2052" width="15.5546875" style="125" customWidth="1"/>
    <col min="2053" max="2053" width="11.5546875" style="125" customWidth="1"/>
    <col min="2054" max="2054" width="10.33203125" style="125" customWidth="1"/>
    <col min="2055" max="2055" width="17.6640625" style="125" customWidth="1"/>
    <col min="2056" max="2056" width="14.44140625" style="125" customWidth="1"/>
    <col min="2057" max="2059" width="11.44140625" style="125" customWidth="1"/>
    <col min="2060" max="2304" width="9" style="125"/>
    <col min="2305" max="2305" width="18" style="125" customWidth="1"/>
    <col min="2306" max="2306" width="10.44140625" style="125" customWidth="1"/>
    <col min="2307" max="2307" width="11.44140625" style="125" customWidth="1"/>
    <col min="2308" max="2308" width="15.5546875" style="125" customWidth="1"/>
    <col min="2309" max="2309" width="11.5546875" style="125" customWidth="1"/>
    <col min="2310" max="2310" width="10.33203125" style="125" customWidth="1"/>
    <col min="2311" max="2311" width="17.6640625" style="125" customWidth="1"/>
    <col min="2312" max="2312" width="14.44140625" style="125" customWidth="1"/>
    <col min="2313" max="2315" width="11.44140625" style="125" customWidth="1"/>
    <col min="2316" max="2560" width="9" style="125"/>
    <col min="2561" max="2561" width="18" style="125" customWidth="1"/>
    <col min="2562" max="2562" width="10.44140625" style="125" customWidth="1"/>
    <col min="2563" max="2563" width="11.44140625" style="125" customWidth="1"/>
    <col min="2564" max="2564" width="15.5546875" style="125" customWidth="1"/>
    <col min="2565" max="2565" width="11.5546875" style="125" customWidth="1"/>
    <col min="2566" max="2566" width="10.33203125" style="125" customWidth="1"/>
    <col min="2567" max="2567" width="17.6640625" style="125" customWidth="1"/>
    <col min="2568" max="2568" width="14.44140625" style="125" customWidth="1"/>
    <col min="2569" max="2571" width="11.44140625" style="125" customWidth="1"/>
    <col min="2572" max="2816" width="9" style="125"/>
    <col min="2817" max="2817" width="18" style="125" customWidth="1"/>
    <col min="2818" max="2818" width="10.44140625" style="125" customWidth="1"/>
    <col min="2819" max="2819" width="11.44140625" style="125" customWidth="1"/>
    <col min="2820" max="2820" width="15.5546875" style="125" customWidth="1"/>
    <col min="2821" max="2821" width="11.5546875" style="125" customWidth="1"/>
    <col min="2822" max="2822" width="10.33203125" style="125" customWidth="1"/>
    <col min="2823" max="2823" width="17.6640625" style="125" customWidth="1"/>
    <col min="2824" max="2824" width="14.44140625" style="125" customWidth="1"/>
    <col min="2825" max="2827" width="11.44140625" style="125" customWidth="1"/>
    <col min="2828" max="3072" width="9" style="125"/>
    <col min="3073" max="3073" width="18" style="125" customWidth="1"/>
    <col min="3074" max="3074" width="10.44140625" style="125" customWidth="1"/>
    <col min="3075" max="3075" width="11.44140625" style="125" customWidth="1"/>
    <col min="3076" max="3076" width="15.5546875" style="125" customWidth="1"/>
    <col min="3077" max="3077" width="11.5546875" style="125" customWidth="1"/>
    <col min="3078" max="3078" width="10.33203125" style="125" customWidth="1"/>
    <col min="3079" max="3079" width="17.6640625" style="125" customWidth="1"/>
    <col min="3080" max="3080" width="14.44140625" style="125" customWidth="1"/>
    <col min="3081" max="3083" width="11.44140625" style="125" customWidth="1"/>
    <col min="3084" max="3328" width="9" style="125"/>
    <col min="3329" max="3329" width="18" style="125" customWidth="1"/>
    <col min="3330" max="3330" width="10.44140625" style="125" customWidth="1"/>
    <col min="3331" max="3331" width="11.44140625" style="125" customWidth="1"/>
    <col min="3332" max="3332" width="15.5546875" style="125" customWidth="1"/>
    <col min="3333" max="3333" width="11.5546875" style="125" customWidth="1"/>
    <col min="3334" max="3334" width="10.33203125" style="125" customWidth="1"/>
    <col min="3335" max="3335" width="17.6640625" style="125" customWidth="1"/>
    <col min="3336" max="3336" width="14.44140625" style="125" customWidth="1"/>
    <col min="3337" max="3339" width="11.44140625" style="125" customWidth="1"/>
    <col min="3340" max="3584" width="9" style="125"/>
    <col min="3585" max="3585" width="18" style="125" customWidth="1"/>
    <col min="3586" max="3586" width="10.44140625" style="125" customWidth="1"/>
    <col min="3587" max="3587" width="11.44140625" style="125" customWidth="1"/>
    <col min="3588" max="3588" width="15.5546875" style="125" customWidth="1"/>
    <col min="3589" max="3589" width="11.5546875" style="125" customWidth="1"/>
    <col min="3590" max="3590" width="10.33203125" style="125" customWidth="1"/>
    <col min="3591" max="3591" width="17.6640625" style="125" customWidth="1"/>
    <col min="3592" max="3592" width="14.44140625" style="125" customWidth="1"/>
    <col min="3593" max="3595" width="11.44140625" style="125" customWidth="1"/>
    <col min="3596" max="3840" width="9" style="125"/>
    <col min="3841" max="3841" width="18" style="125" customWidth="1"/>
    <col min="3842" max="3842" width="10.44140625" style="125" customWidth="1"/>
    <col min="3843" max="3843" width="11.44140625" style="125" customWidth="1"/>
    <col min="3844" max="3844" width="15.5546875" style="125" customWidth="1"/>
    <col min="3845" max="3845" width="11.5546875" style="125" customWidth="1"/>
    <col min="3846" max="3846" width="10.33203125" style="125" customWidth="1"/>
    <col min="3847" max="3847" width="17.6640625" style="125" customWidth="1"/>
    <col min="3848" max="3848" width="14.44140625" style="125" customWidth="1"/>
    <col min="3849" max="3851" width="11.44140625" style="125" customWidth="1"/>
    <col min="3852" max="4096" width="9" style="125"/>
    <col min="4097" max="4097" width="18" style="125" customWidth="1"/>
    <col min="4098" max="4098" width="10.44140625" style="125" customWidth="1"/>
    <col min="4099" max="4099" width="11.44140625" style="125" customWidth="1"/>
    <col min="4100" max="4100" width="15.5546875" style="125" customWidth="1"/>
    <col min="4101" max="4101" width="11.5546875" style="125" customWidth="1"/>
    <col min="4102" max="4102" width="10.33203125" style="125" customWidth="1"/>
    <col min="4103" max="4103" width="17.6640625" style="125" customWidth="1"/>
    <col min="4104" max="4104" width="14.44140625" style="125" customWidth="1"/>
    <col min="4105" max="4107" width="11.44140625" style="125" customWidth="1"/>
    <col min="4108" max="4352" width="9" style="125"/>
    <col min="4353" max="4353" width="18" style="125" customWidth="1"/>
    <col min="4354" max="4354" width="10.44140625" style="125" customWidth="1"/>
    <col min="4355" max="4355" width="11.44140625" style="125" customWidth="1"/>
    <col min="4356" max="4356" width="15.5546875" style="125" customWidth="1"/>
    <col min="4357" max="4357" width="11.5546875" style="125" customWidth="1"/>
    <col min="4358" max="4358" width="10.33203125" style="125" customWidth="1"/>
    <col min="4359" max="4359" width="17.6640625" style="125" customWidth="1"/>
    <col min="4360" max="4360" width="14.44140625" style="125" customWidth="1"/>
    <col min="4361" max="4363" width="11.44140625" style="125" customWidth="1"/>
    <col min="4364" max="4608" width="9" style="125"/>
    <col min="4609" max="4609" width="18" style="125" customWidth="1"/>
    <col min="4610" max="4610" width="10.44140625" style="125" customWidth="1"/>
    <col min="4611" max="4611" width="11.44140625" style="125" customWidth="1"/>
    <col min="4612" max="4612" width="15.5546875" style="125" customWidth="1"/>
    <col min="4613" max="4613" width="11.5546875" style="125" customWidth="1"/>
    <col min="4614" max="4614" width="10.33203125" style="125" customWidth="1"/>
    <col min="4615" max="4615" width="17.6640625" style="125" customWidth="1"/>
    <col min="4616" max="4616" width="14.44140625" style="125" customWidth="1"/>
    <col min="4617" max="4619" width="11.44140625" style="125" customWidth="1"/>
    <col min="4620" max="4864" width="9" style="125"/>
    <col min="4865" max="4865" width="18" style="125" customWidth="1"/>
    <col min="4866" max="4866" width="10.44140625" style="125" customWidth="1"/>
    <col min="4867" max="4867" width="11.44140625" style="125" customWidth="1"/>
    <col min="4868" max="4868" width="15.5546875" style="125" customWidth="1"/>
    <col min="4869" max="4869" width="11.5546875" style="125" customWidth="1"/>
    <col min="4870" max="4870" width="10.33203125" style="125" customWidth="1"/>
    <col min="4871" max="4871" width="17.6640625" style="125" customWidth="1"/>
    <col min="4872" max="4872" width="14.44140625" style="125" customWidth="1"/>
    <col min="4873" max="4875" width="11.44140625" style="125" customWidth="1"/>
    <col min="4876" max="5120" width="9" style="125"/>
    <col min="5121" max="5121" width="18" style="125" customWidth="1"/>
    <col min="5122" max="5122" width="10.44140625" style="125" customWidth="1"/>
    <col min="5123" max="5123" width="11.44140625" style="125" customWidth="1"/>
    <col min="5124" max="5124" width="15.5546875" style="125" customWidth="1"/>
    <col min="5125" max="5125" width="11.5546875" style="125" customWidth="1"/>
    <col min="5126" max="5126" width="10.33203125" style="125" customWidth="1"/>
    <col min="5127" max="5127" width="17.6640625" style="125" customWidth="1"/>
    <col min="5128" max="5128" width="14.44140625" style="125" customWidth="1"/>
    <col min="5129" max="5131" width="11.44140625" style="125" customWidth="1"/>
    <col min="5132" max="5376" width="9" style="125"/>
    <col min="5377" max="5377" width="18" style="125" customWidth="1"/>
    <col min="5378" max="5378" width="10.44140625" style="125" customWidth="1"/>
    <col min="5379" max="5379" width="11.44140625" style="125" customWidth="1"/>
    <col min="5380" max="5380" width="15.5546875" style="125" customWidth="1"/>
    <col min="5381" max="5381" width="11.5546875" style="125" customWidth="1"/>
    <col min="5382" max="5382" width="10.33203125" style="125" customWidth="1"/>
    <col min="5383" max="5383" width="17.6640625" style="125" customWidth="1"/>
    <col min="5384" max="5384" width="14.44140625" style="125" customWidth="1"/>
    <col min="5385" max="5387" width="11.44140625" style="125" customWidth="1"/>
    <col min="5388" max="5632" width="9" style="125"/>
    <col min="5633" max="5633" width="18" style="125" customWidth="1"/>
    <col min="5634" max="5634" width="10.44140625" style="125" customWidth="1"/>
    <col min="5635" max="5635" width="11.44140625" style="125" customWidth="1"/>
    <col min="5636" max="5636" width="15.5546875" style="125" customWidth="1"/>
    <col min="5637" max="5637" width="11.5546875" style="125" customWidth="1"/>
    <col min="5638" max="5638" width="10.33203125" style="125" customWidth="1"/>
    <col min="5639" max="5639" width="17.6640625" style="125" customWidth="1"/>
    <col min="5640" max="5640" width="14.44140625" style="125" customWidth="1"/>
    <col min="5641" max="5643" width="11.44140625" style="125" customWidth="1"/>
    <col min="5644" max="5888" width="9" style="125"/>
    <col min="5889" max="5889" width="18" style="125" customWidth="1"/>
    <col min="5890" max="5890" width="10.44140625" style="125" customWidth="1"/>
    <col min="5891" max="5891" width="11.44140625" style="125" customWidth="1"/>
    <col min="5892" max="5892" width="15.5546875" style="125" customWidth="1"/>
    <col min="5893" max="5893" width="11.5546875" style="125" customWidth="1"/>
    <col min="5894" max="5894" width="10.33203125" style="125" customWidth="1"/>
    <col min="5895" max="5895" width="17.6640625" style="125" customWidth="1"/>
    <col min="5896" max="5896" width="14.44140625" style="125" customWidth="1"/>
    <col min="5897" max="5899" width="11.44140625" style="125" customWidth="1"/>
    <col min="5900" max="6144" width="9" style="125"/>
    <col min="6145" max="6145" width="18" style="125" customWidth="1"/>
    <col min="6146" max="6146" width="10.44140625" style="125" customWidth="1"/>
    <col min="6147" max="6147" width="11.44140625" style="125" customWidth="1"/>
    <col min="6148" max="6148" width="15.5546875" style="125" customWidth="1"/>
    <col min="6149" max="6149" width="11.5546875" style="125" customWidth="1"/>
    <col min="6150" max="6150" width="10.33203125" style="125" customWidth="1"/>
    <col min="6151" max="6151" width="17.6640625" style="125" customWidth="1"/>
    <col min="6152" max="6152" width="14.44140625" style="125" customWidth="1"/>
    <col min="6153" max="6155" width="11.44140625" style="125" customWidth="1"/>
    <col min="6156" max="6400" width="9" style="125"/>
    <col min="6401" max="6401" width="18" style="125" customWidth="1"/>
    <col min="6402" max="6402" width="10.44140625" style="125" customWidth="1"/>
    <col min="6403" max="6403" width="11.44140625" style="125" customWidth="1"/>
    <col min="6404" max="6404" width="15.5546875" style="125" customWidth="1"/>
    <col min="6405" max="6405" width="11.5546875" style="125" customWidth="1"/>
    <col min="6406" max="6406" width="10.33203125" style="125" customWidth="1"/>
    <col min="6407" max="6407" width="17.6640625" style="125" customWidth="1"/>
    <col min="6408" max="6408" width="14.44140625" style="125" customWidth="1"/>
    <col min="6409" max="6411" width="11.44140625" style="125" customWidth="1"/>
    <col min="6412" max="6656" width="9" style="125"/>
    <col min="6657" max="6657" width="18" style="125" customWidth="1"/>
    <col min="6658" max="6658" width="10.44140625" style="125" customWidth="1"/>
    <col min="6659" max="6659" width="11.44140625" style="125" customWidth="1"/>
    <col min="6660" max="6660" width="15.5546875" style="125" customWidth="1"/>
    <col min="6661" max="6661" width="11.5546875" style="125" customWidth="1"/>
    <col min="6662" max="6662" width="10.33203125" style="125" customWidth="1"/>
    <col min="6663" max="6663" width="17.6640625" style="125" customWidth="1"/>
    <col min="6664" max="6664" width="14.44140625" style="125" customWidth="1"/>
    <col min="6665" max="6667" width="11.44140625" style="125" customWidth="1"/>
    <col min="6668" max="6912" width="9" style="125"/>
    <col min="6913" max="6913" width="18" style="125" customWidth="1"/>
    <col min="6914" max="6914" width="10.44140625" style="125" customWidth="1"/>
    <col min="6915" max="6915" width="11.44140625" style="125" customWidth="1"/>
    <col min="6916" max="6916" width="15.5546875" style="125" customWidth="1"/>
    <col min="6917" max="6917" width="11.5546875" style="125" customWidth="1"/>
    <col min="6918" max="6918" width="10.33203125" style="125" customWidth="1"/>
    <col min="6919" max="6919" width="17.6640625" style="125" customWidth="1"/>
    <col min="6920" max="6920" width="14.44140625" style="125" customWidth="1"/>
    <col min="6921" max="6923" width="11.44140625" style="125" customWidth="1"/>
    <col min="6924" max="7168" width="9" style="125"/>
    <col min="7169" max="7169" width="18" style="125" customWidth="1"/>
    <col min="7170" max="7170" width="10.44140625" style="125" customWidth="1"/>
    <col min="7171" max="7171" width="11.44140625" style="125" customWidth="1"/>
    <col min="7172" max="7172" width="15.5546875" style="125" customWidth="1"/>
    <col min="7173" max="7173" width="11.5546875" style="125" customWidth="1"/>
    <col min="7174" max="7174" width="10.33203125" style="125" customWidth="1"/>
    <col min="7175" max="7175" width="17.6640625" style="125" customWidth="1"/>
    <col min="7176" max="7176" width="14.44140625" style="125" customWidth="1"/>
    <col min="7177" max="7179" width="11.44140625" style="125" customWidth="1"/>
    <col min="7180" max="7424" width="9" style="125"/>
    <col min="7425" max="7425" width="18" style="125" customWidth="1"/>
    <col min="7426" max="7426" width="10.44140625" style="125" customWidth="1"/>
    <col min="7427" max="7427" width="11.44140625" style="125" customWidth="1"/>
    <col min="7428" max="7428" width="15.5546875" style="125" customWidth="1"/>
    <col min="7429" max="7429" width="11.5546875" style="125" customWidth="1"/>
    <col min="7430" max="7430" width="10.33203125" style="125" customWidth="1"/>
    <col min="7431" max="7431" width="17.6640625" style="125" customWidth="1"/>
    <col min="7432" max="7432" width="14.44140625" style="125" customWidth="1"/>
    <col min="7433" max="7435" width="11.44140625" style="125" customWidth="1"/>
    <col min="7436" max="7680" width="9" style="125"/>
    <col min="7681" max="7681" width="18" style="125" customWidth="1"/>
    <col min="7682" max="7682" width="10.44140625" style="125" customWidth="1"/>
    <col min="7683" max="7683" width="11.44140625" style="125" customWidth="1"/>
    <col min="7684" max="7684" width="15.5546875" style="125" customWidth="1"/>
    <col min="7685" max="7685" width="11.5546875" style="125" customWidth="1"/>
    <col min="7686" max="7686" width="10.33203125" style="125" customWidth="1"/>
    <col min="7687" max="7687" width="17.6640625" style="125" customWidth="1"/>
    <col min="7688" max="7688" width="14.44140625" style="125" customWidth="1"/>
    <col min="7689" max="7691" width="11.44140625" style="125" customWidth="1"/>
    <col min="7692" max="7936" width="9" style="125"/>
    <col min="7937" max="7937" width="18" style="125" customWidth="1"/>
    <col min="7938" max="7938" width="10.44140625" style="125" customWidth="1"/>
    <col min="7939" max="7939" width="11.44140625" style="125" customWidth="1"/>
    <col min="7940" max="7940" width="15.5546875" style="125" customWidth="1"/>
    <col min="7941" max="7941" width="11.5546875" style="125" customWidth="1"/>
    <col min="7942" max="7942" width="10.33203125" style="125" customWidth="1"/>
    <col min="7943" max="7943" width="17.6640625" style="125" customWidth="1"/>
    <col min="7944" max="7944" width="14.44140625" style="125" customWidth="1"/>
    <col min="7945" max="7947" width="11.44140625" style="125" customWidth="1"/>
    <col min="7948" max="8192" width="9" style="125"/>
    <col min="8193" max="8193" width="18" style="125" customWidth="1"/>
    <col min="8194" max="8194" width="10.44140625" style="125" customWidth="1"/>
    <col min="8195" max="8195" width="11.44140625" style="125" customWidth="1"/>
    <col min="8196" max="8196" width="15.5546875" style="125" customWidth="1"/>
    <col min="8197" max="8197" width="11.5546875" style="125" customWidth="1"/>
    <col min="8198" max="8198" width="10.33203125" style="125" customWidth="1"/>
    <col min="8199" max="8199" width="17.6640625" style="125" customWidth="1"/>
    <col min="8200" max="8200" width="14.44140625" style="125" customWidth="1"/>
    <col min="8201" max="8203" width="11.44140625" style="125" customWidth="1"/>
    <col min="8204" max="8448" width="9" style="125"/>
    <col min="8449" max="8449" width="18" style="125" customWidth="1"/>
    <col min="8450" max="8450" width="10.44140625" style="125" customWidth="1"/>
    <col min="8451" max="8451" width="11.44140625" style="125" customWidth="1"/>
    <col min="8452" max="8452" width="15.5546875" style="125" customWidth="1"/>
    <col min="8453" max="8453" width="11.5546875" style="125" customWidth="1"/>
    <col min="8454" max="8454" width="10.33203125" style="125" customWidth="1"/>
    <col min="8455" max="8455" width="17.6640625" style="125" customWidth="1"/>
    <col min="8456" max="8456" width="14.44140625" style="125" customWidth="1"/>
    <col min="8457" max="8459" width="11.44140625" style="125" customWidth="1"/>
    <col min="8460" max="8704" width="9" style="125"/>
    <col min="8705" max="8705" width="18" style="125" customWidth="1"/>
    <col min="8706" max="8706" width="10.44140625" style="125" customWidth="1"/>
    <col min="8707" max="8707" width="11.44140625" style="125" customWidth="1"/>
    <col min="8708" max="8708" width="15.5546875" style="125" customWidth="1"/>
    <col min="8709" max="8709" width="11.5546875" style="125" customWidth="1"/>
    <col min="8710" max="8710" width="10.33203125" style="125" customWidth="1"/>
    <col min="8711" max="8711" width="17.6640625" style="125" customWidth="1"/>
    <col min="8712" max="8712" width="14.44140625" style="125" customWidth="1"/>
    <col min="8713" max="8715" width="11.44140625" style="125" customWidth="1"/>
    <col min="8716" max="8960" width="9" style="125"/>
    <col min="8961" max="8961" width="18" style="125" customWidth="1"/>
    <col min="8962" max="8962" width="10.44140625" style="125" customWidth="1"/>
    <col min="8963" max="8963" width="11.44140625" style="125" customWidth="1"/>
    <col min="8964" max="8964" width="15.5546875" style="125" customWidth="1"/>
    <col min="8965" max="8965" width="11.5546875" style="125" customWidth="1"/>
    <col min="8966" max="8966" width="10.33203125" style="125" customWidth="1"/>
    <col min="8967" max="8967" width="17.6640625" style="125" customWidth="1"/>
    <col min="8968" max="8968" width="14.44140625" style="125" customWidth="1"/>
    <col min="8969" max="8971" width="11.44140625" style="125" customWidth="1"/>
    <col min="8972" max="9216" width="9" style="125"/>
    <col min="9217" max="9217" width="18" style="125" customWidth="1"/>
    <col min="9218" max="9218" width="10.44140625" style="125" customWidth="1"/>
    <col min="9219" max="9219" width="11.44140625" style="125" customWidth="1"/>
    <col min="9220" max="9220" width="15.5546875" style="125" customWidth="1"/>
    <col min="9221" max="9221" width="11.5546875" style="125" customWidth="1"/>
    <col min="9222" max="9222" width="10.33203125" style="125" customWidth="1"/>
    <col min="9223" max="9223" width="17.6640625" style="125" customWidth="1"/>
    <col min="9224" max="9224" width="14.44140625" style="125" customWidth="1"/>
    <col min="9225" max="9227" width="11.44140625" style="125" customWidth="1"/>
    <col min="9228" max="9472" width="9" style="125"/>
    <col min="9473" max="9473" width="18" style="125" customWidth="1"/>
    <col min="9474" max="9474" width="10.44140625" style="125" customWidth="1"/>
    <col min="9475" max="9475" width="11.44140625" style="125" customWidth="1"/>
    <col min="9476" max="9476" width="15.5546875" style="125" customWidth="1"/>
    <col min="9477" max="9477" width="11.5546875" style="125" customWidth="1"/>
    <col min="9478" max="9478" width="10.33203125" style="125" customWidth="1"/>
    <col min="9479" max="9479" width="17.6640625" style="125" customWidth="1"/>
    <col min="9480" max="9480" width="14.44140625" style="125" customWidth="1"/>
    <col min="9481" max="9483" width="11.44140625" style="125" customWidth="1"/>
    <col min="9484" max="9728" width="9" style="125"/>
    <col min="9729" max="9729" width="18" style="125" customWidth="1"/>
    <col min="9730" max="9730" width="10.44140625" style="125" customWidth="1"/>
    <col min="9731" max="9731" width="11.44140625" style="125" customWidth="1"/>
    <col min="9732" max="9732" width="15.5546875" style="125" customWidth="1"/>
    <col min="9733" max="9733" width="11.5546875" style="125" customWidth="1"/>
    <col min="9734" max="9734" width="10.33203125" style="125" customWidth="1"/>
    <col min="9735" max="9735" width="17.6640625" style="125" customWidth="1"/>
    <col min="9736" max="9736" width="14.44140625" style="125" customWidth="1"/>
    <col min="9737" max="9739" width="11.44140625" style="125" customWidth="1"/>
    <col min="9740" max="9984" width="9" style="125"/>
    <col min="9985" max="9985" width="18" style="125" customWidth="1"/>
    <col min="9986" max="9986" width="10.44140625" style="125" customWidth="1"/>
    <col min="9987" max="9987" width="11.44140625" style="125" customWidth="1"/>
    <col min="9988" max="9988" width="15.5546875" style="125" customWidth="1"/>
    <col min="9989" max="9989" width="11.5546875" style="125" customWidth="1"/>
    <col min="9990" max="9990" width="10.33203125" style="125" customWidth="1"/>
    <col min="9991" max="9991" width="17.6640625" style="125" customWidth="1"/>
    <col min="9992" max="9992" width="14.44140625" style="125" customWidth="1"/>
    <col min="9993" max="9995" width="11.44140625" style="125" customWidth="1"/>
    <col min="9996" max="10240" width="9" style="125"/>
    <col min="10241" max="10241" width="18" style="125" customWidth="1"/>
    <col min="10242" max="10242" width="10.44140625" style="125" customWidth="1"/>
    <col min="10243" max="10243" width="11.44140625" style="125" customWidth="1"/>
    <col min="10244" max="10244" width="15.5546875" style="125" customWidth="1"/>
    <col min="10245" max="10245" width="11.5546875" style="125" customWidth="1"/>
    <col min="10246" max="10246" width="10.33203125" style="125" customWidth="1"/>
    <col min="10247" max="10247" width="17.6640625" style="125" customWidth="1"/>
    <col min="10248" max="10248" width="14.44140625" style="125" customWidth="1"/>
    <col min="10249" max="10251" width="11.44140625" style="125" customWidth="1"/>
    <col min="10252" max="10496" width="9" style="125"/>
    <col min="10497" max="10497" width="18" style="125" customWidth="1"/>
    <col min="10498" max="10498" width="10.44140625" style="125" customWidth="1"/>
    <col min="10499" max="10499" width="11.44140625" style="125" customWidth="1"/>
    <col min="10500" max="10500" width="15.5546875" style="125" customWidth="1"/>
    <col min="10501" max="10501" width="11.5546875" style="125" customWidth="1"/>
    <col min="10502" max="10502" width="10.33203125" style="125" customWidth="1"/>
    <col min="10503" max="10503" width="17.6640625" style="125" customWidth="1"/>
    <col min="10504" max="10504" width="14.44140625" style="125" customWidth="1"/>
    <col min="10505" max="10507" width="11.44140625" style="125" customWidth="1"/>
    <col min="10508" max="10752" width="9" style="125"/>
    <col min="10753" max="10753" width="18" style="125" customWidth="1"/>
    <col min="10754" max="10754" width="10.44140625" style="125" customWidth="1"/>
    <col min="10755" max="10755" width="11.44140625" style="125" customWidth="1"/>
    <col min="10756" max="10756" width="15.5546875" style="125" customWidth="1"/>
    <col min="10757" max="10757" width="11.5546875" style="125" customWidth="1"/>
    <col min="10758" max="10758" width="10.33203125" style="125" customWidth="1"/>
    <col min="10759" max="10759" width="17.6640625" style="125" customWidth="1"/>
    <col min="10760" max="10760" width="14.44140625" style="125" customWidth="1"/>
    <col min="10761" max="10763" width="11.44140625" style="125" customWidth="1"/>
    <col min="10764" max="11008" width="9" style="125"/>
    <col min="11009" max="11009" width="18" style="125" customWidth="1"/>
    <col min="11010" max="11010" width="10.44140625" style="125" customWidth="1"/>
    <col min="11011" max="11011" width="11.44140625" style="125" customWidth="1"/>
    <col min="11012" max="11012" width="15.5546875" style="125" customWidth="1"/>
    <col min="11013" max="11013" width="11.5546875" style="125" customWidth="1"/>
    <col min="11014" max="11014" width="10.33203125" style="125" customWidth="1"/>
    <col min="11015" max="11015" width="17.6640625" style="125" customWidth="1"/>
    <col min="11016" max="11016" width="14.44140625" style="125" customWidth="1"/>
    <col min="11017" max="11019" width="11.44140625" style="125" customWidth="1"/>
    <col min="11020" max="11264" width="9" style="125"/>
    <col min="11265" max="11265" width="18" style="125" customWidth="1"/>
    <col min="11266" max="11266" width="10.44140625" style="125" customWidth="1"/>
    <col min="11267" max="11267" width="11.44140625" style="125" customWidth="1"/>
    <col min="11268" max="11268" width="15.5546875" style="125" customWidth="1"/>
    <col min="11269" max="11269" width="11.5546875" style="125" customWidth="1"/>
    <col min="11270" max="11270" width="10.33203125" style="125" customWidth="1"/>
    <col min="11271" max="11271" width="17.6640625" style="125" customWidth="1"/>
    <col min="11272" max="11272" width="14.44140625" style="125" customWidth="1"/>
    <col min="11273" max="11275" width="11.44140625" style="125" customWidth="1"/>
    <col min="11276" max="11520" width="9" style="125"/>
    <col min="11521" max="11521" width="18" style="125" customWidth="1"/>
    <col min="11522" max="11522" width="10.44140625" style="125" customWidth="1"/>
    <col min="11523" max="11523" width="11.44140625" style="125" customWidth="1"/>
    <col min="11524" max="11524" width="15.5546875" style="125" customWidth="1"/>
    <col min="11525" max="11525" width="11.5546875" style="125" customWidth="1"/>
    <col min="11526" max="11526" width="10.33203125" style="125" customWidth="1"/>
    <col min="11527" max="11527" width="17.6640625" style="125" customWidth="1"/>
    <col min="11528" max="11528" width="14.44140625" style="125" customWidth="1"/>
    <col min="11529" max="11531" width="11.44140625" style="125" customWidth="1"/>
    <col min="11532" max="11776" width="9" style="125"/>
    <col min="11777" max="11777" width="18" style="125" customWidth="1"/>
    <col min="11778" max="11778" width="10.44140625" style="125" customWidth="1"/>
    <col min="11779" max="11779" width="11.44140625" style="125" customWidth="1"/>
    <col min="11780" max="11780" width="15.5546875" style="125" customWidth="1"/>
    <col min="11781" max="11781" width="11.5546875" style="125" customWidth="1"/>
    <col min="11782" max="11782" width="10.33203125" style="125" customWidth="1"/>
    <col min="11783" max="11783" width="17.6640625" style="125" customWidth="1"/>
    <col min="11784" max="11784" width="14.44140625" style="125" customWidth="1"/>
    <col min="11785" max="11787" width="11.44140625" style="125" customWidth="1"/>
    <col min="11788" max="12032" width="9" style="125"/>
    <col min="12033" max="12033" width="18" style="125" customWidth="1"/>
    <col min="12034" max="12034" width="10.44140625" style="125" customWidth="1"/>
    <col min="12035" max="12035" width="11.44140625" style="125" customWidth="1"/>
    <col min="12036" max="12036" width="15.5546875" style="125" customWidth="1"/>
    <col min="12037" max="12037" width="11.5546875" style="125" customWidth="1"/>
    <col min="12038" max="12038" width="10.33203125" style="125" customWidth="1"/>
    <col min="12039" max="12039" width="17.6640625" style="125" customWidth="1"/>
    <col min="12040" max="12040" width="14.44140625" style="125" customWidth="1"/>
    <col min="12041" max="12043" width="11.44140625" style="125" customWidth="1"/>
    <col min="12044" max="12288" width="9" style="125"/>
    <col min="12289" max="12289" width="18" style="125" customWidth="1"/>
    <col min="12290" max="12290" width="10.44140625" style="125" customWidth="1"/>
    <col min="12291" max="12291" width="11.44140625" style="125" customWidth="1"/>
    <col min="12292" max="12292" width="15.5546875" style="125" customWidth="1"/>
    <col min="12293" max="12293" width="11.5546875" style="125" customWidth="1"/>
    <col min="12294" max="12294" width="10.33203125" style="125" customWidth="1"/>
    <col min="12295" max="12295" width="17.6640625" style="125" customWidth="1"/>
    <col min="12296" max="12296" width="14.44140625" style="125" customWidth="1"/>
    <col min="12297" max="12299" width="11.44140625" style="125" customWidth="1"/>
    <col min="12300" max="12544" width="9" style="125"/>
    <col min="12545" max="12545" width="18" style="125" customWidth="1"/>
    <col min="12546" max="12546" width="10.44140625" style="125" customWidth="1"/>
    <col min="12547" max="12547" width="11.44140625" style="125" customWidth="1"/>
    <col min="12548" max="12548" width="15.5546875" style="125" customWidth="1"/>
    <col min="12549" max="12549" width="11.5546875" style="125" customWidth="1"/>
    <col min="12550" max="12550" width="10.33203125" style="125" customWidth="1"/>
    <col min="12551" max="12551" width="17.6640625" style="125" customWidth="1"/>
    <col min="12552" max="12552" width="14.44140625" style="125" customWidth="1"/>
    <col min="12553" max="12555" width="11.44140625" style="125" customWidth="1"/>
    <col min="12556" max="12800" width="9" style="125"/>
    <col min="12801" max="12801" width="18" style="125" customWidth="1"/>
    <col min="12802" max="12802" width="10.44140625" style="125" customWidth="1"/>
    <col min="12803" max="12803" width="11.44140625" style="125" customWidth="1"/>
    <col min="12804" max="12804" width="15.5546875" style="125" customWidth="1"/>
    <col min="12805" max="12805" width="11.5546875" style="125" customWidth="1"/>
    <col min="12806" max="12806" width="10.33203125" style="125" customWidth="1"/>
    <col min="12807" max="12807" width="17.6640625" style="125" customWidth="1"/>
    <col min="12808" max="12808" width="14.44140625" style="125" customWidth="1"/>
    <col min="12809" max="12811" width="11.44140625" style="125" customWidth="1"/>
    <col min="12812" max="13056" width="9" style="125"/>
    <col min="13057" max="13057" width="18" style="125" customWidth="1"/>
    <col min="13058" max="13058" width="10.44140625" style="125" customWidth="1"/>
    <col min="13059" max="13059" width="11.44140625" style="125" customWidth="1"/>
    <col min="13060" max="13060" width="15.5546875" style="125" customWidth="1"/>
    <col min="13061" max="13061" width="11.5546875" style="125" customWidth="1"/>
    <col min="13062" max="13062" width="10.33203125" style="125" customWidth="1"/>
    <col min="13063" max="13063" width="17.6640625" style="125" customWidth="1"/>
    <col min="13064" max="13064" width="14.44140625" style="125" customWidth="1"/>
    <col min="13065" max="13067" width="11.44140625" style="125" customWidth="1"/>
    <col min="13068" max="13312" width="9" style="125"/>
    <col min="13313" max="13313" width="18" style="125" customWidth="1"/>
    <col min="13314" max="13314" width="10.44140625" style="125" customWidth="1"/>
    <col min="13315" max="13315" width="11.44140625" style="125" customWidth="1"/>
    <col min="13316" max="13316" width="15.5546875" style="125" customWidth="1"/>
    <col min="13317" max="13317" width="11.5546875" style="125" customWidth="1"/>
    <col min="13318" max="13318" width="10.33203125" style="125" customWidth="1"/>
    <col min="13319" max="13319" width="17.6640625" style="125" customWidth="1"/>
    <col min="13320" max="13320" width="14.44140625" style="125" customWidth="1"/>
    <col min="13321" max="13323" width="11.44140625" style="125" customWidth="1"/>
    <col min="13324" max="13568" width="9" style="125"/>
    <col min="13569" max="13569" width="18" style="125" customWidth="1"/>
    <col min="13570" max="13570" width="10.44140625" style="125" customWidth="1"/>
    <col min="13571" max="13571" width="11.44140625" style="125" customWidth="1"/>
    <col min="13572" max="13572" width="15.5546875" style="125" customWidth="1"/>
    <col min="13573" max="13573" width="11.5546875" style="125" customWidth="1"/>
    <col min="13574" max="13574" width="10.33203125" style="125" customWidth="1"/>
    <col min="13575" max="13575" width="17.6640625" style="125" customWidth="1"/>
    <col min="13576" max="13576" width="14.44140625" style="125" customWidth="1"/>
    <col min="13577" max="13579" width="11.44140625" style="125" customWidth="1"/>
    <col min="13580" max="13824" width="9" style="125"/>
    <col min="13825" max="13825" width="18" style="125" customWidth="1"/>
    <col min="13826" max="13826" width="10.44140625" style="125" customWidth="1"/>
    <col min="13827" max="13827" width="11.44140625" style="125" customWidth="1"/>
    <col min="13828" max="13828" width="15.5546875" style="125" customWidth="1"/>
    <col min="13829" max="13829" width="11.5546875" style="125" customWidth="1"/>
    <col min="13830" max="13830" width="10.33203125" style="125" customWidth="1"/>
    <col min="13831" max="13831" width="17.6640625" style="125" customWidth="1"/>
    <col min="13832" max="13832" width="14.44140625" style="125" customWidth="1"/>
    <col min="13833" max="13835" width="11.44140625" style="125" customWidth="1"/>
    <col min="13836" max="14080" width="9" style="125"/>
    <col min="14081" max="14081" width="18" style="125" customWidth="1"/>
    <col min="14082" max="14082" width="10.44140625" style="125" customWidth="1"/>
    <col min="14083" max="14083" width="11.44140625" style="125" customWidth="1"/>
    <col min="14084" max="14084" width="15.5546875" style="125" customWidth="1"/>
    <col min="14085" max="14085" width="11.5546875" style="125" customWidth="1"/>
    <col min="14086" max="14086" width="10.33203125" style="125" customWidth="1"/>
    <col min="14087" max="14087" width="17.6640625" style="125" customWidth="1"/>
    <col min="14088" max="14088" width="14.44140625" style="125" customWidth="1"/>
    <col min="14089" max="14091" width="11.44140625" style="125" customWidth="1"/>
    <col min="14092" max="14336" width="9" style="125"/>
    <col min="14337" max="14337" width="18" style="125" customWidth="1"/>
    <col min="14338" max="14338" width="10.44140625" style="125" customWidth="1"/>
    <col min="14339" max="14339" width="11.44140625" style="125" customWidth="1"/>
    <col min="14340" max="14340" width="15.5546875" style="125" customWidth="1"/>
    <col min="14341" max="14341" width="11.5546875" style="125" customWidth="1"/>
    <col min="14342" max="14342" width="10.33203125" style="125" customWidth="1"/>
    <col min="14343" max="14343" width="17.6640625" style="125" customWidth="1"/>
    <col min="14344" max="14344" width="14.44140625" style="125" customWidth="1"/>
    <col min="14345" max="14347" width="11.44140625" style="125" customWidth="1"/>
    <col min="14348" max="14592" width="9" style="125"/>
    <col min="14593" max="14593" width="18" style="125" customWidth="1"/>
    <col min="14594" max="14594" width="10.44140625" style="125" customWidth="1"/>
    <col min="14595" max="14595" width="11.44140625" style="125" customWidth="1"/>
    <col min="14596" max="14596" width="15.5546875" style="125" customWidth="1"/>
    <col min="14597" max="14597" width="11.5546875" style="125" customWidth="1"/>
    <col min="14598" max="14598" width="10.33203125" style="125" customWidth="1"/>
    <col min="14599" max="14599" width="17.6640625" style="125" customWidth="1"/>
    <col min="14600" max="14600" width="14.44140625" style="125" customWidth="1"/>
    <col min="14601" max="14603" width="11.44140625" style="125" customWidth="1"/>
    <col min="14604" max="14848" width="9" style="125"/>
    <col min="14849" max="14849" width="18" style="125" customWidth="1"/>
    <col min="14850" max="14850" width="10.44140625" style="125" customWidth="1"/>
    <col min="14851" max="14851" width="11.44140625" style="125" customWidth="1"/>
    <col min="14852" max="14852" width="15.5546875" style="125" customWidth="1"/>
    <col min="14853" max="14853" width="11.5546875" style="125" customWidth="1"/>
    <col min="14854" max="14854" width="10.33203125" style="125" customWidth="1"/>
    <col min="14855" max="14855" width="17.6640625" style="125" customWidth="1"/>
    <col min="14856" max="14856" width="14.44140625" style="125" customWidth="1"/>
    <col min="14857" max="14859" width="11.44140625" style="125" customWidth="1"/>
    <col min="14860" max="15104" width="9" style="125"/>
    <col min="15105" max="15105" width="18" style="125" customWidth="1"/>
    <col min="15106" max="15106" width="10.44140625" style="125" customWidth="1"/>
    <col min="15107" max="15107" width="11.44140625" style="125" customWidth="1"/>
    <col min="15108" max="15108" width="15.5546875" style="125" customWidth="1"/>
    <col min="15109" max="15109" width="11.5546875" style="125" customWidth="1"/>
    <col min="15110" max="15110" width="10.33203125" style="125" customWidth="1"/>
    <col min="15111" max="15111" width="17.6640625" style="125" customWidth="1"/>
    <col min="15112" max="15112" width="14.44140625" style="125" customWidth="1"/>
    <col min="15113" max="15115" width="11.44140625" style="125" customWidth="1"/>
    <col min="15116" max="15360" width="9" style="125"/>
    <col min="15361" max="15361" width="18" style="125" customWidth="1"/>
    <col min="15362" max="15362" width="10.44140625" style="125" customWidth="1"/>
    <col min="15363" max="15363" width="11.44140625" style="125" customWidth="1"/>
    <col min="15364" max="15364" width="15.5546875" style="125" customWidth="1"/>
    <col min="15365" max="15365" width="11.5546875" style="125" customWidth="1"/>
    <col min="15366" max="15366" width="10.33203125" style="125" customWidth="1"/>
    <col min="15367" max="15367" width="17.6640625" style="125" customWidth="1"/>
    <col min="15368" max="15368" width="14.44140625" style="125" customWidth="1"/>
    <col min="15369" max="15371" width="11.44140625" style="125" customWidth="1"/>
    <col min="15372" max="15616" width="9" style="125"/>
    <col min="15617" max="15617" width="18" style="125" customWidth="1"/>
    <col min="15618" max="15618" width="10.44140625" style="125" customWidth="1"/>
    <col min="15619" max="15619" width="11.44140625" style="125" customWidth="1"/>
    <col min="15620" max="15620" width="15.5546875" style="125" customWidth="1"/>
    <col min="15621" max="15621" width="11.5546875" style="125" customWidth="1"/>
    <col min="15622" max="15622" width="10.33203125" style="125" customWidth="1"/>
    <col min="15623" max="15623" width="17.6640625" style="125" customWidth="1"/>
    <col min="15624" max="15624" width="14.44140625" style="125" customWidth="1"/>
    <col min="15625" max="15627" width="11.44140625" style="125" customWidth="1"/>
    <col min="15628" max="15872" width="9" style="125"/>
    <col min="15873" max="15873" width="18" style="125" customWidth="1"/>
    <col min="15874" max="15874" width="10.44140625" style="125" customWidth="1"/>
    <col min="15875" max="15875" width="11.44140625" style="125" customWidth="1"/>
    <col min="15876" max="15876" width="15.5546875" style="125" customWidth="1"/>
    <col min="15877" max="15877" width="11.5546875" style="125" customWidth="1"/>
    <col min="15878" max="15878" width="10.33203125" style="125" customWidth="1"/>
    <col min="15879" max="15879" width="17.6640625" style="125" customWidth="1"/>
    <col min="15880" max="15880" width="14.44140625" style="125" customWidth="1"/>
    <col min="15881" max="15883" width="11.44140625" style="125" customWidth="1"/>
    <col min="15884" max="16128" width="9" style="125"/>
    <col min="16129" max="16129" width="18" style="125" customWidth="1"/>
    <col min="16130" max="16130" width="10.44140625" style="125" customWidth="1"/>
    <col min="16131" max="16131" width="11.44140625" style="125" customWidth="1"/>
    <col min="16132" max="16132" width="15.5546875" style="125" customWidth="1"/>
    <col min="16133" max="16133" width="11.5546875" style="125" customWidth="1"/>
    <col min="16134" max="16134" width="10.33203125" style="125" customWidth="1"/>
    <col min="16135" max="16135" width="17.6640625" style="125" customWidth="1"/>
    <col min="16136" max="16136" width="14.44140625" style="125" customWidth="1"/>
    <col min="16137" max="16139" width="11.44140625" style="125" customWidth="1"/>
    <col min="16140" max="16384" width="9" style="125"/>
  </cols>
  <sheetData>
    <row r="1" spans="1:11" s="115" customFormat="1" ht="46.35" customHeight="1" x14ac:dyDescent="0.25">
      <c r="A1" s="317" t="s">
        <v>110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s="115" customFormat="1" ht="11.85" customHeight="1" x14ac:dyDescent="0.3">
      <c r="C2" s="116"/>
      <c r="D2" s="116"/>
      <c r="E2" s="116"/>
      <c r="G2" s="116"/>
      <c r="H2" s="116"/>
      <c r="I2" s="116"/>
      <c r="J2" s="117"/>
      <c r="K2" s="118" t="s">
        <v>75</v>
      </c>
    </row>
    <row r="3" spans="1:11" s="119" customFormat="1" ht="21.75" customHeight="1" x14ac:dyDescent="0.25">
      <c r="A3" s="318"/>
      <c r="B3" s="311" t="s">
        <v>21</v>
      </c>
      <c r="C3" s="320" t="s">
        <v>76</v>
      </c>
      <c r="D3" s="320" t="s">
        <v>77</v>
      </c>
      <c r="E3" s="320" t="s">
        <v>78</v>
      </c>
      <c r="F3" s="320" t="s">
        <v>79</v>
      </c>
      <c r="G3" s="320" t="s">
        <v>80</v>
      </c>
      <c r="H3" s="320" t="s">
        <v>8</v>
      </c>
      <c r="I3" s="314" t="s">
        <v>16</v>
      </c>
      <c r="J3" s="321" t="s">
        <v>81</v>
      </c>
      <c r="K3" s="320" t="s">
        <v>12</v>
      </c>
    </row>
    <row r="4" spans="1:11" s="119" customFormat="1" ht="9" customHeight="1" x14ac:dyDescent="0.25">
      <c r="A4" s="319"/>
      <c r="B4" s="312"/>
      <c r="C4" s="320"/>
      <c r="D4" s="320"/>
      <c r="E4" s="320"/>
      <c r="F4" s="320"/>
      <c r="G4" s="320"/>
      <c r="H4" s="320"/>
      <c r="I4" s="315"/>
      <c r="J4" s="321"/>
      <c r="K4" s="320"/>
    </row>
    <row r="5" spans="1:11" s="119" customFormat="1" ht="54.75" customHeight="1" x14ac:dyDescent="0.25">
      <c r="A5" s="319"/>
      <c r="B5" s="313"/>
      <c r="C5" s="320"/>
      <c r="D5" s="320"/>
      <c r="E5" s="320"/>
      <c r="F5" s="320"/>
      <c r="G5" s="320"/>
      <c r="H5" s="320"/>
      <c r="I5" s="316"/>
      <c r="J5" s="321"/>
      <c r="K5" s="320"/>
    </row>
    <row r="6" spans="1:11" s="121" customFormat="1" ht="12.75" customHeight="1" x14ac:dyDescent="0.2">
      <c r="A6" s="120" t="s">
        <v>3</v>
      </c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  <c r="I6" s="120">
        <v>8</v>
      </c>
      <c r="J6" s="120">
        <v>9</v>
      </c>
      <c r="K6" s="120">
        <v>10</v>
      </c>
    </row>
    <row r="7" spans="1:11" s="123" customFormat="1" ht="17.850000000000001" customHeight="1" x14ac:dyDescent="0.3">
      <c r="A7" s="122" t="s">
        <v>71</v>
      </c>
      <c r="B7" s="122">
        <f>SUM(B8:B35)</f>
        <v>31191</v>
      </c>
      <c r="C7" s="122">
        <f t="shared" ref="C7:K7" si="0">SUM(C8:C35)</f>
        <v>26828</v>
      </c>
      <c r="D7" s="122">
        <f t="shared" si="0"/>
        <v>9261</v>
      </c>
      <c r="E7" s="122">
        <f t="shared" si="0"/>
        <v>7724</v>
      </c>
      <c r="F7" s="122">
        <f t="shared" si="0"/>
        <v>1719</v>
      </c>
      <c r="G7" s="122">
        <f t="shared" si="0"/>
        <v>116</v>
      </c>
      <c r="H7" s="122">
        <f t="shared" si="0"/>
        <v>22702</v>
      </c>
      <c r="I7" s="122">
        <f t="shared" si="0"/>
        <v>4644</v>
      </c>
      <c r="J7" s="122">
        <f t="shared" si="0"/>
        <v>3857</v>
      </c>
      <c r="K7" s="122">
        <f t="shared" si="0"/>
        <v>2725</v>
      </c>
    </row>
    <row r="8" spans="1:11" ht="15" customHeight="1" x14ac:dyDescent="0.3">
      <c r="A8" s="124" t="s">
        <v>34</v>
      </c>
      <c r="B8" s="37">
        <v>8597</v>
      </c>
      <c r="C8" s="37">
        <v>7114</v>
      </c>
      <c r="D8" s="37">
        <v>1756</v>
      </c>
      <c r="E8" s="37">
        <v>1648</v>
      </c>
      <c r="F8" s="37">
        <v>612</v>
      </c>
      <c r="G8" s="37">
        <v>59</v>
      </c>
      <c r="H8" s="37">
        <v>5299</v>
      </c>
      <c r="I8" s="37">
        <v>1300</v>
      </c>
      <c r="J8" s="37">
        <v>934</v>
      </c>
      <c r="K8" s="37">
        <v>714</v>
      </c>
    </row>
    <row r="9" spans="1:11" ht="15" customHeight="1" x14ac:dyDescent="0.3">
      <c r="A9" s="124" t="s">
        <v>35</v>
      </c>
      <c r="B9" s="37">
        <v>1031</v>
      </c>
      <c r="C9" s="37">
        <v>917</v>
      </c>
      <c r="D9" s="37">
        <v>373</v>
      </c>
      <c r="E9" s="37">
        <v>334</v>
      </c>
      <c r="F9" s="37">
        <v>65</v>
      </c>
      <c r="G9" s="37">
        <v>1</v>
      </c>
      <c r="H9" s="37">
        <v>775</v>
      </c>
      <c r="I9" s="37">
        <v>130</v>
      </c>
      <c r="J9" s="37">
        <v>116</v>
      </c>
      <c r="K9" s="37">
        <v>76</v>
      </c>
    </row>
    <row r="10" spans="1:11" ht="15" customHeight="1" x14ac:dyDescent="0.3">
      <c r="A10" s="124" t="s">
        <v>36</v>
      </c>
      <c r="B10" s="37">
        <v>200</v>
      </c>
      <c r="C10" s="37">
        <v>164</v>
      </c>
      <c r="D10" s="37">
        <v>47</v>
      </c>
      <c r="E10" s="37">
        <v>22</v>
      </c>
      <c r="F10" s="37">
        <v>5</v>
      </c>
      <c r="G10" s="37">
        <v>0</v>
      </c>
      <c r="H10" s="37">
        <v>152</v>
      </c>
      <c r="I10" s="37">
        <v>26</v>
      </c>
      <c r="J10" s="37">
        <v>21</v>
      </c>
      <c r="K10" s="37">
        <v>18</v>
      </c>
    </row>
    <row r="11" spans="1:11" ht="15" customHeight="1" x14ac:dyDescent="0.3">
      <c r="A11" s="124" t="s">
        <v>37</v>
      </c>
      <c r="B11" s="37">
        <v>795</v>
      </c>
      <c r="C11" s="37">
        <v>669</v>
      </c>
      <c r="D11" s="37">
        <v>237</v>
      </c>
      <c r="E11" s="37">
        <v>202</v>
      </c>
      <c r="F11" s="37">
        <v>29</v>
      </c>
      <c r="G11" s="37">
        <v>0</v>
      </c>
      <c r="H11" s="37">
        <v>571</v>
      </c>
      <c r="I11" s="37">
        <v>116</v>
      </c>
      <c r="J11" s="37">
        <v>106</v>
      </c>
      <c r="K11" s="37">
        <v>65</v>
      </c>
    </row>
    <row r="12" spans="1:11" ht="15" customHeight="1" x14ac:dyDescent="0.3">
      <c r="A12" s="124" t="s">
        <v>38</v>
      </c>
      <c r="B12" s="37">
        <v>851</v>
      </c>
      <c r="C12" s="37">
        <v>753</v>
      </c>
      <c r="D12" s="37">
        <v>340</v>
      </c>
      <c r="E12" s="37">
        <v>292</v>
      </c>
      <c r="F12" s="37">
        <v>106</v>
      </c>
      <c r="G12" s="37">
        <v>2</v>
      </c>
      <c r="H12" s="37">
        <v>703</v>
      </c>
      <c r="I12" s="37">
        <v>173</v>
      </c>
      <c r="J12" s="37">
        <v>150</v>
      </c>
      <c r="K12" s="37">
        <v>95</v>
      </c>
    </row>
    <row r="13" spans="1:11" ht="15" customHeight="1" x14ac:dyDescent="0.3">
      <c r="A13" s="124" t="s">
        <v>39</v>
      </c>
      <c r="B13" s="37">
        <v>399</v>
      </c>
      <c r="C13" s="37">
        <v>363</v>
      </c>
      <c r="D13" s="37">
        <v>162</v>
      </c>
      <c r="E13" s="37">
        <v>136</v>
      </c>
      <c r="F13" s="37">
        <v>11</v>
      </c>
      <c r="G13" s="37">
        <v>0</v>
      </c>
      <c r="H13" s="37">
        <v>345</v>
      </c>
      <c r="I13" s="37">
        <v>67</v>
      </c>
      <c r="J13" s="37">
        <v>65</v>
      </c>
      <c r="K13" s="37">
        <v>36</v>
      </c>
    </row>
    <row r="14" spans="1:11" ht="15" customHeight="1" x14ac:dyDescent="0.3">
      <c r="A14" s="124" t="s">
        <v>40</v>
      </c>
      <c r="B14" s="37">
        <v>393</v>
      </c>
      <c r="C14" s="37">
        <v>366</v>
      </c>
      <c r="D14" s="37">
        <v>93</v>
      </c>
      <c r="E14" s="37">
        <v>81</v>
      </c>
      <c r="F14" s="37">
        <v>9</v>
      </c>
      <c r="G14" s="37">
        <v>0</v>
      </c>
      <c r="H14" s="37">
        <v>348</v>
      </c>
      <c r="I14" s="37">
        <v>61</v>
      </c>
      <c r="J14" s="37">
        <v>57</v>
      </c>
      <c r="K14" s="37">
        <v>40</v>
      </c>
    </row>
    <row r="15" spans="1:11" ht="15" customHeight="1" x14ac:dyDescent="0.3">
      <c r="A15" s="124" t="s">
        <v>41</v>
      </c>
      <c r="B15" s="37">
        <v>1467</v>
      </c>
      <c r="C15" s="37">
        <v>1261</v>
      </c>
      <c r="D15" s="37">
        <v>531</v>
      </c>
      <c r="E15" s="37">
        <v>452</v>
      </c>
      <c r="F15" s="37">
        <v>56</v>
      </c>
      <c r="G15" s="37">
        <v>0</v>
      </c>
      <c r="H15" s="37">
        <v>1130</v>
      </c>
      <c r="I15" s="37">
        <v>90</v>
      </c>
      <c r="J15" s="37">
        <v>62</v>
      </c>
      <c r="K15" s="37">
        <v>44</v>
      </c>
    </row>
    <row r="16" spans="1:11" ht="15" customHeight="1" x14ac:dyDescent="0.3">
      <c r="A16" s="124" t="s">
        <v>42</v>
      </c>
      <c r="B16" s="37">
        <v>1554</v>
      </c>
      <c r="C16" s="37">
        <v>1341</v>
      </c>
      <c r="D16" s="37">
        <v>670</v>
      </c>
      <c r="E16" s="37">
        <v>537</v>
      </c>
      <c r="F16" s="37">
        <v>56</v>
      </c>
      <c r="G16" s="37">
        <v>31</v>
      </c>
      <c r="H16" s="37">
        <v>1252</v>
      </c>
      <c r="I16" s="37">
        <v>188</v>
      </c>
      <c r="J16" s="37">
        <v>149</v>
      </c>
      <c r="K16" s="37">
        <v>118</v>
      </c>
    </row>
    <row r="17" spans="1:11" ht="15" customHeight="1" x14ac:dyDescent="0.3">
      <c r="A17" s="124" t="s">
        <v>43</v>
      </c>
      <c r="B17" s="37">
        <v>1623</v>
      </c>
      <c r="C17" s="37">
        <v>1450</v>
      </c>
      <c r="D17" s="37">
        <v>437</v>
      </c>
      <c r="E17" s="37">
        <v>355</v>
      </c>
      <c r="F17" s="37">
        <v>52</v>
      </c>
      <c r="G17" s="37">
        <v>0</v>
      </c>
      <c r="H17" s="37">
        <v>1178</v>
      </c>
      <c r="I17" s="37">
        <v>247</v>
      </c>
      <c r="J17" s="37">
        <v>210</v>
      </c>
      <c r="K17" s="37">
        <v>152</v>
      </c>
    </row>
    <row r="18" spans="1:11" ht="15" customHeight="1" x14ac:dyDescent="0.3">
      <c r="A18" s="124" t="s">
        <v>44</v>
      </c>
      <c r="B18" s="37">
        <v>1273</v>
      </c>
      <c r="C18" s="37">
        <v>1135</v>
      </c>
      <c r="D18" s="37">
        <v>476</v>
      </c>
      <c r="E18" s="37">
        <v>412</v>
      </c>
      <c r="F18" s="37">
        <v>41</v>
      </c>
      <c r="G18" s="37">
        <v>2</v>
      </c>
      <c r="H18" s="37">
        <v>978</v>
      </c>
      <c r="I18" s="37">
        <v>151</v>
      </c>
      <c r="J18" s="37">
        <v>136</v>
      </c>
      <c r="K18" s="37">
        <v>106</v>
      </c>
    </row>
    <row r="19" spans="1:11" ht="15" customHeight="1" x14ac:dyDescent="0.3">
      <c r="A19" s="124" t="s">
        <v>45</v>
      </c>
      <c r="B19" s="37">
        <v>931</v>
      </c>
      <c r="C19" s="37">
        <v>789</v>
      </c>
      <c r="D19" s="37">
        <v>363</v>
      </c>
      <c r="E19" s="37">
        <v>275</v>
      </c>
      <c r="F19" s="37">
        <v>88</v>
      </c>
      <c r="G19" s="37">
        <v>7</v>
      </c>
      <c r="H19" s="37">
        <v>696</v>
      </c>
      <c r="I19" s="37">
        <v>131</v>
      </c>
      <c r="J19" s="37">
        <v>120</v>
      </c>
      <c r="K19" s="37">
        <v>77</v>
      </c>
    </row>
    <row r="20" spans="1:11" ht="15" customHeight="1" x14ac:dyDescent="0.3">
      <c r="A20" s="124" t="s">
        <v>46</v>
      </c>
      <c r="B20" s="37">
        <v>500</v>
      </c>
      <c r="C20" s="37">
        <v>437</v>
      </c>
      <c r="D20" s="37">
        <v>177</v>
      </c>
      <c r="E20" s="37">
        <v>136</v>
      </c>
      <c r="F20" s="37">
        <v>23</v>
      </c>
      <c r="G20" s="37">
        <v>0</v>
      </c>
      <c r="H20" s="37">
        <v>364</v>
      </c>
      <c r="I20" s="37">
        <v>88</v>
      </c>
      <c r="J20" s="37">
        <v>82</v>
      </c>
      <c r="K20" s="37">
        <v>67</v>
      </c>
    </row>
    <row r="21" spans="1:11" ht="15" customHeight="1" x14ac:dyDescent="0.3">
      <c r="A21" s="124" t="s">
        <v>47</v>
      </c>
      <c r="B21" s="37">
        <v>523</v>
      </c>
      <c r="C21" s="37">
        <v>440</v>
      </c>
      <c r="D21" s="37">
        <v>202</v>
      </c>
      <c r="E21" s="37">
        <v>150</v>
      </c>
      <c r="F21" s="37">
        <v>33</v>
      </c>
      <c r="G21" s="37">
        <v>0</v>
      </c>
      <c r="H21" s="37">
        <v>383</v>
      </c>
      <c r="I21" s="37">
        <v>39</v>
      </c>
      <c r="J21" s="37">
        <v>38</v>
      </c>
      <c r="K21" s="37">
        <v>29</v>
      </c>
    </row>
    <row r="22" spans="1:11" ht="15" customHeight="1" x14ac:dyDescent="0.3">
      <c r="A22" s="124" t="s">
        <v>48</v>
      </c>
      <c r="B22" s="37">
        <v>1195</v>
      </c>
      <c r="C22" s="37">
        <v>1017</v>
      </c>
      <c r="D22" s="37">
        <v>418</v>
      </c>
      <c r="E22" s="37">
        <v>321</v>
      </c>
      <c r="F22" s="37">
        <v>21</v>
      </c>
      <c r="G22" s="37">
        <v>10</v>
      </c>
      <c r="H22" s="37">
        <v>929</v>
      </c>
      <c r="I22" s="37">
        <v>262</v>
      </c>
      <c r="J22" s="37">
        <v>218</v>
      </c>
      <c r="K22" s="37">
        <v>134</v>
      </c>
    </row>
    <row r="23" spans="1:11" ht="15" customHeight="1" x14ac:dyDescent="0.3">
      <c r="A23" s="124" t="s">
        <v>49</v>
      </c>
      <c r="B23" s="37">
        <v>1088</v>
      </c>
      <c r="C23" s="37">
        <v>1041</v>
      </c>
      <c r="D23" s="37">
        <v>254</v>
      </c>
      <c r="E23" s="37">
        <v>248</v>
      </c>
      <c r="F23" s="37">
        <v>66</v>
      </c>
      <c r="G23" s="37">
        <v>0</v>
      </c>
      <c r="H23" s="37">
        <v>918</v>
      </c>
      <c r="I23" s="37">
        <v>169</v>
      </c>
      <c r="J23" s="37">
        <v>166</v>
      </c>
      <c r="K23" s="37">
        <v>103</v>
      </c>
    </row>
    <row r="24" spans="1:11" ht="15" customHeight="1" x14ac:dyDescent="0.3">
      <c r="A24" s="124" t="s">
        <v>50</v>
      </c>
      <c r="B24" s="37">
        <v>1091</v>
      </c>
      <c r="C24" s="37">
        <v>890</v>
      </c>
      <c r="D24" s="37">
        <v>270</v>
      </c>
      <c r="E24" s="37">
        <v>176</v>
      </c>
      <c r="F24" s="37">
        <v>40</v>
      </c>
      <c r="G24" s="37">
        <v>0</v>
      </c>
      <c r="H24" s="37">
        <v>817</v>
      </c>
      <c r="I24" s="37">
        <v>191</v>
      </c>
      <c r="J24" s="37">
        <v>166</v>
      </c>
      <c r="K24" s="37">
        <v>116</v>
      </c>
    </row>
    <row r="25" spans="1:11" ht="15" customHeight="1" x14ac:dyDescent="0.3">
      <c r="A25" s="124" t="s">
        <v>51</v>
      </c>
      <c r="B25" s="37">
        <v>609</v>
      </c>
      <c r="C25" s="37">
        <v>515</v>
      </c>
      <c r="D25" s="37">
        <v>294</v>
      </c>
      <c r="E25" s="37">
        <v>218</v>
      </c>
      <c r="F25" s="37">
        <v>39</v>
      </c>
      <c r="G25" s="37">
        <v>0</v>
      </c>
      <c r="H25" s="37">
        <v>448</v>
      </c>
      <c r="I25" s="37">
        <v>87</v>
      </c>
      <c r="J25" s="37">
        <v>64</v>
      </c>
      <c r="K25" s="37">
        <v>44</v>
      </c>
    </row>
    <row r="26" spans="1:11" ht="15" customHeight="1" x14ac:dyDescent="0.3">
      <c r="A26" s="124" t="s">
        <v>52</v>
      </c>
      <c r="B26" s="37">
        <v>778</v>
      </c>
      <c r="C26" s="37">
        <v>679</v>
      </c>
      <c r="D26" s="37">
        <v>220</v>
      </c>
      <c r="E26" s="37">
        <v>188</v>
      </c>
      <c r="F26" s="37">
        <v>60</v>
      </c>
      <c r="G26" s="37">
        <v>1</v>
      </c>
      <c r="H26" s="37">
        <v>508</v>
      </c>
      <c r="I26" s="37">
        <v>125</v>
      </c>
      <c r="J26" s="37">
        <v>119</v>
      </c>
      <c r="K26" s="37">
        <v>65</v>
      </c>
    </row>
    <row r="27" spans="1:11" ht="15" customHeight="1" x14ac:dyDescent="0.3">
      <c r="A27" s="124" t="s">
        <v>53</v>
      </c>
      <c r="B27" s="37">
        <v>461</v>
      </c>
      <c r="C27" s="37">
        <v>449</v>
      </c>
      <c r="D27" s="37">
        <v>148</v>
      </c>
      <c r="E27" s="37">
        <v>146</v>
      </c>
      <c r="F27" s="37">
        <v>60</v>
      </c>
      <c r="G27" s="37">
        <v>0</v>
      </c>
      <c r="H27" s="37">
        <v>409</v>
      </c>
      <c r="I27" s="37">
        <v>78</v>
      </c>
      <c r="J27" s="37">
        <v>78</v>
      </c>
      <c r="K27" s="37">
        <v>56</v>
      </c>
    </row>
    <row r="28" spans="1:11" ht="15" customHeight="1" x14ac:dyDescent="0.3">
      <c r="A28" s="124" t="s">
        <v>54</v>
      </c>
      <c r="B28" s="37">
        <v>555</v>
      </c>
      <c r="C28" s="37">
        <v>474</v>
      </c>
      <c r="D28" s="37">
        <v>180</v>
      </c>
      <c r="E28" s="37">
        <v>126</v>
      </c>
      <c r="F28" s="37">
        <v>15</v>
      </c>
      <c r="G28" s="37">
        <v>0</v>
      </c>
      <c r="H28" s="37">
        <v>454</v>
      </c>
      <c r="I28" s="37">
        <v>62</v>
      </c>
      <c r="J28" s="37">
        <v>59</v>
      </c>
      <c r="K28" s="37">
        <v>54</v>
      </c>
    </row>
    <row r="29" spans="1:11" ht="15" customHeight="1" x14ac:dyDescent="0.3">
      <c r="A29" s="124" t="s">
        <v>55</v>
      </c>
      <c r="B29" s="37">
        <v>639</v>
      </c>
      <c r="C29" s="37">
        <v>591</v>
      </c>
      <c r="D29" s="37">
        <v>155</v>
      </c>
      <c r="E29" s="37">
        <v>152</v>
      </c>
      <c r="F29" s="37">
        <v>68</v>
      </c>
      <c r="G29" s="37">
        <v>0</v>
      </c>
      <c r="H29" s="37">
        <v>490</v>
      </c>
      <c r="I29" s="37">
        <v>87</v>
      </c>
      <c r="J29" s="37">
        <v>79</v>
      </c>
      <c r="K29" s="37">
        <v>62</v>
      </c>
    </row>
    <row r="30" spans="1:11" ht="15" customHeight="1" x14ac:dyDescent="0.3">
      <c r="A30" s="126" t="s">
        <v>56</v>
      </c>
      <c r="B30" s="37">
        <v>524</v>
      </c>
      <c r="C30" s="37">
        <v>467</v>
      </c>
      <c r="D30" s="37">
        <v>149</v>
      </c>
      <c r="E30" s="37">
        <v>124</v>
      </c>
      <c r="F30" s="37">
        <v>22</v>
      </c>
      <c r="G30" s="37">
        <v>0</v>
      </c>
      <c r="H30" s="37">
        <v>424</v>
      </c>
      <c r="I30" s="37">
        <v>100</v>
      </c>
      <c r="J30" s="37">
        <v>93</v>
      </c>
      <c r="K30" s="37">
        <v>67</v>
      </c>
    </row>
    <row r="31" spans="1:11" ht="15" customHeight="1" x14ac:dyDescent="0.3">
      <c r="A31" s="127" t="s">
        <v>57</v>
      </c>
      <c r="B31" s="37">
        <v>830</v>
      </c>
      <c r="C31" s="37">
        <v>640</v>
      </c>
      <c r="D31" s="37">
        <v>256</v>
      </c>
      <c r="E31" s="37">
        <v>231</v>
      </c>
      <c r="F31" s="37">
        <v>19</v>
      </c>
      <c r="G31" s="37">
        <v>0</v>
      </c>
      <c r="H31" s="37">
        <v>548</v>
      </c>
      <c r="I31" s="37">
        <v>108</v>
      </c>
      <c r="J31" s="37">
        <v>77</v>
      </c>
      <c r="K31" s="37">
        <v>58</v>
      </c>
    </row>
    <row r="32" spans="1:11" ht="15" customHeight="1" x14ac:dyDescent="0.3">
      <c r="A32" s="127" t="s">
        <v>58</v>
      </c>
      <c r="B32" s="37">
        <v>748</v>
      </c>
      <c r="C32" s="37">
        <v>547</v>
      </c>
      <c r="D32" s="37">
        <v>379</v>
      </c>
      <c r="E32" s="37">
        <v>249</v>
      </c>
      <c r="F32" s="37">
        <v>37</v>
      </c>
      <c r="G32" s="37">
        <v>0</v>
      </c>
      <c r="H32" s="37">
        <v>520</v>
      </c>
      <c r="I32" s="37">
        <v>120</v>
      </c>
      <c r="J32" s="37">
        <v>89</v>
      </c>
      <c r="K32" s="37">
        <v>65</v>
      </c>
    </row>
    <row r="33" spans="1:11" ht="15" customHeight="1" x14ac:dyDescent="0.3">
      <c r="A33" s="127" t="s">
        <v>59</v>
      </c>
      <c r="B33" s="37">
        <v>1180</v>
      </c>
      <c r="C33" s="37">
        <v>1110</v>
      </c>
      <c r="D33" s="37">
        <v>278</v>
      </c>
      <c r="E33" s="37">
        <v>233</v>
      </c>
      <c r="F33" s="37">
        <v>22</v>
      </c>
      <c r="G33" s="37">
        <v>0</v>
      </c>
      <c r="H33" s="37">
        <v>1037</v>
      </c>
      <c r="I33" s="37">
        <v>179</v>
      </c>
      <c r="J33" s="37">
        <v>169</v>
      </c>
      <c r="K33" s="37">
        <v>113</v>
      </c>
    </row>
    <row r="34" spans="1:11" ht="15" customHeight="1" x14ac:dyDescent="0.3">
      <c r="A34" s="127" t="s">
        <v>60</v>
      </c>
      <c r="B34" s="37">
        <v>860</v>
      </c>
      <c r="C34" s="37">
        <v>749</v>
      </c>
      <c r="D34" s="37">
        <v>256</v>
      </c>
      <c r="E34" s="37">
        <v>168</v>
      </c>
      <c r="F34" s="37">
        <v>10</v>
      </c>
      <c r="G34" s="37">
        <v>3</v>
      </c>
      <c r="H34" s="37">
        <v>621</v>
      </c>
      <c r="I34" s="37">
        <v>184</v>
      </c>
      <c r="J34" s="37">
        <v>159</v>
      </c>
      <c r="K34" s="37">
        <v>86</v>
      </c>
    </row>
    <row r="35" spans="1:11" ht="15" customHeight="1" x14ac:dyDescent="0.3">
      <c r="A35" s="127" t="s">
        <v>61</v>
      </c>
      <c r="B35" s="37">
        <v>496</v>
      </c>
      <c r="C35" s="37">
        <v>460</v>
      </c>
      <c r="D35" s="37">
        <v>140</v>
      </c>
      <c r="E35" s="37">
        <v>112</v>
      </c>
      <c r="F35" s="37">
        <v>54</v>
      </c>
      <c r="G35" s="37">
        <v>0</v>
      </c>
      <c r="H35" s="37">
        <v>405</v>
      </c>
      <c r="I35" s="37">
        <v>85</v>
      </c>
      <c r="J35" s="37">
        <v>75</v>
      </c>
      <c r="K35" s="37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6" x14ac:dyDescent="0.3"/>
  <cols>
    <col min="1" max="1" width="28.33203125" style="129" customWidth="1"/>
    <col min="2" max="2" width="17.44140625" style="129" customWidth="1"/>
    <col min="3" max="3" width="14.33203125" style="128" customWidth="1"/>
    <col min="4" max="4" width="13.5546875" style="128" customWidth="1"/>
    <col min="5" max="5" width="13" style="128" customWidth="1"/>
    <col min="6" max="6" width="12.44140625" style="128" customWidth="1"/>
    <col min="7" max="7" width="19.6640625" style="128" customWidth="1"/>
    <col min="8" max="8" width="17.44140625" style="128" customWidth="1"/>
    <col min="9" max="9" width="12.44140625" style="128" customWidth="1"/>
    <col min="10" max="10" width="14.6640625" style="128" customWidth="1"/>
    <col min="11" max="11" width="15" style="128" customWidth="1"/>
    <col min="12" max="256" width="9" style="125"/>
    <col min="257" max="257" width="18" style="125" customWidth="1"/>
    <col min="258" max="258" width="10.44140625" style="125" customWidth="1"/>
    <col min="259" max="259" width="11.44140625" style="125" customWidth="1"/>
    <col min="260" max="260" width="15.5546875" style="125" customWidth="1"/>
    <col min="261" max="261" width="11.5546875" style="125" customWidth="1"/>
    <col min="262" max="262" width="10.33203125" style="125" customWidth="1"/>
    <col min="263" max="263" width="17.6640625" style="125" customWidth="1"/>
    <col min="264" max="264" width="14.44140625" style="125" customWidth="1"/>
    <col min="265" max="267" width="11.44140625" style="125" customWidth="1"/>
    <col min="268" max="512" width="9" style="125"/>
    <col min="513" max="513" width="18" style="125" customWidth="1"/>
    <col min="514" max="514" width="10.44140625" style="125" customWidth="1"/>
    <col min="515" max="515" width="11.44140625" style="125" customWidth="1"/>
    <col min="516" max="516" width="15.5546875" style="125" customWidth="1"/>
    <col min="517" max="517" width="11.5546875" style="125" customWidth="1"/>
    <col min="518" max="518" width="10.33203125" style="125" customWidth="1"/>
    <col min="519" max="519" width="17.6640625" style="125" customWidth="1"/>
    <col min="520" max="520" width="14.44140625" style="125" customWidth="1"/>
    <col min="521" max="523" width="11.44140625" style="125" customWidth="1"/>
    <col min="524" max="768" width="9" style="125"/>
    <col min="769" max="769" width="18" style="125" customWidth="1"/>
    <col min="770" max="770" width="10.44140625" style="125" customWidth="1"/>
    <col min="771" max="771" width="11.44140625" style="125" customWidth="1"/>
    <col min="772" max="772" width="15.5546875" style="125" customWidth="1"/>
    <col min="773" max="773" width="11.5546875" style="125" customWidth="1"/>
    <col min="774" max="774" width="10.33203125" style="125" customWidth="1"/>
    <col min="775" max="775" width="17.6640625" style="125" customWidth="1"/>
    <col min="776" max="776" width="14.44140625" style="125" customWidth="1"/>
    <col min="777" max="779" width="11.44140625" style="125" customWidth="1"/>
    <col min="780" max="1024" width="9" style="125"/>
    <col min="1025" max="1025" width="18" style="125" customWidth="1"/>
    <col min="1026" max="1026" width="10.44140625" style="125" customWidth="1"/>
    <col min="1027" max="1027" width="11.44140625" style="125" customWidth="1"/>
    <col min="1028" max="1028" width="15.5546875" style="125" customWidth="1"/>
    <col min="1029" max="1029" width="11.5546875" style="125" customWidth="1"/>
    <col min="1030" max="1030" width="10.33203125" style="125" customWidth="1"/>
    <col min="1031" max="1031" width="17.6640625" style="125" customWidth="1"/>
    <col min="1032" max="1032" width="14.44140625" style="125" customWidth="1"/>
    <col min="1033" max="1035" width="11.44140625" style="125" customWidth="1"/>
    <col min="1036" max="1280" width="9" style="125"/>
    <col min="1281" max="1281" width="18" style="125" customWidth="1"/>
    <col min="1282" max="1282" width="10.44140625" style="125" customWidth="1"/>
    <col min="1283" max="1283" width="11.44140625" style="125" customWidth="1"/>
    <col min="1284" max="1284" width="15.5546875" style="125" customWidth="1"/>
    <col min="1285" max="1285" width="11.5546875" style="125" customWidth="1"/>
    <col min="1286" max="1286" width="10.33203125" style="125" customWidth="1"/>
    <col min="1287" max="1287" width="17.6640625" style="125" customWidth="1"/>
    <col min="1288" max="1288" width="14.44140625" style="125" customWidth="1"/>
    <col min="1289" max="1291" width="11.44140625" style="125" customWidth="1"/>
    <col min="1292" max="1536" width="9" style="125"/>
    <col min="1537" max="1537" width="18" style="125" customWidth="1"/>
    <col min="1538" max="1538" width="10.44140625" style="125" customWidth="1"/>
    <col min="1539" max="1539" width="11.44140625" style="125" customWidth="1"/>
    <col min="1540" max="1540" width="15.5546875" style="125" customWidth="1"/>
    <col min="1541" max="1541" width="11.5546875" style="125" customWidth="1"/>
    <col min="1542" max="1542" width="10.33203125" style="125" customWidth="1"/>
    <col min="1543" max="1543" width="17.6640625" style="125" customWidth="1"/>
    <col min="1544" max="1544" width="14.44140625" style="125" customWidth="1"/>
    <col min="1545" max="1547" width="11.44140625" style="125" customWidth="1"/>
    <col min="1548" max="1792" width="9" style="125"/>
    <col min="1793" max="1793" width="18" style="125" customWidth="1"/>
    <col min="1794" max="1794" width="10.44140625" style="125" customWidth="1"/>
    <col min="1795" max="1795" width="11.44140625" style="125" customWidth="1"/>
    <col min="1796" max="1796" width="15.5546875" style="125" customWidth="1"/>
    <col min="1797" max="1797" width="11.5546875" style="125" customWidth="1"/>
    <col min="1798" max="1798" width="10.33203125" style="125" customWidth="1"/>
    <col min="1799" max="1799" width="17.6640625" style="125" customWidth="1"/>
    <col min="1800" max="1800" width="14.44140625" style="125" customWidth="1"/>
    <col min="1801" max="1803" width="11.44140625" style="125" customWidth="1"/>
    <col min="1804" max="2048" width="9" style="125"/>
    <col min="2049" max="2049" width="18" style="125" customWidth="1"/>
    <col min="2050" max="2050" width="10.44140625" style="125" customWidth="1"/>
    <col min="2051" max="2051" width="11.44140625" style="125" customWidth="1"/>
    <col min="2052" max="2052" width="15.5546875" style="125" customWidth="1"/>
    <col min="2053" max="2053" width="11.5546875" style="125" customWidth="1"/>
    <col min="2054" max="2054" width="10.33203125" style="125" customWidth="1"/>
    <col min="2055" max="2055" width="17.6640625" style="125" customWidth="1"/>
    <col min="2056" max="2056" width="14.44140625" style="125" customWidth="1"/>
    <col min="2057" max="2059" width="11.44140625" style="125" customWidth="1"/>
    <col min="2060" max="2304" width="9" style="125"/>
    <col min="2305" max="2305" width="18" style="125" customWidth="1"/>
    <col min="2306" max="2306" width="10.44140625" style="125" customWidth="1"/>
    <col min="2307" max="2307" width="11.44140625" style="125" customWidth="1"/>
    <col min="2308" max="2308" width="15.5546875" style="125" customWidth="1"/>
    <col min="2309" max="2309" width="11.5546875" style="125" customWidth="1"/>
    <col min="2310" max="2310" width="10.33203125" style="125" customWidth="1"/>
    <col min="2311" max="2311" width="17.6640625" style="125" customWidth="1"/>
    <col min="2312" max="2312" width="14.44140625" style="125" customWidth="1"/>
    <col min="2313" max="2315" width="11.44140625" style="125" customWidth="1"/>
    <col min="2316" max="2560" width="9" style="125"/>
    <col min="2561" max="2561" width="18" style="125" customWidth="1"/>
    <col min="2562" max="2562" width="10.44140625" style="125" customWidth="1"/>
    <col min="2563" max="2563" width="11.44140625" style="125" customWidth="1"/>
    <col min="2564" max="2564" width="15.5546875" style="125" customWidth="1"/>
    <col min="2565" max="2565" width="11.5546875" style="125" customWidth="1"/>
    <col min="2566" max="2566" width="10.33203125" style="125" customWidth="1"/>
    <col min="2567" max="2567" width="17.6640625" style="125" customWidth="1"/>
    <col min="2568" max="2568" width="14.44140625" style="125" customWidth="1"/>
    <col min="2569" max="2571" width="11.44140625" style="125" customWidth="1"/>
    <col min="2572" max="2816" width="9" style="125"/>
    <col min="2817" max="2817" width="18" style="125" customWidth="1"/>
    <col min="2818" max="2818" width="10.44140625" style="125" customWidth="1"/>
    <col min="2819" max="2819" width="11.44140625" style="125" customWidth="1"/>
    <col min="2820" max="2820" width="15.5546875" style="125" customWidth="1"/>
    <col min="2821" max="2821" width="11.5546875" style="125" customWidth="1"/>
    <col min="2822" max="2822" width="10.33203125" style="125" customWidth="1"/>
    <col min="2823" max="2823" width="17.6640625" style="125" customWidth="1"/>
    <col min="2824" max="2824" width="14.44140625" style="125" customWidth="1"/>
    <col min="2825" max="2827" width="11.44140625" style="125" customWidth="1"/>
    <col min="2828" max="3072" width="9" style="125"/>
    <col min="3073" max="3073" width="18" style="125" customWidth="1"/>
    <col min="3074" max="3074" width="10.44140625" style="125" customWidth="1"/>
    <col min="3075" max="3075" width="11.44140625" style="125" customWidth="1"/>
    <col min="3076" max="3076" width="15.5546875" style="125" customWidth="1"/>
    <col min="3077" max="3077" width="11.5546875" style="125" customWidth="1"/>
    <col min="3078" max="3078" width="10.33203125" style="125" customWidth="1"/>
    <col min="3079" max="3079" width="17.6640625" style="125" customWidth="1"/>
    <col min="3080" max="3080" width="14.44140625" style="125" customWidth="1"/>
    <col min="3081" max="3083" width="11.44140625" style="125" customWidth="1"/>
    <col min="3084" max="3328" width="9" style="125"/>
    <col min="3329" max="3329" width="18" style="125" customWidth="1"/>
    <col min="3330" max="3330" width="10.44140625" style="125" customWidth="1"/>
    <col min="3331" max="3331" width="11.44140625" style="125" customWidth="1"/>
    <col min="3332" max="3332" width="15.5546875" style="125" customWidth="1"/>
    <col min="3333" max="3333" width="11.5546875" style="125" customWidth="1"/>
    <col min="3334" max="3334" width="10.33203125" style="125" customWidth="1"/>
    <col min="3335" max="3335" width="17.6640625" style="125" customWidth="1"/>
    <col min="3336" max="3336" width="14.44140625" style="125" customWidth="1"/>
    <col min="3337" max="3339" width="11.44140625" style="125" customWidth="1"/>
    <col min="3340" max="3584" width="9" style="125"/>
    <col min="3585" max="3585" width="18" style="125" customWidth="1"/>
    <col min="3586" max="3586" width="10.44140625" style="125" customWidth="1"/>
    <col min="3587" max="3587" width="11.44140625" style="125" customWidth="1"/>
    <col min="3588" max="3588" width="15.5546875" style="125" customWidth="1"/>
    <col min="3589" max="3589" width="11.5546875" style="125" customWidth="1"/>
    <col min="3590" max="3590" width="10.33203125" style="125" customWidth="1"/>
    <col min="3591" max="3591" width="17.6640625" style="125" customWidth="1"/>
    <col min="3592" max="3592" width="14.44140625" style="125" customWidth="1"/>
    <col min="3593" max="3595" width="11.44140625" style="125" customWidth="1"/>
    <col min="3596" max="3840" width="9" style="125"/>
    <col min="3841" max="3841" width="18" style="125" customWidth="1"/>
    <col min="3842" max="3842" width="10.44140625" style="125" customWidth="1"/>
    <col min="3843" max="3843" width="11.44140625" style="125" customWidth="1"/>
    <col min="3844" max="3844" width="15.5546875" style="125" customWidth="1"/>
    <col min="3845" max="3845" width="11.5546875" style="125" customWidth="1"/>
    <col min="3846" max="3846" width="10.33203125" style="125" customWidth="1"/>
    <col min="3847" max="3847" width="17.6640625" style="125" customWidth="1"/>
    <col min="3848" max="3848" width="14.44140625" style="125" customWidth="1"/>
    <col min="3849" max="3851" width="11.44140625" style="125" customWidth="1"/>
    <col min="3852" max="4096" width="9" style="125"/>
    <col min="4097" max="4097" width="18" style="125" customWidth="1"/>
    <col min="4098" max="4098" width="10.44140625" style="125" customWidth="1"/>
    <col min="4099" max="4099" width="11.44140625" style="125" customWidth="1"/>
    <col min="4100" max="4100" width="15.5546875" style="125" customWidth="1"/>
    <col min="4101" max="4101" width="11.5546875" style="125" customWidth="1"/>
    <col min="4102" max="4102" width="10.33203125" style="125" customWidth="1"/>
    <col min="4103" max="4103" width="17.6640625" style="125" customWidth="1"/>
    <col min="4104" max="4104" width="14.44140625" style="125" customWidth="1"/>
    <col min="4105" max="4107" width="11.44140625" style="125" customWidth="1"/>
    <col min="4108" max="4352" width="9" style="125"/>
    <col min="4353" max="4353" width="18" style="125" customWidth="1"/>
    <col min="4354" max="4354" width="10.44140625" style="125" customWidth="1"/>
    <col min="4355" max="4355" width="11.44140625" style="125" customWidth="1"/>
    <col min="4356" max="4356" width="15.5546875" style="125" customWidth="1"/>
    <col min="4357" max="4357" width="11.5546875" style="125" customWidth="1"/>
    <col min="4358" max="4358" width="10.33203125" style="125" customWidth="1"/>
    <col min="4359" max="4359" width="17.6640625" style="125" customWidth="1"/>
    <col min="4360" max="4360" width="14.44140625" style="125" customWidth="1"/>
    <col min="4361" max="4363" width="11.44140625" style="125" customWidth="1"/>
    <col min="4364" max="4608" width="9" style="125"/>
    <col min="4609" max="4609" width="18" style="125" customWidth="1"/>
    <col min="4610" max="4610" width="10.44140625" style="125" customWidth="1"/>
    <col min="4611" max="4611" width="11.44140625" style="125" customWidth="1"/>
    <col min="4612" max="4612" width="15.5546875" style="125" customWidth="1"/>
    <col min="4613" max="4613" width="11.5546875" style="125" customWidth="1"/>
    <col min="4614" max="4614" width="10.33203125" style="125" customWidth="1"/>
    <col min="4615" max="4615" width="17.6640625" style="125" customWidth="1"/>
    <col min="4616" max="4616" width="14.44140625" style="125" customWidth="1"/>
    <col min="4617" max="4619" width="11.44140625" style="125" customWidth="1"/>
    <col min="4620" max="4864" width="9" style="125"/>
    <col min="4865" max="4865" width="18" style="125" customWidth="1"/>
    <col min="4866" max="4866" width="10.44140625" style="125" customWidth="1"/>
    <col min="4867" max="4867" width="11.44140625" style="125" customWidth="1"/>
    <col min="4868" max="4868" width="15.5546875" style="125" customWidth="1"/>
    <col min="4869" max="4869" width="11.5546875" style="125" customWidth="1"/>
    <col min="4870" max="4870" width="10.33203125" style="125" customWidth="1"/>
    <col min="4871" max="4871" width="17.6640625" style="125" customWidth="1"/>
    <col min="4872" max="4872" width="14.44140625" style="125" customWidth="1"/>
    <col min="4873" max="4875" width="11.44140625" style="125" customWidth="1"/>
    <col min="4876" max="5120" width="9" style="125"/>
    <col min="5121" max="5121" width="18" style="125" customWidth="1"/>
    <col min="5122" max="5122" width="10.44140625" style="125" customWidth="1"/>
    <col min="5123" max="5123" width="11.44140625" style="125" customWidth="1"/>
    <col min="5124" max="5124" width="15.5546875" style="125" customWidth="1"/>
    <col min="5125" max="5125" width="11.5546875" style="125" customWidth="1"/>
    <col min="5126" max="5126" width="10.33203125" style="125" customWidth="1"/>
    <col min="5127" max="5127" width="17.6640625" style="125" customWidth="1"/>
    <col min="5128" max="5128" width="14.44140625" style="125" customWidth="1"/>
    <col min="5129" max="5131" width="11.44140625" style="125" customWidth="1"/>
    <col min="5132" max="5376" width="9" style="125"/>
    <col min="5377" max="5377" width="18" style="125" customWidth="1"/>
    <col min="5378" max="5378" width="10.44140625" style="125" customWidth="1"/>
    <col min="5379" max="5379" width="11.44140625" style="125" customWidth="1"/>
    <col min="5380" max="5380" width="15.5546875" style="125" customWidth="1"/>
    <col min="5381" max="5381" width="11.5546875" style="125" customWidth="1"/>
    <col min="5382" max="5382" width="10.33203125" style="125" customWidth="1"/>
    <col min="5383" max="5383" width="17.6640625" style="125" customWidth="1"/>
    <col min="5384" max="5384" width="14.44140625" style="125" customWidth="1"/>
    <col min="5385" max="5387" width="11.44140625" style="125" customWidth="1"/>
    <col min="5388" max="5632" width="9" style="125"/>
    <col min="5633" max="5633" width="18" style="125" customWidth="1"/>
    <col min="5634" max="5634" width="10.44140625" style="125" customWidth="1"/>
    <col min="5635" max="5635" width="11.44140625" style="125" customWidth="1"/>
    <col min="5636" max="5636" width="15.5546875" style="125" customWidth="1"/>
    <col min="5637" max="5637" width="11.5546875" style="125" customWidth="1"/>
    <col min="5638" max="5638" width="10.33203125" style="125" customWidth="1"/>
    <col min="5639" max="5639" width="17.6640625" style="125" customWidth="1"/>
    <col min="5640" max="5640" width="14.44140625" style="125" customWidth="1"/>
    <col min="5641" max="5643" width="11.44140625" style="125" customWidth="1"/>
    <col min="5644" max="5888" width="9" style="125"/>
    <col min="5889" max="5889" width="18" style="125" customWidth="1"/>
    <col min="5890" max="5890" width="10.44140625" style="125" customWidth="1"/>
    <col min="5891" max="5891" width="11.44140625" style="125" customWidth="1"/>
    <col min="5892" max="5892" width="15.5546875" style="125" customWidth="1"/>
    <col min="5893" max="5893" width="11.5546875" style="125" customWidth="1"/>
    <col min="5894" max="5894" width="10.33203125" style="125" customWidth="1"/>
    <col min="5895" max="5895" width="17.6640625" style="125" customWidth="1"/>
    <col min="5896" max="5896" width="14.44140625" style="125" customWidth="1"/>
    <col min="5897" max="5899" width="11.44140625" style="125" customWidth="1"/>
    <col min="5900" max="6144" width="9" style="125"/>
    <col min="6145" max="6145" width="18" style="125" customWidth="1"/>
    <col min="6146" max="6146" width="10.44140625" style="125" customWidth="1"/>
    <col min="6147" max="6147" width="11.44140625" style="125" customWidth="1"/>
    <col min="6148" max="6148" width="15.5546875" style="125" customWidth="1"/>
    <col min="6149" max="6149" width="11.5546875" style="125" customWidth="1"/>
    <col min="6150" max="6150" width="10.33203125" style="125" customWidth="1"/>
    <col min="6151" max="6151" width="17.6640625" style="125" customWidth="1"/>
    <col min="6152" max="6152" width="14.44140625" style="125" customWidth="1"/>
    <col min="6153" max="6155" width="11.44140625" style="125" customWidth="1"/>
    <col min="6156" max="6400" width="9" style="125"/>
    <col min="6401" max="6401" width="18" style="125" customWidth="1"/>
    <col min="6402" max="6402" width="10.44140625" style="125" customWidth="1"/>
    <col min="6403" max="6403" width="11.44140625" style="125" customWidth="1"/>
    <col min="6404" max="6404" width="15.5546875" style="125" customWidth="1"/>
    <col min="6405" max="6405" width="11.5546875" style="125" customWidth="1"/>
    <col min="6406" max="6406" width="10.33203125" style="125" customWidth="1"/>
    <col min="6407" max="6407" width="17.6640625" style="125" customWidth="1"/>
    <col min="6408" max="6408" width="14.44140625" style="125" customWidth="1"/>
    <col min="6409" max="6411" width="11.44140625" style="125" customWidth="1"/>
    <col min="6412" max="6656" width="9" style="125"/>
    <col min="6657" max="6657" width="18" style="125" customWidth="1"/>
    <col min="6658" max="6658" width="10.44140625" style="125" customWidth="1"/>
    <col min="6659" max="6659" width="11.44140625" style="125" customWidth="1"/>
    <col min="6660" max="6660" width="15.5546875" style="125" customWidth="1"/>
    <col min="6661" max="6661" width="11.5546875" style="125" customWidth="1"/>
    <col min="6662" max="6662" width="10.33203125" style="125" customWidth="1"/>
    <col min="6663" max="6663" width="17.6640625" style="125" customWidth="1"/>
    <col min="6664" max="6664" width="14.44140625" style="125" customWidth="1"/>
    <col min="6665" max="6667" width="11.44140625" style="125" customWidth="1"/>
    <col min="6668" max="6912" width="9" style="125"/>
    <col min="6913" max="6913" width="18" style="125" customWidth="1"/>
    <col min="6914" max="6914" width="10.44140625" style="125" customWidth="1"/>
    <col min="6915" max="6915" width="11.44140625" style="125" customWidth="1"/>
    <col min="6916" max="6916" width="15.5546875" style="125" customWidth="1"/>
    <col min="6917" max="6917" width="11.5546875" style="125" customWidth="1"/>
    <col min="6918" max="6918" width="10.33203125" style="125" customWidth="1"/>
    <col min="6919" max="6919" width="17.6640625" style="125" customWidth="1"/>
    <col min="6920" max="6920" width="14.44140625" style="125" customWidth="1"/>
    <col min="6921" max="6923" width="11.44140625" style="125" customWidth="1"/>
    <col min="6924" max="7168" width="9" style="125"/>
    <col min="7169" max="7169" width="18" style="125" customWidth="1"/>
    <col min="7170" max="7170" width="10.44140625" style="125" customWidth="1"/>
    <col min="7171" max="7171" width="11.44140625" style="125" customWidth="1"/>
    <col min="7172" max="7172" width="15.5546875" style="125" customWidth="1"/>
    <col min="7173" max="7173" width="11.5546875" style="125" customWidth="1"/>
    <col min="7174" max="7174" width="10.33203125" style="125" customWidth="1"/>
    <col min="7175" max="7175" width="17.6640625" style="125" customWidth="1"/>
    <col min="7176" max="7176" width="14.44140625" style="125" customWidth="1"/>
    <col min="7177" max="7179" width="11.44140625" style="125" customWidth="1"/>
    <col min="7180" max="7424" width="9" style="125"/>
    <col min="7425" max="7425" width="18" style="125" customWidth="1"/>
    <col min="7426" max="7426" width="10.44140625" style="125" customWidth="1"/>
    <col min="7427" max="7427" width="11.44140625" style="125" customWidth="1"/>
    <col min="7428" max="7428" width="15.5546875" style="125" customWidth="1"/>
    <col min="7429" max="7429" width="11.5546875" style="125" customWidth="1"/>
    <col min="7430" max="7430" width="10.33203125" style="125" customWidth="1"/>
    <col min="7431" max="7431" width="17.6640625" style="125" customWidth="1"/>
    <col min="7432" max="7432" width="14.44140625" style="125" customWidth="1"/>
    <col min="7433" max="7435" width="11.44140625" style="125" customWidth="1"/>
    <col min="7436" max="7680" width="9" style="125"/>
    <col min="7681" max="7681" width="18" style="125" customWidth="1"/>
    <col min="7682" max="7682" width="10.44140625" style="125" customWidth="1"/>
    <col min="7683" max="7683" width="11.44140625" style="125" customWidth="1"/>
    <col min="7684" max="7684" width="15.5546875" style="125" customWidth="1"/>
    <col min="7685" max="7685" width="11.5546875" style="125" customWidth="1"/>
    <col min="7686" max="7686" width="10.33203125" style="125" customWidth="1"/>
    <col min="7687" max="7687" width="17.6640625" style="125" customWidth="1"/>
    <col min="7688" max="7688" width="14.44140625" style="125" customWidth="1"/>
    <col min="7689" max="7691" width="11.44140625" style="125" customWidth="1"/>
    <col min="7692" max="7936" width="9" style="125"/>
    <col min="7937" max="7937" width="18" style="125" customWidth="1"/>
    <col min="7938" max="7938" width="10.44140625" style="125" customWidth="1"/>
    <col min="7939" max="7939" width="11.44140625" style="125" customWidth="1"/>
    <col min="7940" max="7940" width="15.5546875" style="125" customWidth="1"/>
    <col min="7941" max="7941" width="11.5546875" style="125" customWidth="1"/>
    <col min="7942" max="7942" width="10.33203125" style="125" customWidth="1"/>
    <col min="7943" max="7943" width="17.6640625" style="125" customWidth="1"/>
    <col min="7944" max="7944" width="14.44140625" style="125" customWidth="1"/>
    <col min="7945" max="7947" width="11.44140625" style="125" customWidth="1"/>
    <col min="7948" max="8192" width="9" style="125"/>
    <col min="8193" max="8193" width="18" style="125" customWidth="1"/>
    <col min="8194" max="8194" width="10.44140625" style="125" customWidth="1"/>
    <col min="8195" max="8195" width="11.44140625" style="125" customWidth="1"/>
    <col min="8196" max="8196" width="15.5546875" style="125" customWidth="1"/>
    <col min="8197" max="8197" width="11.5546875" style="125" customWidth="1"/>
    <col min="8198" max="8198" width="10.33203125" style="125" customWidth="1"/>
    <col min="8199" max="8199" width="17.6640625" style="125" customWidth="1"/>
    <col min="8200" max="8200" width="14.44140625" style="125" customWidth="1"/>
    <col min="8201" max="8203" width="11.44140625" style="125" customWidth="1"/>
    <col min="8204" max="8448" width="9" style="125"/>
    <col min="8449" max="8449" width="18" style="125" customWidth="1"/>
    <col min="8450" max="8450" width="10.44140625" style="125" customWidth="1"/>
    <col min="8451" max="8451" width="11.44140625" style="125" customWidth="1"/>
    <col min="8452" max="8452" width="15.5546875" style="125" customWidth="1"/>
    <col min="8453" max="8453" width="11.5546875" style="125" customWidth="1"/>
    <col min="8454" max="8454" width="10.33203125" style="125" customWidth="1"/>
    <col min="8455" max="8455" width="17.6640625" style="125" customWidth="1"/>
    <col min="8456" max="8456" width="14.44140625" style="125" customWidth="1"/>
    <col min="8457" max="8459" width="11.44140625" style="125" customWidth="1"/>
    <col min="8460" max="8704" width="9" style="125"/>
    <col min="8705" max="8705" width="18" style="125" customWidth="1"/>
    <col min="8706" max="8706" width="10.44140625" style="125" customWidth="1"/>
    <col min="8707" max="8707" width="11.44140625" style="125" customWidth="1"/>
    <col min="8708" max="8708" width="15.5546875" style="125" customWidth="1"/>
    <col min="8709" max="8709" width="11.5546875" style="125" customWidth="1"/>
    <col min="8710" max="8710" width="10.33203125" style="125" customWidth="1"/>
    <col min="8711" max="8711" width="17.6640625" style="125" customWidth="1"/>
    <col min="8712" max="8712" width="14.44140625" style="125" customWidth="1"/>
    <col min="8713" max="8715" width="11.44140625" style="125" customWidth="1"/>
    <col min="8716" max="8960" width="9" style="125"/>
    <col min="8961" max="8961" width="18" style="125" customWidth="1"/>
    <col min="8962" max="8962" width="10.44140625" style="125" customWidth="1"/>
    <col min="8963" max="8963" width="11.44140625" style="125" customWidth="1"/>
    <col min="8964" max="8964" width="15.5546875" style="125" customWidth="1"/>
    <col min="8965" max="8965" width="11.5546875" style="125" customWidth="1"/>
    <col min="8966" max="8966" width="10.33203125" style="125" customWidth="1"/>
    <col min="8967" max="8967" width="17.6640625" style="125" customWidth="1"/>
    <col min="8968" max="8968" width="14.44140625" style="125" customWidth="1"/>
    <col min="8969" max="8971" width="11.44140625" style="125" customWidth="1"/>
    <col min="8972" max="9216" width="9" style="125"/>
    <col min="9217" max="9217" width="18" style="125" customWidth="1"/>
    <col min="9218" max="9218" width="10.44140625" style="125" customWidth="1"/>
    <col min="9219" max="9219" width="11.44140625" style="125" customWidth="1"/>
    <col min="9220" max="9220" width="15.5546875" style="125" customWidth="1"/>
    <col min="9221" max="9221" width="11.5546875" style="125" customWidth="1"/>
    <col min="9222" max="9222" width="10.33203125" style="125" customWidth="1"/>
    <col min="9223" max="9223" width="17.6640625" style="125" customWidth="1"/>
    <col min="9224" max="9224" width="14.44140625" style="125" customWidth="1"/>
    <col min="9225" max="9227" width="11.44140625" style="125" customWidth="1"/>
    <col min="9228" max="9472" width="9" style="125"/>
    <col min="9473" max="9473" width="18" style="125" customWidth="1"/>
    <col min="9474" max="9474" width="10.44140625" style="125" customWidth="1"/>
    <col min="9475" max="9475" width="11.44140625" style="125" customWidth="1"/>
    <col min="9476" max="9476" width="15.5546875" style="125" customWidth="1"/>
    <col min="9477" max="9477" width="11.5546875" style="125" customWidth="1"/>
    <col min="9478" max="9478" width="10.33203125" style="125" customWidth="1"/>
    <col min="9479" max="9479" width="17.6640625" style="125" customWidth="1"/>
    <col min="9480" max="9480" width="14.44140625" style="125" customWidth="1"/>
    <col min="9481" max="9483" width="11.44140625" style="125" customWidth="1"/>
    <col min="9484" max="9728" width="9" style="125"/>
    <col min="9729" max="9729" width="18" style="125" customWidth="1"/>
    <col min="9730" max="9730" width="10.44140625" style="125" customWidth="1"/>
    <col min="9731" max="9731" width="11.44140625" style="125" customWidth="1"/>
    <col min="9732" max="9732" width="15.5546875" style="125" customWidth="1"/>
    <col min="9733" max="9733" width="11.5546875" style="125" customWidth="1"/>
    <col min="9734" max="9734" width="10.33203125" style="125" customWidth="1"/>
    <col min="9735" max="9735" width="17.6640625" style="125" customWidth="1"/>
    <col min="9736" max="9736" width="14.44140625" style="125" customWidth="1"/>
    <col min="9737" max="9739" width="11.44140625" style="125" customWidth="1"/>
    <col min="9740" max="9984" width="9" style="125"/>
    <col min="9985" max="9985" width="18" style="125" customWidth="1"/>
    <col min="9986" max="9986" width="10.44140625" style="125" customWidth="1"/>
    <col min="9987" max="9987" width="11.44140625" style="125" customWidth="1"/>
    <col min="9988" max="9988" width="15.5546875" style="125" customWidth="1"/>
    <col min="9989" max="9989" width="11.5546875" style="125" customWidth="1"/>
    <col min="9990" max="9990" width="10.33203125" style="125" customWidth="1"/>
    <col min="9991" max="9991" width="17.6640625" style="125" customWidth="1"/>
    <col min="9992" max="9992" width="14.44140625" style="125" customWidth="1"/>
    <col min="9993" max="9995" width="11.44140625" style="125" customWidth="1"/>
    <col min="9996" max="10240" width="9" style="125"/>
    <col min="10241" max="10241" width="18" style="125" customWidth="1"/>
    <col min="10242" max="10242" width="10.44140625" style="125" customWidth="1"/>
    <col min="10243" max="10243" width="11.44140625" style="125" customWidth="1"/>
    <col min="10244" max="10244" width="15.5546875" style="125" customWidth="1"/>
    <col min="10245" max="10245" width="11.5546875" style="125" customWidth="1"/>
    <col min="10246" max="10246" width="10.33203125" style="125" customWidth="1"/>
    <col min="10247" max="10247" width="17.6640625" style="125" customWidth="1"/>
    <col min="10248" max="10248" width="14.44140625" style="125" customWidth="1"/>
    <col min="10249" max="10251" width="11.44140625" style="125" customWidth="1"/>
    <col min="10252" max="10496" width="9" style="125"/>
    <col min="10497" max="10497" width="18" style="125" customWidth="1"/>
    <col min="10498" max="10498" width="10.44140625" style="125" customWidth="1"/>
    <col min="10499" max="10499" width="11.44140625" style="125" customWidth="1"/>
    <col min="10500" max="10500" width="15.5546875" style="125" customWidth="1"/>
    <col min="10501" max="10501" width="11.5546875" style="125" customWidth="1"/>
    <col min="10502" max="10502" width="10.33203125" style="125" customWidth="1"/>
    <col min="10503" max="10503" width="17.6640625" style="125" customWidth="1"/>
    <col min="10504" max="10504" width="14.44140625" style="125" customWidth="1"/>
    <col min="10505" max="10507" width="11.44140625" style="125" customWidth="1"/>
    <col min="10508" max="10752" width="9" style="125"/>
    <col min="10753" max="10753" width="18" style="125" customWidth="1"/>
    <col min="10754" max="10754" width="10.44140625" style="125" customWidth="1"/>
    <col min="10755" max="10755" width="11.44140625" style="125" customWidth="1"/>
    <col min="10756" max="10756" width="15.5546875" style="125" customWidth="1"/>
    <col min="10757" max="10757" width="11.5546875" style="125" customWidth="1"/>
    <col min="10758" max="10758" width="10.33203125" style="125" customWidth="1"/>
    <col min="10759" max="10759" width="17.6640625" style="125" customWidth="1"/>
    <col min="10760" max="10760" width="14.44140625" style="125" customWidth="1"/>
    <col min="10761" max="10763" width="11.44140625" style="125" customWidth="1"/>
    <col min="10764" max="11008" width="9" style="125"/>
    <col min="11009" max="11009" width="18" style="125" customWidth="1"/>
    <col min="11010" max="11010" width="10.44140625" style="125" customWidth="1"/>
    <col min="11011" max="11011" width="11.44140625" style="125" customWidth="1"/>
    <col min="11012" max="11012" width="15.5546875" style="125" customWidth="1"/>
    <col min="11013" max="11013" width="11.5546875" style="125" customWidth="1"/>
    <col min="11014" max="11014" width="10.33203125" style="125" customWidth="1"/>
    <col min="11015" max="11015" width="17.6640625" style="125" customWidth="1"/>
    <col min="11016" max="11016" width="14.44140625" style="125" customWidth="1"/>
    <col min="11017" max="11019" width="11.44140625" style="125" customWidth="1"/>
    <col min="11020" max="11264" width="9" style="125"/>
    <col min="11265" max="11265" width="18" style="125" customWidth="1"/>
    <col min="11266" max="11266" width="10.44140625" style="125" customWidth="1"/>
    <col min="11267" max="11267" width="11.44140625" style="125" customWidth="1"/>
    <col min="11268" max="11268" width="15.5546875" style="125" customWidth="1"/>
    <col min="11269" max="11269" width="11.5546875" style="125" customWidth="1"/>
    <col min="11270" max="11270" width="10.33203125" style="125" customWidth="1"/>
    <col min="11271" max="11271" width="17.6640625" style="125" customWidth="1"/>
    <col min="11272" max="11272" width="14.44140625" style="125" customWidth="1"/>
    <col min="11273" max="11275" width="11.44140625" style="125" customWidth="1"/>
    <col min="11276" max="11520" width="9" style="125"/>
    <col min="11521" max="11521" width="18" style="125" customWidth="1"/>
    <col min="11522" max="11522" width="10.44140625" style="125" customWidth="1"/>
    <col min="11523" max="11523" width="11.44140625" style="125" customWidth="1"/>
    <col min="11524" max="11524" width="15.5546875" style="125" customWidth="1"/>
    <col min="11525" max="11525" width="11.5546875" style="125" customWidth="1"/>
    <col min="11526" max="11526" width="10.33203125" style="125" customWidth="1"/>
    <col min="11527" max="11527" width="17.6640625" style="125" customWidth="1"/>
    <col min="11528" max="11528" width="14.44140625" style="125" customWidth="1"/>
    <col min="11529" max="11531" width="11.44140625" style="125" customWidth="1"/>
    <col min="11532" max="11776" width="9" style="125"/>
    <col min="11777" max="11777" width="18" style="125" customWidth="1"/>
    <col min="11778" max="11778" width="10.44140625" style="125" customWidth="1"/>
    <col min="11779" max="11779" width="11.44140625" style="125" customWidth="1"/>
    <col min="11780" max="11780" width="15.5546875" style="125" customWidth="1"/>
    <col min="11781" max="11781" width="11.5546875" style="125" customWidth="1"/>
    <col min="11782" max="11782" width="10.33203125" style="125" customWidth="1"/>
    <col min="11783" max="11783" width="17.6640625" style="125" customWidth="1"/>
    <col min="11784" max="11784" width="14.44140625" style="125" customWidth="1"/>
    <col min="11785" max="11787" width="11.44140625" style="125" customWidth="1"/>
    <col min="11788" max="12032" width="9" style="125"/>
    <col min="12033" max="12033" width="18" style="125" customWidth="1"/>
    <col min="12034" max="12034" width="10.44140625" style="125" customWidth="1"/>
    <col min="12035" max="12035" width="11.44140625" style="125" customWidth="1"/>
    <col min="12036" max="12036" width="15.5546875" style="125" customWidth="1"/>
    <col min="12037" max="12037" width="11.5546875" style="125" customWidth="1"/>
    <col min="12038" max="12038" width="10.33203125" style="125" customWidth="1"/>
    <col min="12039" max="12039" width="17.6640625" style="125" customWidth="1"/>
    <col min="12040" max="12040" width="14.44140625" style="125" customWidth="1"/>
    <col min="12041" max="12043" width="11.44140625" style="125" customWidth="1"/>
    <col min="12044" max="12288" width="9" style="125"/>
    <col min="12289" max="12289" width="18" style="125" customWidth="1"/>
    <col min="12290" max="12290" width="10.44140625" style="125" customWidth="1"/>
    <col min="12291" max="12291" width="11.44140625" style="125" customWidth="1"/>
    <col min="12292" max="12292" width="15.5546875" style="125" customWidth="1"/>
    <col min="12293" max="12293" width="11.5546875" style="125" customWidth="1"/>
    <col min="12294" max="12294" width="10.33203125" style="125" customWidth="1"/>
    <col min="12295" max="12295" width="17.6640625" style="125" customWidth="1"/>
    <col min="12296" max="12296" width="14.44140625" style="125" customWidth="1"/>
    <col min="12297" max="12299" width="11.44140625" style="125" customWidth="1"/>
    <col min="12300" max="12544" width="9" style="125"/>
    <col min="12545" max="12545" width="18" style="125" customWidth="1"/>
    <col min="12546" max="12546" width="10.44140625" style="125" customWidth="1"/>
    <col min="12547" max="12547" width="11.44140625" style="125" customWidth="1"/>
    <col min="12548" max="12548" width="15.5546875" style="125" customWidth="1"/>
    <col min="12549" max="12549" width="11.5546875" style="125" customWidth="1"/>
    <col min="12550" max="12550" width="10.33203125" style="125" customWidth="1"/>
    <col min="12551" max="12551" width="17.6640625" style="125" customWidth="1"/>
    <col min="12552" max="12552" width="14.44140625" style="125" customWidth="1"/>
    <col min="12553" max="12555" width="11.44140625" style="125" customWidth="1"/>
    <col min="12556" max="12800" width="9" style="125"/>
    <col min="12801" max="12801" width="18" style="125" customWidth="1"/>
    <col min="12802" max="12802" width="10.44140625" style="125" customWidth="1"/>
    <col min="12803" max="12803" width="11.44140625" style="125" customWidth="1"/>
    <col min="12804" max="12804" width="15.5546875" style="125" customWidth="1"/>
    <col min="12805" max="12805" width="11.5546875" style="125" customWidth="1"/>
    <col min="12806" max="12806" width="10.33203125" style="125" customWidth="1"/>
    <col min="12807" max="12807" width="17.6640625" style="125" customWidth="1"/>
    <col min="12808" max="12808" width="14.44140625" style="125" customWidth="1"/>
    <col min="12809" max="12811" width="11.44140625" style="125" customWidth="1"/>
    <col min="12812" max="13056" width="9" style="125"/>
    <col min="13057" max="13057" width="18" style="125" customWidth="1"/>
    <col min="13058" max="13058" width="10.44140625" style="125" customWidth="1"/>
    <col min="13059" max="13059" width="11.44140625" style="125" customWidth="1"/>
    <col min="13060" max="13060" width="15.5546875" style="125" customWidth="1"/>
    <col min="13061" max="13061" width="11.5546875" style="125" customWidth="1"/>
    <col min="13062" max="13062" width="10.33203125" style="125" customWidth="1"/>
    <col min="13063" max="13063" width="17.6640625" style="125" customWidth="1"/>
    <col min="13064" max="13064" width="14.44140625" style="125" customWidth="1"/>
    <col min="13065" max="13067" width="11.44140625" style="125" customWidth="1"/>
    <col min="13068" max="13312" width="9" style="125"/>
    <col min="13313" max="13313" width="18" style="125" customWidth="1"/>
    <col min="13314" max="13314" width="10.44140625" style="125" customWidth="1"/>
    <col min="13315" max="13315" width="11.44140625" style="125" customWidth="1"/>
    <col min="13316" max="13316" width="15.5546875" style="125" customWidth="1"/>
    <col min="13317" max="13317" width="11.5546875" style="125" customWidth="1"/>
    <col min="13318" max="13318" width="10.33203125" style="125" customWidth="1"/>
    <col min="13319" max="13319" width="17.6640625" style="125" customWidth="1"/>
    <col min="13320" max="13320" width="14.44140625" style="125" customWidth="1"/>
    <col min="13321" max="13323" width="11.44140625" style="125" customWidth="1"/>
    <col min="13324" max="13568" width="9" style="125"/>
    <col min="13569" max="13569" width="18" style="125" customWidth="1"/>
    <col min="13570" max="13570" width="10.44140625" style="125" customWidth="1"/>
    <col min="13571" max="13571" width="11.44140625" style="125" customWidth="1"/>
    <col min="13572" max="13572" width="15.5546875" style="125" customWidth="1"/>
    <col min="13573" max="13573" width="11.5546875" style="125" customWidth="1"/>
    <col min="13574" max="13574" width="10.33203125" style="125" customWidth="1"/>
    <col min="13575" max="13575" width="17.6640625" style="125" customWidth="1"/>
    <col min="13576" max="13576" width="14.44140625" style="125" customWidth="1"/>
    <col min="13577" max="13579" width="11.44140625" style="125" customWidth="1"/>
    <col min="13580" max="13824" width="9" style="125"/>
    <col min="13825" max="13825" width="18" style="125" customWidth="1"/>
    <col min="13826" max="13826" width="10.44140625" style="125" customWidth="1"/>
    <col min="13827" max="13827" width="11.44140625" style="125" customWidth="1"/>
    <col min="13828" max="13828" width="15.5546875" style="125" customWidth="1"/>
    <col min="13829" max="13829" width="11.5546875" style="125" customWidth="1"/>
    <col min="13830" max="13830" width="10.33203125" style="125" customWidth="1"/>
    <col min="13831" max="13831" width="17.6640625" style="125" customWidth="1"/>
    <col min="13832" max="13832" width="14.44140625" style="125" customWidth="1"/>
    <col min="13833" max="13835" width="11.44140625" style="125" customWidth="1"/>
    <col min="13836" max="14080" width="9" style="125"/>
    <col min="14081" max="14081" width="18" style="125" customWidth="1"/>
    <col min="14082" max="14082" width="10.44140625" style="125" customWidth="1"/>
    <col min="14083" max="14083" width="11.44140625" style="125" customWidth="1"/>
    <col min="14084" max="14084" width="15.5546875" style="125" customWidth="1"/>
    <col min="14085" max="14085" width="11.5546875" style="125" customWidth="1"/>
    <col min="14086" max="14086" width="10.33203125" style="125" customWidth="1"/>
    <col min="14087" max="14087" width="17.6640625" style="125" customWidth="1"/>
    <col min="14088" max="14088" width="14.44140625" style="125" customWidth="1"/>
    <col min="14089" max="14091" width="11.44140625" style="125" customWidth="1"/>
    <col min="14092" max="14336" width="9" style="125"/>
    <col min="14337" max="14337" width="18" style="125" customWidth="1"/>
    <col min="14338" max="14338" width="10.44140625" style="125" customWidth="1"/>
    <col min="14339" max="14339" width="11.44140625" style="125" customWidth="1"/>
    <col min="14340" max="14340" width="15.5546875" style="125" customWidth="1"/>
    <col min="14341" max="14341" width="11.5546875" style="125" customWidth="1"/>
    <col min="14342" max="14342" width="10.33203125" style="125" customWidth="1"/>
    <col min="14343" max="14343" width="17.6640625" style="125" customWidth="1"/>
    <col min="14344" max="14344" width="14.44140625" style="125" customWidth="1"/>
    <col min="14345" max="14347" width="11.44140625" style="125" customWidth="1"/>
    <col min="14348" max="14592" width="9" style="125"/>
    <col min="14593" max="14593" width="18" style="125" customWidth="1"/>
    <col min="14594" max="14594" width="10.44140625" style="125" customWidth="1"/>
    <col min="14595" max="14595" width="11.44140625" style="125" customWidth="1"/>
    <col min="14596" max="14596" width="15.5546875" style="125" customWidth="1"/>
    <col min="14597" max="14597" width="11.5546875" style="125" customWidth="1"/>
    <col min="14598" max="14598" width="10.33203125" style="125" customWidth="1"/>
    <col min="14599" max="14599" width="17.6640625" style="125" customWidth="1"/>
    <col min="14600" max="14600" width="14.44140625" style="125" customWidth="1"/>
    <col min="14601" max="14603" width="11.44140625" style="125" customWidth="1"/>
    <col min="14604" max="14848" width="9" style="125"/>
    <col min="14849" max="14849" width="18" style="125" customWidth="1"/>
    <col min="14850" max="14850" width="10.44140625" style="125" customWidth="1"/>
    <col min="14851" max="14851" width="11.44140625" style="125" customWidth="1"/>
    <col min="14852" max="14852" width="15.5546875" style="125" customWidth="1"/>
    <col min="14853" max="14853" width="11.5546875" style="125" customWidth="1"/>
    <col min="14854" max="14854" width="10.33203125" style="125" customWidth="1"/>
    <col min="14855" max="14855" width="17.6640625" style="125" customWidth="1"/>
    <col min="14856" max="14856" width="14.44140625" style="125" customWidth="1"/>
    <col min="14857" max="14859" width="11.44140625" style="125" customWidth="1"/>
    <col min="14860" max="15104" width="9" style="125"/>
    <col min="15105" max="15105" width="18" style="125" customWidth="1"/>
    <col min="15106" max="15106" width="10.44140625" style="125" customWidth="1"/>
    <col min="15107" max="15107" width="11.44140625" style="125" customWidth="1"/>
    <col min="15108" max="15108" width="15.5546875" style="125" customWidth="1"/>
    <col min="15109" max="15109" width="11.5546875" style="125" customWidth="1"/>
    <col min="15110" max="15110" width="10.33203125" style="125" customWidth="1"/>
    <col min="15111" max="15111" width="17.6640625" style="125" customWidth="1"/>
    <col min="15112" max="15112" width="14.44140625" style="125" customWidth="1"/>
    <col min="15113" max="15115" width="11.44140625" style="125" customWidth="1"/>
    <col min="15116" max="15360" width="9" style="125"/>
    <col min="15361" max="15361" width="18" style="125" customWidth="1"/>
    <col min="15362" max="15362" width="10.44140625" style="125" customWidth="1"/>
    <col min="15363" max="15363" width="11.44140625" style="125" customWidth="1"/>
    <col min="15364" max="15364" width="15.5546875" style="125" customWidth="1"/>
    <col min="15365" max="15365" width="11.5546875" style="125" customWidth="1"/>
    <col min="15366" max="15366" width="10.33203125" style="125" customWidth="1"/>
    <col min="15367" max="15367" width="17.6640625" style="125" customWidth="1"/>
    <col min="15368" max="15368" width="14.44140625" style="125" customWidth="1"/>
    <col min="15369" max="15371" width="11.44140625" style="125" customWidth="1"/>
    <col min="15372" max="15616" width="9" style="125"/>
    <col min="15617" max="15617" width="18" style="125" customWidth="1"/>
    <col min="15618" max="15618" width="10.44140625" style="125" customWidth="1"/>
    <col min="15619" max="15619" width="11.44140625" style="125" customWidth="1"/>
    <col min="15620" max="15620" width="15.5546875" style="125" customWidth="1"/>
    <col min="15621" max="15621" width="11.5546875" style="125" customWidth="1"/>
    <col min="15622" max="15622" width="10.33203125" style="125" customWidth="1"/>
    <col min="15623" max="15623" width="17.6640625" style="125" customWidth="1"/>
    <col min="15624" max="15624" width="14.44140625" style="125" customWidth="1"/>
    <col min="15625" max="15627" width="11.44140625" style="125" customWidth="1"/>
    <col min="15628" max="15872" width="9" style="125"/>
    <col min="15873" max="15873" width="18" style="125" customWidth="1"/>
    <col min="15874" max="15874" width="10.44140625" style="125" customWidth="1"/>
    <col min="15875" max="15875" width="11.44140625" style="125" customWidth="1"/>
    <col min="15876" max="15876" width="15.5546875" style="125" customWidth="1"/>
    <col min="15877" max="15877" width="11.5546875" style="125" customWidth="1"/>
    <col min="15878" max="15878" width="10.33203125" style="125" customWidth="1"/>
    <col min="15879" max="15879" width="17.6640625" style="125" customWidth="1"/>
    <col min="15880" max="15880" width="14.44140625" style="125" customWidth="1"/>
    <col min="15881" max="15883" width="11.44140625" style="125" customWidth="1"/>
    <col min="15884" max="16128" width="9" style="125"/>
    <col min="16129" max="16129" width="18" style="125" customWidth="1"/>
    <col min="16130" max="16130" width="10.44140625" style="125" customWidth="1"/>
    <col min="16131" max="16131" width="11.44140625" style="125" customWidth="1"/>
    <col min="16132" max="16132" width="15.5546875" style="125" customWidth="1"/>
    <col min="16133" max="16133" width="11.5546875" style="125" customWidth="1"/>
    <col min="16134" max="16134" width="10.33203125" style="125" customWidth="1"/>
    <col min="16135" max="16135" width="17.6640625" style="125" customWidth="1"/>
    <col min="16136" max="16136" width="14.44140625" style="125" customWidth="1"/>
    <col min="16137" max="16139" width="11.44140625" style="125" customWidth="1"/>
    <col min="16140" max="16384" width="9" style="125"/>
  </cols>
  <sheetData>
    <row r="1" spans="1:11" s="115" customFormat="1" ht="46.35" customHeight="1" x14ac:dyDescent="0.25">
      <c r="A1" s="317" t="s">
        <v>111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s="115" customFormat="1" ht="11.85" customHeight="1" x14ac:dyDescent="0.3">
      <c r="C2" s="116"/>
      <c r="D2" s="116"/>
      <c r="E2" s="116"/>
      <c r="G2" s="116"/>
      <c r="H2" s="116"/>
      <c r="I2" s="116"/>
      <c r="J2" s="117"/>
      <c r="K2" s="118" t="s">
        <v>75</v>
      </c>
    </row>
    <row r="3" spans="1:11" s="119" customFormat="1" ht="21.75" customHeight="1" x14ac:dyDescent="0.25">
      <c r="A3" s="318"/>
      <c r="B3" s="311" t="s">
        <v>21</v>
      </c>
      <c r="C3" s="323" t="s">
        <v>76</v>
      </c>
      <c r="D3" s="323" t="s">
        <v>77</v>
      </c>
      <c r="E3" s="323" t="s">
        <v>78</v>
      </c>
      <c r="F3" s="323" t="s">
        <v>79</v>
      </c>
      <c r="G3" s="323" t="s">
        <v>80</v>
      </c>
      <c r="H3" s="323" t="s">
        <v>8</v>
      </c>
      <c r="I3" s="324" t="s">
        <v>16</v>
      </c>
      <c r="J3" s="322" t="s">
        <v>81</v>
      </c>
      <c r="K3" s="323" t="s">
        <v>12</v>
      </c>
    </row>
    <row r="4" spans="1:11" s="119" customFormat="1" ht="9" customHeight="1" x14ac:dyDescent="0.25">
      <c r="A4" s="319"/>
      <c r="B4" s="312"/>
      <c r="C4" s="323"/>
      <c r="D4" s="323"/>
      <c r="E4" s="323"/>
      <c r="F4" s="323"/>
      <c r="G4" s="323"/>
      <c r="H4" s="323"/>
      <c r="I4" s="325"/>
      <c r="J4" s="322"/>
      <c r="K4" s="323"/>
    </row>
    <row r="5" spans="1:11" s="119" customFormat="1" ht="54.75" customHeight="1" x14ac:dyDescent="0.25">
      <c r="A5" s="319"/>
      <c r="B5" s="313"/>
      <c r="C5" s="323"/>
      <c r="D5" s="323"/>
      <c r="E5" s="323"/>
      <c r="F5" s="323"/>
      <c r="G5" s="323"/>
      <c r="H5" s="323"/>
      <c r="I5" s="326"/>
      <c r="J5" s="322"/>
      <c r="K5" s="323"/>
    </row>
    <row r="6" spans="1:11" s="121" customFormat="1" ht="12.75" customHeight="1" x14ac:dyDescent="0.2">
      <c r="A6" s="120" t="s">
        <v>3</v>
      </c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  <c r="I6" s="120">
        <v>8</v>
      </c>
      <c r="J6" s="120">
        <v>9</v>
      </c>
      <c r="K6" s="120">
        <v>10</v>
      </c>
    </row>
    <row r="7" spans="1:11" s="123" customFormat="1" ht="17.850000000000001" customHeight="1" x14ac:dyDescent="0.3">
      <c r="A7" s="122" t="s">
        <v>71</v>
      </c>
      <c r="B7" s="174">
        <f>SUM(B8:B35)</f>
        <v>19126</v>
      </c>
      <c r="C7" s="174">
        <f t="shared" ref="C7:K7" si="0">SUM(C8:C35)</f>
        <v>14741</v>
      </c>
      <c r="D7" s="174">
        <f t="shared" si="0"/>
        <v>7650</v>
      </c>
      <c r="E7" s="174">
        <f t="shared" si="0"/>
        <v>5664</v>
      </c>
      <c r="F7" s="174">
        <f t="shared" si="0"/>
        <v>1143</v>
      </c>
      <c r="G7" s="174">
        <f t="shared" si="0"/>
        <v>192</v>
      </c>
      <c r="H7" s="174">
        <f t="shared" si="0"/>
        <v>12269</v>
      </c>
      <c r="I7" s="174">
        <f t="shared" si="0"/>
        <v>2248</v>
      </c>
      <c r="J7" s="174">
        <f t="shared" si="0"/>
        <v>1290</v>
      </c>
      <c r="K7" s="174">
        <f t="shared" si="0"/>
        <v>913</v>
      </c>
    </row>
    <row r="8" spans="1:11" ht="15" customHeight="1" x14ac:dyDescent="0.3">
      <c r="A8" s="124" t="s">
        <v>34</v>
      </c>
      <c r="B8" s="175">
        <f>УСЬОГО!C8-'!!12-жінки'!B8</f>
        <v>4757</v>
      </c>
      <c r="C8" s="175">
        <f>УСЬОГО!F8-'!!12-жінки'!C8</f>
        <v>3609</v>
      </c>
      <c r="D8" s="175">
        <f>УСЬОГО!I8-'!!12-жінки'!D8</f>
        <v>891</v>
      </c>
      <c r="E8" s="175">
        <f>УСЬОГО!L8-'!!12-жінки'!E8</f>
        <v>806</v>
      </c>
      <c r="F8" s="175">
        <f>УСЬОГО!O8-'!!12-жінки'!F8</f>
        <v>235</v>
      </c>
      <c r="G8" s="175">
        <f>УСЬОГО!R8-'!!12-жінки'!G8</f>
        <v>32</v>
      </c>
      <c r="H8" s="175">
        <f>УСЬОГО!U8-'!!12-жінки'!H8</f>
        <v>2452</v>
      </c>
      <c r="I8" s="175">
        <f>УСЬОГО!X8-'!!12-жінки'!I8</f>
        <v>587</v>
      </c>
      <c r="J8" s="175">
        <f>УСЬОГО!AA8-'!!12-жінки'!J8</f>
        <v>292</v>
      </c>
      <c r="K8" s="175">
        <f>УСЬОГО!AD8-'!!12-жінки'!K8</f>
        <v>204</v>
      </c>
    </row>
    <row r="9" spans="1:11" ht="15" customHeight="1" x14ac:dyDescent="0.3">
      <c r="A9" s="124" t="s">
        <v>35</v>
      </c>
      <c r="B9" s="175">
        <f>УСЬОГО!C9-'!!12-жінки'!B9</f>
        <v>690</v>
      </c>
      <c r="C9" s="175">
        <f>УСЬОГО!F9-'!!12-жінки'!C9</f>
        <v>563</v>
      </c>
      <c r="D9" s="175">
        <f>УСЬОГО!I9-'!!12-жінки'!D9</f>
        <v>261</v>
      </c>
      <c r="E9" s="175">
        <f>УСЬОГО!L9-'!!12-жінки'!E9</f>
        <v>209</v>
      </c>
      <c r="F9" s="175">
        <f>УСЬОГО!O9-'!!12-жінки'!F9</f>
        <v>5</v>
      </c>
      <c r="G9" s="175">
        <f>УСЬОГО!R9-'!!12-жінки'!G9</f>
        <v>29</v>
      </c>
      <c r="H9" s="175">
        <f>УСЬОГО!U9-'!!12-жінки'!H9</f>
        <v>470</v>
      </c>
      <c r="I9" s="175">
        <f>УСЬОГО!X9-'!!12-жінки'!I9</f>
        <v>59</v>
      </c>
      <c r="J9" s="175">
        <f>УСЬОГО!AA9-'!!12-жінки'!J9</f>
        <v>45</v>
      </c>
      <c r="K9" s="175">
        <f>УСЬОГО!AD9-'!!12-жінки'!K9</f>
        <v>33</v>
      </c>
    </row>
    <row r="10" spans="1:11" ht="15" customHeight="1" x14ac:dyDescent="0.3">
      <c r="A10" s="124" t="s">
        <v>36</v>
      </c>
      <c r="B10" s="175">
        <f>УСЬОГО!C10-'!!12-жінки'!B10</f>
        <v>114</v>
      </c>
      <c r="C10" s="175">
        <f>УСЬОГО!F10-'!!12-жінки'!C10</f>
        <v>81</v>
      </c>
      <c r="D10" s="175">
        <f>УСЬОГО!I10-'!!12-жінки'!D10</f>
        <v>41</v>
      </c>
      <c r="E10" s="175">
        <f>УСЬОГО!L10-'!!12-жінки'!E10</f>
        <v>19</v>
      </c>
      <c r="F10" s="175">
        <f>УСЬОГО!O10-'!!12-жінки'!F10</f>
        <v>2</v>
      </c>
      <c r="G10" s="175">
        <f>УСЬОГО!R10-'!!12-жінки'!G10</f>
        <v>1</v>
      </c>
      <c r="H10" s="175">
        <f>УСЬОГО!U10-'!!12-жінки'!H10</f>
        <v>69</v>
      </c>
      <c r="I10" s="175">
        <f>УСЬОГО!X10-'!!12-жінки'!I10</f>
        <v>6</v>
      </c>
      <c r="J10" s="175">
        <f>УСЬОГО!AA10-'!!12-жінки'!J10</f>
        <v>5</v>
      </c>
      <c r="K10" s="175">
        <f>УСЬОГО!AD10-'!!12-жінки'!K10</f>
        <v>1</v>
      </c>
    </row>
    <row r="11" spans="1:11" ht="15" customHeight="1" x14ac:dyDescent="0.3">
      <c r="A11" s="124" t="s">
        <v>37</v>
      </c>
      <c r="B11" s="175">
        <f>УСЬОГО!C11-'!!12-жінки'!B11</f>
        <v>471</v>
      </c>
      <c r="C11" s="175">
        <f>УСЬОГО!F11-'!!12-жінки'!C11</f>
        <v>332</v>
      </c>
      <c r="D11" s="175">
        <f>УСЬОГО!I11-'!!12-жінки'!D11</f>
        <v>164</v>
      </c>
      <c r="E11" s="175">
        <f>УСЬОГО!L11-'!!12-жінки'!E11</f>
        <v>128</v>
      </c>
      <c r="F11" s="175">
        <f>УСЬОГО!O11-'!!12-жінки'!F11</f>
        <v>10</v>
      </c>
      <c r="G11" s="175">
        <f>УСЬОГО!R11-'!!12-жінки'!G11</f>
        <v>0</v>
      </c>
      <c r="H11" s="175">
        <f>УСЬОГО!U11-'!!12-жінки'!H11</f>
        <v>282</v>
      </c>
      <c r="I11" s="175">
        <f>УСЬОГО!X11-'!!12-жінки'!I11</f>
        <v>62</v>
      </c>
      <c r="J11" s="175">
        <f>УСЬОГО!AA11-'!!12-жінки'!J11</f>
        <v>45</v>
      </c>
      <c r="K11" s="175">
        <f>УСЬОГО!AD11-'!!12-жінки'!K11</f>
        <v>32</v>
      </c>
    </row>
    <row r="12" spans="1:11" ht="15" customHeight="1" x14ac:dyDescent="0.3">
      <c r="A12" s="124" t="s">
        <v>38</v>
      </c>
      <c r="B12" s="175">
        <f>УСЬОГО!C12-'!!12-жінки'!B12</f>
        <v>430</v>
      </c>
      <c r="C12" s="175">
        <f>УСЬОГО!F12-'!!12-жінки'!C12</f>
        <v>312</v>
      </c>
      <c r="D12" s="175">
        <f>УСЬОГО!I12-'!!12-жінки'!D12</f>
        <v>208</v>
      </c>
      <c r="E12" s="175">
        <f>УСЬОГО!L12-'!!12-жінки'!E12</f>
        <v>145</v>
      </c>
      <c r="F12" s="175">
        <f>УСЬОГО!O12-'!!12-жінки'!F12</f>
        <v>24</v>
      </c>
      <c r="G12" s="175">
        <f>УСЬОГО!R12-'!!12-жінки'!G12</f>
        <v>8</v>
      </c>
      <c r="H12" s="175">
        <f>УСЬОГО!U12-'!!12-жінки'!H12</f>
        <v>290</v>
      </c>
      <c r="I12" s="175">
        <f>УСЬОГО!X12-'!!12-жінки'!I12</f>
        <v>67</v>
      </c>
      <c r="J12" s="175">
        <f>УСЬОГО!AA12-'!!12-жінки'!J12</f>
        <v>51</v>
      </c>
      <c r="K12" s="175">
        <f>УСЬОГО!AD12-'!!12-жінки'!K12</f>
        <v>32</v>
      </c>
    </row>
    <row r="13" spans="1:11" ht="15" customHeight="1" x14ac:dyDescent="0.3">
      <c r="A13" s="124" t="s">
        <v>39</v>
      </c>
      <c r="B13" s="175">
        <f>УСЬОГО!C13-'!!12-жінки'!B13</f>
        <v>266</v>
      </c>
      <c r="C13" s="175">
        <f>УСЬОГО!F13-'!!12-жінки'!C13</f>
        <v>237</v>
      </c>
      <c r="D13" s="175">
        <f>УСЬОГО!I13-'!!12-жінки'!D13</f>
        <v>138</v>
      </c>
      <c r="E13" s="175">
        <f>УСЬОГО!L13-'!!12-жінки'!E13</f>
        <v>120</v>
      </c>
      <c r="F13" s="175">
        <f>УСЬОГО!O13-'!!12-жінки'!F13</f>
        <v>10</v>
      </c>
      <c r="G13" s="175">
        <f>УСЬОГО!R13-'!!12-жінки'!G13</f>
        <v>0</v>
      </c>
      <c r="H13" s="175">
        <f>УСЬОГО!U13-'!!12-жінки'!H13</f>
        <v>229</v>
      </c>
      <c r="I13" s="175">
        <f>УСЬОГО!X13-'!!12-жінки'!I13</f>
        <v>38</v>
      </c>
      <c r="J13" s="175">
        <f>УСЬОГО!AA13-'!!12-жінки'!J13</f>
        <v>38</v>
      </c>
      <c r="K13" s="175">
        <f>УСЬОГО!AD13-'!!12-жінки'!K13</f>
        <v>22</v>
      </c>
    </row>
    <row r="14" spans="1:11" ht="15" customHeight="1" x14ac:dyDescent="0.3">
      <c r="A14" s="124" t="s">
        <v>40</v>
      </c>
      <c r="B14" s="175">
        <f>УСЬОГО!C14-'!!12-жінки'!B14</f>
        <v>141</v>
      </c>
      <c r="C14" s="175">
        <f>УСЬОГО!F14-'!!12-жінки'!C14</f>
        <v>127</v>
      </c>
      <c r="D14" s="175">
        <f>УСЬОГО!I14-'!!12-жінки'!D14</f>
        <v>49</v>
      </c>
      <c r="E14" s="175">
        <f>УСЬОГО!L14-'!!12-жінки'!E14</f>
        <v>45</v>
      </c>
      <c r="F14" s="175">
        <f>УСЬОГО!O14-'!!12-жінки'!F14</f>
        <v>1</v>
      </c>
      <c r="G14" s="175">
        <f>УСЬОГО!R14-'!!12-жінки'!G14</f>
        <v>0</v>
      </c>
      <c r="H14" s="175">
        <f>УСЬОГО!U14-'!!12-жінки'!H14</f>
        <v>121</v>
      </c>
      <c r="I14" s="175">
        <f>УСЬОГО!X14-'!!12-жінки'!I14</f>
        <v>11</v>
      </c>
      <c r="J14" s="175">
        <f>УСЬОГО!AA14-'!!12-жінки'!J14</f>
        <v>8</v>
      </c>
      <c r="K14" s="175">
        <f>УСЬОГО!AD14-'!!12-жінки'!K14</f>
        <v>6</v>
      </c>
    </row>
    <row r="15" spans="1:11" ht="15" customHeight="1" x14ac:dyDescent="0.3">
      <c r="A15" s="124" t="s">
        <v>41</v>
      </c>
      <c r="B15" s="175">
        <f>УСЬОГО!C15-'!!12-жінки'!B15</f>
        <v>822</v>
      </c>
      <c r="C15" s="175">
        <f>УСЬОГО!F15-'!!12-жінки'!C15</f>
        <v>666</v>
      </c>
      <c r="D15" s="175">
        <f>УСЬОГО!I15-'!!12-жінки'!D15</f>
        <v>379</v>
      </c>
      <c r="E15" s="175">
        <f>УСЬОГО!L15-'!!12-жінки'!E15</f>
        <v>303</v>
      </c>
      <c r="F15" s="175">
        <f>УСЬОГО!O15-'!!12-жінки'!F15</f>
        <v>8</v>
      </c>
      <c r="G15" s="175">
        <f>УСЬОГО!R15-'!!12-жінки'!G15</f>
        <v>2</v>
      </c>
      <c r="H15" s="175">
        <f>УСЬОГО!U15-'!!12-жінки'!H15</f>
        <v>583</v>
      </c>
      <c r="I15" s="175">
        <f>УСЬОГО!X15-'!!12-жінки'!I15</f>
        <v>41</v>
      </c>
      <c r="J15" s="175">
        <f>УСЬОГО!AA15-'!!12-жінки'!J15</f>
        <v>21</v>
      </c>
      <c r="K15" s="175">
        <f>УСЬОГО!AD15-'!!12-жінки'!K15</f>
        <v>15</v>
      </c>
    </row>
    <row r="16" spans="1:11" ht="15" customHeight="1" x14ac:dyDescent="0.3">
      <c r="A16" s="124" t="s">
        <v>42</v>
      </c>
      <c r="B16" s="175">
        <f>УСЬОГО!C16-'!!12-жінки'!B16</f>
        <v>1189</v>
      </c>
      <c r="C16" s="175">
        <f>УСЬОГО!F16-'!!12-жінки'!C16</f>
        <v>922</v>
      </c>
      <c r="D16" s="175">
        <f>УСЬОГО!I16-'!!12-жінки'!D16</f>
        <v>718</v>
      </c>
      <c r="E16" s="175">
        <f>УСЬОГО!L16-'!!12-жінки'!E16</f>
        <v>522</v>
      </c>
      <c r="F16" s="175">
        <f>УСЬОГО!O16-'!!12-жінки'!F16</f>
        <v>36</v>
      </c>
      <c r="G16" s="175">
        <f>УСЬОГО!R16-'!!12-жінки'!G16</f>
        <v>22</v>
      </c>
      <c r="H16" s="175">
        <f>УСЬОГО!U16-'!!12-жінки'!H16</f>
        <v>863</v>
      </c>
      <c r="I16" s="175">
        <f>УСЬОГО!X16-'!!12-жінки'!I16</f>
        <v>113</v>
      </c>
      <c r="J16" s="175">
        <f>УСЬОГО!AA16-'!!12-жінки'!J16</f>
        <v>48</v>
      </c>
      <c r="K16" s="175">
        <f>УСЬОГО!AD16-'!!12-жінки'!K16</f>
        <v>40</v>
      </c>
    </row>
    <row r="17" spans="1:20" ht="15" customHeight="1" x14ac:dyDescent="0.3">
      <c r="A17" s="124" t="s">
        <v>43</v>
      </c>
      <c r="B17" s="175">
        <f>УСЬОГО!C17-'!!12-жінки'!B17</f>
        <v>908</v>
      </c>
      <c r="C17" s="175">
        <f>УСЬОГО!F17-'!!12-жінки'!C17</f>
        <v>748</v>
      </c>
      <c r="D17" s="175">
        <f>УСЬОГО!I17-'!!12-жінки'!D17</f>
        <v>349</v>
      </c>
      <c r="E17" s="175">
        <f>УСЬОГО!L17-'!!12-жінки'!E17</f>
        <v>272</v>
      </c>
      <c r="F17" s="175">
        <f>УСЬОГО!O17-'!!12-жінки'!F17</f>
        <v>62</v>
      </c>
      <c r="G17" s="175">
        <f>УСЬОГО!R17-'!!12-жінки'!G17</f>
        <v>0</v>
      </c>
      <c r="H17" s="175">
        <f>УСЬОГО!U17-'!!12-жінки'!H17</f>
        <v>594</v>
      </c>
      <c r="I17" s="175">
        <f>УСЬОГО!X17-'!!12-жінки'!I17</f>
        <v>80</v>
      </c>
      <c r="J17" s="175">
        <f>УСЬОГО!AA17-'!!12-жінки'!J17</f>
        <v>59</v>
      </c>
      <c r="K17" s="175">
        <f>УСЬОГО!AD17-'!!12-жінки'!K17</f>
        <v>47</v>
      </c>
    </row>
    <row r="18" spans="1:20" ht="15" customHeight="1" x14ac:dyDescent="0.3">
      <c r="A18" s="124" t="s">
        <v>44</v>
      </c>
      <c r="B18" s="175">
        <f>УСЬОГО!C18-'!!12-жінки'!B18</f>
        <v>646</v>
      </c>
      <c r="C18" s="175">
        <f>УСЬОГО!F18-'!!12-жінки'!C18</f>
        <v>529</v>
      </c>
      <c r="D18" s="175">
        <f>УСЬОГО!I18-'!!12-жінки'!D18</f>
        <v>268</v>
      </c>
      <c r="E18" s="175">
        <f>УСЬОГО!L18-'!!12-жінки'!E18</f>
        <v>219</v>
      </c>
      <c r="F18" s="175">
        <f>УСЬОГО!O18-'!!12-жінки'!F18</f>
        <v>35</v>
      </c>
      <c r="G18" s="175">
        <f>УСЬОГО!R18-'!!12-жінки'!G18</f>
        <v>0</v>
      </c>
      <c r="H18" s="175">
        <f>УСЬОГО!U18-'!!12-жінки'!H18</f>
        <v>449</v>
      </c>
      <c r="I18" s="175">
        <f>УСЬОГО!X18-'!!12-жінки'!I18</f>
        <v>58</v>
      </c>
      <c r="J18" s="175">
        <f>УСЬОГО!AA18-'!!12-жінки'!J18</f>
        <v>42</v>
      </c>
      <c r="K18" s="175">
        <f>УСЬОГО!AD18-'!!12-жінки'!K18</f>
        <v>35</v>
      </c>
    </row>
    <row r="19" spans="1:20" ht="15" customHeight="1" x14ac:dyDescent="0.3">
      <c r="A19" s="124" t="s">
        <v>45</v>
      </c>
      <c r="B19" s="175">
        <f>УСЬОГО!C19-'!!12-жінки'!B19</f>
        <v>759</v>
      </c>
      <c r="C19" s="175">
        <f>УСЬОГО!F19-'!!12-жінки'!C19</f>
        <v>600</v>
      </c>
      <c r="D19" s="175">
        <f>УСЬОГО!I19-'!!12-жінки'!D19</f>
        <v>447</v>
      </c>
      <c r="E19" s="175">
        <f>УСЬОГО!L19-'!!12-жінки'!E19</f>
        <v>336</v>
      </c>
      <c r="F19" s="175">
        <f>УСЬОГО!O19-'!!12-жінки'!F19</f>
        <v>125</v>
      </c>
      <c r="G19" s="175">
        <f>УСЬОГО!R19-'!!12-жінки'!G19</f>
        <v>5</v>
      </c>
      <c r="H19" s="175">
        <f>УСЬОГО!U19-'!!12-жінки'!H19</f>
        <v>539</v>
      </c>
      <c r="I19" s="175">
        <f>УСЬОГО!X19-'!!12-жінки'!I19</f>
        <v>102</v>
      </c>
      <c r="J19" s="175">
        <f>УСЬОГО!AA19-'!!12-жінки'!J19</f>
        <v>62</v>
      </c>
      <c r="K19" s="175">
        <f>УСЬОГО!AD19-'!!12-жінки'!K19</f>
        <v>51</v>
      </c>
    </row>
    <row r="20" spans="1:20" ht="15" customHeight="1" x14ac:dyDescent="0.3">
      <c r="A20" s="124" t="s">
        <v>46</v>
      </c>
      <c r="B20" s="175">
        <f>УСЬОГО!C20-'!!12-жінки'!B20</f>
        <v>394</v>
      </c>
      <c r="C20" s="175">
        <f>УСЬОГО!F20-'!!12-жінки'!C20</f>
        <v>277</v>
      </c>
      <c r="D20" s="175">
        <f>УСЬОГО!I20-'!!12-жінки'!D20</f>
        <v>210</v>
      </c>
      <c r="E20" s="175">
        <f>УСЬОГО!L20-'!!12-жінки'!E20</f>
        <v>128</v>
      </c>
      <c r="F20" s="175">
        <f>УСЬОГО!O20-'!!12-жінки'!F20</f>
        <v>33</v>
      </c>
      <c r="G20" s="175">
        <f>УСЬОГО!R20-'!!12-жінки'!G20</f>
        <v>0</v>
      </c>
      <c r="H20" s="175">
        <f>УСЬОГО!U20-'!!12-жінки'!H20</f>
        <v>229</v>
      </c>
      <c r="I20" s="175">
        <f>УСЬОГО!X20-'!!12-жінки'!I20</f>
        <v>48</v>
      </c>
      <c r="J20" s="175">
        <f>УСЬОГО!AA20-'!!12-жінки'!J20</f>
        <v>23</v>
      </c>
      <c r="K20" s="175">
        <f>УСЬОГО!AD20-'!!12-жінки'!K20</f>
        <v>21</v>
      </c>
    </row>
    <row r="21" spans="1:20" ht="15" customHeight="1" x14ac:dyDescent="0.3">
      <c r="A21" s="124" t="s">
        <v>47</v>
      </c>
      <c r="B21" s="175">
        <f>УСЬОГО!C21-'!!12-жінки'!B21</f>
        <v>262</v>
      </c>
      <c r="C21" s="175">
        <f>УСЬОГО!F21-'!!12-жінки'!C21</f>
        <v>216</v>
      </c>
      <c r="D21" s="175">
        <f>УСЬОГО!I21-'!!12-жінки'!D21</f>
        <v>132</v>
      </c>
      <c r="E21" s="175">
        <f>УСЬОГО!L21-'!!12-жінки'!E21</f>
        <v>96</v>
      </c>
      <c r="F21" s="175">
        <f>УСЬОГО!O21-'!!12-жінки'!F21</f>
        <v>30</v>
      </c>
      <c r="G21" s="175">
        <f>УСЬОГО!R21-'!!12-жінки'!G21</f>
        <v>0</v>
      </c>
      <c r="H21" s="175">
        <f>УСЬОГО!U21-'!!12-жінки'!H21</f>
        <v>185</v>
      </c>
      <c r="I21" s="175">
        <f>УСЬОГО!X21-'!!12-жінки'!I21</f>
        <v>9</v>
      </c>
      <c r="J21" s="175">
        <f>УСЬОГО!AA21-'!!12-жінки'!J21</f>
        <v>8</v>
      </c>
      <c r="K21" s="175">
        <f>УСЬОГО!AD21-'!!12-жінки'!K21</f>
        <v>5</v>
      </c>
    </row>
    <row r="22" spans="1:20" ht="15" customHeight="1" x14ac:dyDescent="0.3">
      <c r="A22" s="124" t="s">
        <v>48</v>
      </c>
      <c r="B22" s="175">
        <f>УСЬОГО!C22-'!!12-жінки'!B22</f>
        <v>972</v>
      </c>
      <c r="C22" s="175">
        <f>УСЬОГО!F22-'!!12-жінки'!C22</f>
        <v>711</v>
      </c>
      <c r="D22" s="175">
        <f>УСЬОГО!I22-'!!12-жінки'!D22</f>
        <v>534</v>
      </c>
      <c r="E22" s="175">
        <f>УСЬОГО!L22-'!!12-жінки'!E22</f>
        <v>362</v>
      </c>
      <c r="F22" s="175">
        <f>УСЬОГО!O22-'!!12-жінки'!F22</f>
        <v>19</v>
      </c>
      <c r="G22" s="175">
        <f>УСЬОГО!R22-'!!12-жінки'!G22</f>
        <v>8</v>
      </c>
      <c r="H22" s="175">
        <f>УСЬОГО!U22-'!!12-жінки'!H22</f>
        <v>646</v>
      </c>
      <c r="I22" s="175">
        <f>УСЬОГО!X22-'!!12-жінки'!I22</f>
        <v>154</v>
      </c>
      <c r="J22" s="175">
        <f>УСЬОГО!AA22-'!!12-жінки'!J22</f>
        <v>74</v>
      </c>
      <c r="K22" s="175">
        <f>УСЬОГО!AD22-'!!12-жінки'!K22</f>
        <v>48</v>
      </c>
    </row>
    <row r="23" spans="1:20" ht="15" customHeight="1" x14ac:dyDescent="0.3">
      <c r="A23" s="124" t="s">
        <v>49</v>
      </c>
      <c r="B23" s="175">
        <f>УСЬОГО!C23-'!!12-жінки'!B23</f>
        <v>526</v>
      </c>
      <c r="C23" s="175">
        <f>УСЬОГО!F23-'!!12-жінки'!C23</f>
        <v>492</v>
      </c>
      <c r="D23" s="175">
        <f>УСЬОГО!I23-'!!12-жінки'!D23</f>
        <v>173</v>
      </c>
      <c r="E23" s="175">
        <f>УСЬОГО!L23-'!!12-жінки'!E23</f>
        <v>170</v>
      </c>
      <c r="F23" s="175">
        <f>УСЬОГО!O23-'!!12-жінки'!F23</f>
        <v>59</v>
      </c>
      <c r="G23" s="175">
        <f>УСЬОГО!R23-'!!12-жінки'!G23</f>
        <v>0</v>
      </c>
      <c r="H23" s="175">
        <f>УСЬОГО!U23-'!!12-жінки'!H23</f>
        <v>416</v>
      </c>
      <c r="I23" s="175">
        <f>УСЬОГО!X23-'!!12-жінки'!I23</f>
        <v>44</v>
      </c>
      <c r="J23" s="175">
        <f>УСЬОГО!AA23-'!!12-жінки'!J23</f>
        <v>41</v>
      </c>
      <c r="K23" s="175">
        <f>УСЬОГО!AD23-'!!12-жінки'!K23</f>
        <v>31</v>
      </c>
    </row>
    <row r="24" spans="1:20" ht="15" customHeight="1" x14ac:dyDescent="0.3">
      <c r="A24" s="124" t="s">
        <v>50</v>
      </c>
      <c r="B24" s="175">
        <f>УСЬОГО!C24-'!!12-жінки'!B24</f>
        <v>670</v>
      </c>
      <c r="C24" s="175">
        <f>УСЬОГО!F24-'!!12-жінки'!C24</f>
        <v>434</v>
      </c>
      <c r="D24" s="175">
        <f>УСЬОГО!I24-'!!12-жінки'!D24</f>
        <v>286</v>
      </c>
      <c r="E24" s="175">
        <f>УСЬОГО!L24-'!!12-жінки'!E24</f>
        <v>153</v>
      </c>
      <c r="F24" s="175">
        <f>УСЬОГО!O24-'!!12-жінки'!F24</f>
        <v>51</v>
      </c>
      <c r="G24" s="175">
        <f>УСЬОГО!R24-'!!12-жінки'!G24</f>
        <v>0</v>
      </c>
      <c r="H24" s="175">
        <f>УСЬОГО!U24-'!!12-жінки'!H24</f>
        <v>391</v>
      </c>
      <c r="I24" s="175">
        <f>УСЬОГО!X24-'!!12-жінки'!I24</f>
        <v>89</v>
      </c>
      <c r="J24" s="175">
        <f>УСЬОГО!AA24-'!!12-жінки'!J24</f>
        <v>39</v>
      </c>
      <c r="K24" s="175">
        <f>УСЬОГО!AD24-'!!12-жінки'!K24</f>
        <v>31</v>
      </c>
    </row>
    <row r="25" spans="1:20" ht="15" customHeight="1" x14ac:dyDescent="0.3">
      <c r="A25" s="124" t="s">
        <v>51</v>
      </c>
      <c r="B25" s="175">
        <f>УСЬОГО!C25-'!!12-жінки'!B25</f>
        <v>447</v>
      </c>
      <c r="C25" s="175">
        <f>УСЬОГО!F25-'!!12-жінки'!C25</f>
        <v>329</v>
      </c>
      <c r="D25" s="175">
        <f>УСЬОГО!I25-'!!12-жінки'!D25</f>
        <v>296</v>
      </c>
      <c r="E25" s="175">
        <f>УСЬОГО!L25-'!!12-жінки'!E25</f>
        <v>193</v>
      </c>
      <c r="F25" s="175">
        <f>УСЬОГО!O25-'!!12-жінки'!F25</f>
        <v>14</v>
      </c>
      <c r="G25" s="175">
        <f>УСЬОГО!R25-'!!12-жінки'!G25</f>
        <v>22</v>
      </c>
      <c r="H25" s="175">
        <f>УСЬОГО!U25-'!!12-жінки'!H25</f>
        <v>299</v>
      </c>
      <c r="I25" s="175">
        <f>УСЬОГО!X25-'!!12-жінки'!I25</f>
        <v>84</v>
      </c>
      <c r="J25" s="175">
        <f>УСЬОГО!AA25-'!!12-жінки'!J25</f>
        <v>29</v>
      </c>
      <c r="K25" s="175">
        <f>УСЬОГО!AD25-'!!12-жінки'!K25</f>
        <v>23</v>
      </c>
    </row>
    <row r="26" spans="1:20" ht="15" customHeight="1" x14ac:dyDescent="0.3">
      <c r="A26" s="124" t="s">
        <v>52</v>
      </c>
      <c r="B26" s="175">
        <f>УСЬОГО!C26-'!!12-жінки'!B26</f>
        <v>546</v>
      </c>
      <c r="C26" s="175">
        <f>УСЬОГО!F26-'!!12-жінки'!C26</f>
        <v>462</v>
      </c>
      <c r="D26" s="175">
        <f>УСЬОГО!I26-'!!12-жінки'!D26</f>
        <v>229</v>
      </c>
      <c r="E26" s="175">
        <f>УСЬОГО!L26-'!!12-жінки'!E26</f>
        <v>201</v>
      </c>
      <c r="F26" s="175">
        <f>УСЬОГО!O26-'!!12-жінки'!F26</f>
        <v>24</v>
      </c>
      <c r="G26" s="175">
        <f>УСЬОГО!R26-'!!12-жінки'!G26</f>
        <v>5</v>
      </c>
      <c r="H26" s="175">
        <f>УСЬОГО!U26-'!!12-жінки'!H26</f>
        <v>371</v>
      </c>
      <c r="I26" s="175">
        <f>УСЬОГО!X26-'!!12-жінки'!I26</f>
        <v>50</v>
      </c>
      <c r="J26" s="175">
        <f>УСЬОГО!AA26-'!!12-жінки'!J26</f>
        <v>44</v>
      </c>
      <c r="K26" s="175">
        <f>УСЬОГО!AD26-'!!12-жінки'!K26</f>
        <v>21</v>
      </c>
    </row>
    <row r="27" spans="1:20" ht="15" customHeight="1" x14ac:dyDescent="0.3">
      <c r="A27" s="124" t="s">
        <v>53</v>
      </c>
      <c r="B27" s="175">
        <f>УСЬОГО!C27-'!!12-жінки'!B27</f>
        <v>268</v>
      </c>
      <c r="C27" s="175">
        <f>УСЬОГО!F27-'!!12-жінки'!C27</f>
        <v>253</v>
      </c>
      <c r="D27" s="175">
        <f>УСЬОГО!I27-'!!12-жінки'!D27</f>
        <v>117</v>
      </c>
      <c r="E27" s="175">
        <f>УСЬОГО!L27-'!!12-жінки'!E27</f>
        <v>114</v>
      </c>
      <c r="F27" s="175">
        <f>УСЬОГО!O27-'!!12-жінки'!F27</f>
        <v>42</v>
      </c>
      <c r="G27" s="175">
        <f>УСЬОГО!R27-'!!12-жінки'!G27</f>
        <v>29</v>
      </c>
      <c r="H27" s="175">
        <f>УСЬОГО!U27-'!!12-жінки'!H27</f>
        <v>238</v>
      </c>
      <c r="I27" s="175">
        <f>УСЬОГО!X27-'!!12-жінки'!I27</f>
        <v>20</v>
      </c>
      <c r="J27" s="175">
        <f>УСЬОГО!AA27-'!!12-жінки'!J27</f>
        <v>20</v>
      </c>
      <c r="K27" s="175">
        <f>УСЬОГО!AD27-'!!12-жінки'!K27</f>
        <v>8</v>
      </c>
      <c r="T27" s="125" t="s">
        <v>100</v>
      </c>
    </row>
    <row r="28" spans="1:20" ht="15" customHeight="1" x14ac:dyDescent="0.3">
      <c r="A28" s="124" t="s">
        <v>54</v>
      </c>
      <c r="B28" s="175">
        <f>УСЬОГО!C28-'!!12-жінки'!B28</f>
        <v>338</v>
      </c>
      <c r="C28" s="175">
        <f>УСЬОГО!F28-'!!12-жінки'!C28</f>
        <v>256</v>
      </c>
      <c r="D28" s="175">
        <f>УСЬОГО!I28-'!!12-жінки'!D28</f>
        <v>162</v>
      </c>
      <c r="E28" s="175">
        <f>УСЬОГО!L28-'!!12-жінки'!E28</f>
        <v>108</v>
      </c>
      <c r="F28" s="175">
        <f>УСЬОГО!O28-'!!12-жінки'!F28</f>
        <v>45</v>
      </c>
      <c r="G28" s="175">
        <f>УСЬОГО!R28-'!!12-жінки'!G28</f>
        <v>20</v>
      </c>
      <c r="H28" s="175">
        <f>УСЬОГО!U28-'!!12-жінки'!H28</f>
        <v>249</v>
      </c>
      <c r="I28" s="175">
        <f>УСЬОГО!X28-'!!12-жінки'!I28</f>
        <v>21</v>
      </c>
      <c r="J28" s="175">
        <f>УСЬОГО!AA28-'!!12-жінки'!J28</f>
        <v>21</v>
      </c>
      <c r="K28" s="175">
        <f>УСЬОГО!AD28-'!!12-жінки'!K28</f>
        <v>21</v>
      </c>
    </row>
    <row r="29" spans="1:20" ht="15" customHeight="1" x14ac:dyDescent="0.3">
      <c r="A29" s="124" t="s">
        <v>55</v>
      </c>
      <c r="B29" s="175">
        <f>УСЬОГО!C29-'!!12-жінки'!B29</f>
        <v>362</v>
      </c>
      <c r="C29" s="175">
        <f>УСЬОГО!F29-'!!12-жінки'!C29</f>
        <v>310</v>
      </c>
      <c r="D29" s="175">
        <f>УСЬОГО!I29-'!!12-жінки'!D29</f>
        <v>82</v>
      </c>
      <c r="E29" s="175">
        <f>УСЬОГО!L29-'!!12-жінки'!E29</f>
        <v>70</v>
      </c>
      <c r="F29" s="175">
        <f>УСЬОГО!O29-'!!12-жінки'!F29</f>
        <v>23</v>
      </c>
      <c r="G29" s="175">
        <f>УСЬОГО!R29-'!!12-жінки'!G29</f>
        <v>0</v>
      </c>
      <c r="H29" s="175">
        <f>УСЬОГО!U29-'!!12-жінки'!H29</f>
        <v>261</v>
      </c>
      <c r="I29" s="175">
        <f>УСЬОГО!X29-'!!12-жінки'!I29</f>
        <v>45</v>
      </c>
      <c r="J29" s="175">
        <f>УСЬОГО!AA29-'!!12-жінки'!J29</f>
        <v>40</v>
      </c>
      <c r="K29" s="175">
        <f>УСЬОГО!AD29-'!!12-жінки'!K29</f>
        <v>35</v>
      </c>
    </row>
    <row r="30" spans="1:20" ht="15" customHeight="1" x14ac:dyDescent="0.3">
      <c r="A30" s="126" t="s">
        <v>56</v>
      </c>
      <c r="B30" s="175">
        <f>УСЬОГО!C30-'!!12-жінки'!B30</f>
        <v>352</v>
      </c>
      <c r="C30" s="175">
        <f>УСЬОГО!F30-'!!12-жінки'!C30</f>
        <v>275</v>
      </c>
      <c r="D30" s="175">
        <f>УСЬОГО!I30-'!!12-жінки'!D30</f>
        <v>175</v>
      </c>
      <c r="E30" s="175">
        <f>УСЬОГО!L30-'!!12-жінки'!E30</f>
        <v>137</v>
      </c>
      <c r="F30" s="175">
        <f>УСЬОГО!O30-'!!12-жінки'!F30</f>
        <v>24</v>
      </c>
      <c r="G30" s="175">
        <f>УСЬОГО!R30-'!!12-жінки'!G30</f>
        <v>0</v>
      </c>
      <c r="H30" s="175">
        <f>УСЬОГО!U30-'!!12-жінки'!H30</f>
        <v>246</v>
      </c>
      <c r="I30" s="175">
        <f>УСЬОГО!X30-'!!12-жінки'!I30</f>
        <v>31</v>
      </c>
      <c r="J30" s="175">
        <f>УСЬОГО!AA30-'!!12-жінки'!J30</f>
        <v>26</v>
      </c>
      <c r="K30" s="175">
        <f>УСЬОГО!AD30-'!!12-жінки'!K30</f>
        <v>18</v>
      </c>
    </row>
    <row r="31" spans="1:20" ht="15" customHeight="1" x14ac:dyDescent="0.3">
      <c r="A31" s="127" t="s">
        <v>57</v>
      </c>
      <c r="B31" s="175">
        <f>УСЬОГО!C31-'!!12-жінки'!B31</f>
        <v>484</v>
      </c>
      <c r="C31" s="175">
        <f>УСЬОГО!F31-'!!12-жінки'!C31</f>
        <v>328</v>
      </c>
      <c r="D31" s="175">
        <f>УСЬОГО!I31-'!!12-жінки'!D31</f>
        <v>196</v>
      </c>
      <c r="E31" s="175">
        <f>УСЬОГО!L31-'!!12-жінки'!E31</f>
        <v>146</v>
      </c>
      <c r="F31" s="175">
        <f>УСЬОГО!O31-'!!12-жінки'!F31</f>
        <v>40</v>
      </c>
      <c r="G31" s="175">
        <f>УСЬОГО!R31-'!!12-жінки'!G31</f>
        <v>0</v>
      </c>
      <c r="H31" s="175">
        <f>УСЬОГО!U31-'!!12-жінки'!H31</f>
        <v>291</v>
      </c>
      <c r="I31" s="175">
        <f>УСЬОГО!X31-'!!12-жінки'!I31</f>
        <v>56</v>
      </c>
      <c r="J31" s="175">
        <f>УСЬОГО!AA31-'!!12-жінки'!J31</f>
        <v>37</v>
      </c>
      <c r="K31" s="175">
        <f>УСЬОГО!AD31-'!!12-жінки'!K31</f>
        <v>27</v>
      </c>
    </row>
    <row r="32" spans="1:20" ht="15" customHeight="1" x14ac:dyDescent="0.3">
      <c r="A32" s="127" t="s">
        <v>58</v>
      </c>
      <c r="B32" s="175">
        <f>УСЬОГО!C32-'!!12-жінки'!B32</f>
        <v>549</v>
      </c>
      <c r="C32" s="175">
        <f>УСЬОГО!F32-'!!12-жінки'!C32</f>
        <v>281</v>
      </c>
      <c r="D32" s="175">
        <f>УСЬОГО!I32-'!!12-жінки'!D32</f>
        <v>340</v>
      </c>
      <c r="E32" s="175">
        <f>УСЬОГО!L32-'!!12-жінки'!E32</f>
        <v>147</v>
      </c>
      <c r="F32" s="175">
        <f>УСЬОГО!O32-'!!12-жінки'!F32</f>
        <v>14</v>
      </c>
      <c r="G32" s="175">
        <f>УСЬОГО!R32-'!!12-жінки'!G32</f>
        <v>3</v>
      </c>
      <c r="H32" s="175">
        <f>УСЬОГО!U32-'!!12-жінки'!H32</f>
        <v>272</v>
      </c>
      <c r="I32" s="175">
        <f>УСЬОГО!X32-'!!12-жінки'!I32</f>
        <v>125</v>
      </c>
      <c r="J32" s="175">
        <f>УСЬОГО!AA32-'!!12-жінки'!J32</f>
        <v>29</v>
      </c>
      <c r="K32" s="175">
        <f>УСЬОГО!AD32-'!!12-жінки'!K32</f>
        <v>17</v>
      </c>
    </row>
    <row r="33" spans="1:11" ht="15" customHeight="1" x14ac:dyDescent="0.3">
      <c r="A33" s="127" t="s">
        <v>59</v>
      </c>
      <c r="B33" s="175">
        <f>УСЬОГО!C33-'!!12-жінки'!B33</f>
        <v>733</v>
      </c>
      <c r="C33" s="175">
        <f>УСЬОГО!F33-'!!12-жінки'!C33</f>
        <v>636</v>
      </c>
      <c r="D33" s="175">
        <f>УСЬОГО!I33-'!!12-жінки'!D33</f>
        <v>328</v>
      </c>
      <c r="E33" s="175">
        <f>УСЬОГО!L33-'!!12-жінки'!E33</f>
        <v>256</v>
      </c>
      <c r="F33" s="175">
        <f>УСЬОГО!O33-'!!12-жінки'!F33</f>
        <v>59</v>
      </c>
      <c r="G33" s="175">
        <f>УСЬОГО!R33-'!!12-жінки'!G33</f>
        <v>0</v>
      </c>
      <c r="H33" s="175">
        <f>УСЬОГО!U33-'!!12-жінки'!H33</f>
        <v>579</v>
      </c>
      <c r="I33" s="175">
        <f>УСЬОГО!X33-'!!12-жінки'!I33</f>
        <v>83</v>
      </c>
      <c r="J33" s="175">
        <f>УСЬОГО!AA33-'!!12-жінки'!J33</f>
        <v>46</v>
      </c>
      <c r="K33" s="175">
        <f>УСЬОГО!AD33-'!!12-жінки'!K33</f>
        <v>30</v>
      </c>
    </row>
    <row r="34" spans="1:11" ht="15" customHeight="1" x14ac:dyDescent="0.3">
      <c r="A34" s="127" t="s">
        <v>60</v>
      </c>
      <c r="B34" s="175">
        <f>УСЬОГО!C34-'!!12-жінки'!B34</f>
        <v>673</v>
      </c>
      <c r="C34" s="175">
        <f>УСЬОГО!F34-'!!12-жінки'!C34</f>
        <v>470</v>
      </c>
      <c r="D34" s="175">
        <f>УСЬОГО!I34-'!!12-жінки'!D34</f>
        <v>308</v>
      </c>
      <c r="E34" s="175">
        <f>УСЬОГО!L34-'!!12-жінки'!E34</f>
        <v>145</v>
      </c>
      <c r="F34" s="175">
        <f>УСЬОГО!O34-'!!12-жінки'!F34</f>
        <v>57</v>
      </c>
      <c r="G34" s="175">
        <f>УСЬОГО!R34-'!!12-жінки'!G34</f>
        <v>0</v>
      </c>
      <c r="H34" s="175">
        <f>УСЬОГО!U34-'!!12-жінки'!H34</f>
        <v>392</v>
      </c>
      <c r="I34" s="175">
        <f>УСЬОГО!X34-'!!12-жінки'!I34</f>
        <v>117</v>
      </c>
      <c r="J34" s="175">
        <f>УСЬОГО!AA34-'!!12-жінки'!J34</f>
        <v>64</v>
      </c>
      <c r="K34" s="175">
        <f>УСЬОГО!AD34-'!!12-жінки'!K34</f>
        <v>30</v>
      </c>
    </row>
    <row r="35" spans="1:11" ht="15" customHeight="1" x14ac:dyDescent="0.3">
      <c r="A35" s="127" t="s">
        <v>61</v>
      </c>
      <c r="B35" s="175">
        <f>УСЬОГО!C35-'!!12-жінки'!B35</f>
        <v>357</v>
      </c>
      <c r="C35" s="175">
        <f>УСЬОГО!F35-'!!12-жінки'!C35</f>
        <v>285</v>
      </c>
      <c r="D35" s="175">
        <f>УСЬОГО!I35-'!!12-жінки'!D35</f>
        <v>169</v>
      </c>
      <c r="E35" s="175">
        <f>УСЬОГО!L35-'!!12-жінки'!E35</f>
        <v>114</v>
      </c>
      <c r="F35" s="175">
        <f>УСЬОГО!O35-'!!12-жінки'!F35</f>
        <v>56</v>
      </c>
      <c r="G35" s="175">
        <f>УСЬОГО!R35-'!!12-жінки'!G35</f>
        <v>6</v>
      </c>
      <c r="H35" s="175">
        <f>УСЬОГО!U35-'!!12-жінки'!H35</f>
        <v>263</v>
      </c>
      <c r="I35" s="175">
        <f>УСЬОГО!X35-'!!12-жінки'!I35</f>
        <v>48</v>
      </c>
      <c r="J35" s="175">
        <f>УСЬОГО!AA35-'!!12-жінки'!J35</f>
        <v>33</v>
      </c>
      <c r="K35" s="175">
        <f>УСЬОГО!AD35-'!!12-жінки'!K35</f>
        <v>29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B16" sqref="B16:C17"/>
    </sheetView>
  </sheetViews>
  <sheetFormatPr defaultColWidth="8" defaultRowHeight="13.2" x14ac:dyDescent="0.25"/>
  <cols>
    <col min="1" max="1" width="52.5546875" style="2" customWidth="1"/>
    <col min="2" max="2" width="14.44140625" style="16" customWidth="1"/>
    <col min="3" max="3" width="14.5546875" style="16" customWidth="1"/>
    <col min="4" max="4" width="9.5546875" style="2" customWidth="1"/>
    <col min="5" max="5" width="12.33203125" style="2" customWidth="1"/>
    <col min="6" max="7" width="14.44140625" style="2" customWidth="1"/>
    <col min="8" max="8" width="10" style="2" customWidth="1"/>
    <col min="9" max="9" width="12.33203125" style="2" customWidth="1"/>
    <col min="10" max="10" width="13.33203125" style="2" bestFit="1" customWidth="1"/>
    <col min="11" max="11" width="11.44140625" style="2" bestFit="1" customWidth="1"/>
    <col min="12" max="16384" width="8" style="2"/>
  </cols>
  <sheetData>
    <row r="1" spans="1:11" ht="27" customHeight="1" x14ac:dyDescent="0.25">
      <c r="A1" s="236" t="s">
        <v>65</v>
      </c>
      <c r="B1" s="236"/>
      <c r="C1" s="236"/>
      <c r="D1" s="236"/>
      <c r="E1" s="236"/>
      <c r="F1" s="236"/>
      <c r="G1" s="236"/>
      <c r="H1" s="236"/>
      <c r="I1" s="236"/>
    </row>
    <row r="2" spans="1:11" ht="23.25" customHeight="1" x14ac:dyDescent="0.25">
      <c r="A2" s="236" t="s">
        <v>66</v>
      </c>
      <c r="B2" s="236"/>
      <c r="C2" s="236"/>
      <c r="D2" s="236"/>
      <c r="E2" s="236"/>
      <c r="F2" s="236"/>
      <c r="G2" s="236"/>
      <c r="H2" s="236"/>
      <c r="I2" s="236"/>
    </row>
    <row r="3" spans="1:11" ht="3.6" customHeight="1" x14ac:dyDescent="0.2">
      <c r="A3" s="327"/>
      <c r="B3" s="327"/>
      <c r="C3" s="327"/>
      <c r="D3" s="327"/>
      <c r="E3" s="327"/>
    </row>
    <row r="4" spans="1:11" s="3" customFormat="1" ht="25.5" customHeight="1" x14ac:dyDescent="0.3">
      <c r="A4" s="241" t="s">
        <v>0</v>
      </c>
      <c r="B4" s="329" t="s">
        <v>5</v>
      </c>
      <c r="C4" s="329"/>
      <c r="D4" s="329"/>
      <c r="E4" s="329"/>
      <c r="F4" s="329" t="s">
        <v>6</v>
      </c>
      <c r="G4" s="329"/>
      <c r="H4" s="329"/>
      <c r="I4" s="329"/>
    </row>
    <row r="5" spans="1:11" s="3" customFormat="1" ht="23.25" customHeight="1" x14ac:dyDescent="0.3">
      <c r="A5" s="328"/>
      <c r="B5" s="330" t="s">
        <v>102</v>
      </c>
      <c r="C5" s="330" t="s">
        <v>103</v>
      </c>
      <c r="D5" s="280" t="s">
        <v>1</v>
      </c>
      <c r="E5" s="281"/>
      <c r="F5" s="330" t="s">
        <v>102</v>
      </c>
      <c r="G5" s="330" t="s">
        <v>103</v>
      </c>
      <c r="H5" s="280" t="s">
        <v>1</v>
      </c>
      <c r="I5" s="281"/>
    </row>
    <row r="6" spans="1:11" s="3" customFormat="1" ht="31.35" customHeight="1" x14ac:dyDescent="0.3">
      <c r="A6" s="242"/>
      <c r="B6" s="331"/>
      <c r="C6" s="331"/>
      <c r="D6" s="4" t="s">
        <v>2</v>
      </c>
      <c r="E6" s="5" t="s">
        <v>25</v>
      </c>
      <c r="F6" s="331"/>
      <c r="G6" s="331"/>
      <c r="H6" s="4" t="s">
        <v>2</v>
      </c>
      <c r="I6" s="5" t="s">
        <v>25</v>
      </c>
    </row>
    <row r="7" spans="1:11" s="7" customFormat="1" ht="15.75" customHeight="1" x14ac:dyDescent="0.3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3">
      <c r="A8" s="8" t="s">
        <v>26</v>
      </c>
      <c r="B8" s="75" t="s">
        <v>90</v>
      </c>
      <c r="C8" s="75">
        <f>'12-жінки-ЦЗ'!C7</f>
        <v>31191</v>
      </c>
      <c r="D8" s="75" t="s">
        <v>90</v>
      </c>
      <c r="E8" s="75" t="s">
        <v>90</v>
      </c>
      <c r="F8" s="75" t="s">
        <v>90</v>
      </c>
      <c r="G8" s="75">
        <f>'13-чоловіки-ЦЗ'!C7</f>
        <v>19126</v>
      </c>
      <c r="H8" s="75" t="s">
        <v>90</v>
      </c>
      <c r="I8" s="75" t="s">
        <v>90</v>
      </c>
      <c r="J8" s="23"/>
      <c r="K8" s="21"/>
    </row>
    <row r="9" spans="1:11" s="3" customFormat="1" ht="28.5" customHeight="1" x14ac:dyDescent="0.3">
      <c r="A9" s="8" t="s">
        <v>27</v>
      </c>
      <c r="B9" s="91">
        <f>'12-жінки-ЦЗ'!E7</f>
        <v>42409</v>
      </c>
      <c r="C9" s="67">
        <f>'12-жінки-ЦЗ'!F7</f>
        <v>26828</v>
      </c>
      <c r="D9" s="9">
        <f t="shared" ref="D9:D13" si="0">C9*100/B9</f>
        <v>63.26015704213728</v>
      </c>
      <c r="E9" s="83">
        <f t="shared" ref="E9:E13" si="1">C9-B9</f>
        <v>-15581</v>
      </c>
      <c r="F9" s="67">
        <f>'13-чоловіки-ЦЗ'!E7</f>
        <v>27951</v>
      </c>
      <c r="G9" s="67">
        <f>'13-чоловіки-ЦЗ'!F7</f>
        <v>14741</v>
      </c>
      <c r="H9" s="9">
        <f t="shared" ref="H9:H13" si="2">G9*100/F9</f>
        <v>52.738721333762655</v>
      </c>
      <c r="I9" s="83">
        <f t="shared" ref="I9:I13" si="3">G9-F9</f>
        <v>-13210</v>
      </c>
      <c r="J9" s="21"/>
      <c r="K9" s="21"/>
    </row>
    <row r="10" spans="1:11" s="3" customFormat="1" ht="52.5" customHeight="1" x14ac:dyDescent="0.3">
      <c r="A10" s="12" t="s">
        <v>28</v>
      </c>
      <c r="B10" s="91">
        <f>'12-жінки-ЦЗ'!H7</f>
        <v>15629</v>
      </c>
      <c r="C10" s="67">
        <f>'12-жінки-ЦЗ'!I7</f>
        <v>9261</v>
      </c>
      <c r="D10" s="9">
        <f t="shared" si="0"/>
        <v>59.255230660950794</v>
      </c>
      <c r="E10" s="83">
        <f t="shared" si="1"/>
        <v>-6368</v>
      </c>
      <c r="F10" s="67">
        <f>'13-чоловіки-ЦЗ'!H7</f>
        <v>13179</v>
      </c>
      <c r="G10" s="67">
        <f>'13-чоловіки-ЦЗ'!I7</f>
        <v>7650</v>
      </c>
      <c r="H10" s="9">
        <f t="shared" si="2"/>
        <v>58.046892783974506</v>
      </c>
      <c r="I10" s="83">
        <f t="shared" si="3"/>
        <v>-5529</v>
      </c>
      <c r="J10" s="21"/>
      <c r="K10" s="21"/>
    </row>
    <row r="11" spans="1:11" s="3" customFormat="1" ht="32.1" customHeight="1" x14ac:dyDescent="0.3">
      <c r="A11" s="13" t="s">
        <v>29</v>
      </c>
      <c r="B11" s="91">
        <f>'12-жінки-ЦЗ'!K7</f>
        <v>2920</v>
      </c>
      <c r="C11" s="67">
        <f>'12-жінки-ЦЗ'!L7</f>
        <v>1719</v>
      </c>
      <c r="D11" s="9">
        <f t="shared" si="0"/>
        <v>58.869863013698627</v>
      </c>
      <c r="E11" s="83">
        <f t="shared" si="1"/>
        <v>-1201</v>
      </c>
      <c r="F11" s="67">
        <f>'13-чоловіки-ЦЗ'!K7</f>
        <v>2077</v>
      </c>
      <c r="G11" s="67">
        <f>'13-чоловіки-ЦЗ'!L7</f>
        <v>1143</v>
      </c>
      <c r="H11" s="9">
        <f t="shared" si="2"/>
        <v>55.031295137217143</v>
      </c>
      <c r="I11" s="83">
        <f t="shared" si="3"/>
        <v>-934</v>
      </c>
      <c r="J11" s="21"/>
      <c r="K11" s="21"/>
    </row>
    <row r="12" spans="1:11" s="3" customFormat="1" ht="45.75" customHeight="1" x14ac:dyDescent="0.3">
      <c r="A12" s="13" t="s">
        <v>20</v>
      </c>
      <c r="B12" s="91">
        <f>'12-жінки-ЦЗ'!N7</f>
        <v>352</v>
      </c>
      <c r="C12" s="67">
        <f>'12-жінки-ЦЗ'!O7</f>
        <v>116</v>
      </c>
      <c r="D12" s="9">
        <f t="shared" si="0"/>
        <v>32.954545454545453</v>
      </c>
      <c r="E12" s="83">
        <f t="shared" si="1"/>
        <v>-236</v>
      </c>
      <c r="F12" s="67">
        <f>'13-чоловіки-ЦЗ'!N7</f>
        <v>366</v>
      </c>
      <c r="G12" s="67">
        <f>'13-чоловіки-ЦЗ'!O7</f>
        <v>192</v>
      </c>
      <c r="H12" s="9">
        <f t="shared" si="2"/>
        <v>52.459016393442624</v>
      </c>
      <c r="I12" s="83">
        <f t="shared" si="3"/>
        <v>-174</v>
      </c>
      <c r="J12" s="21"/>
      <c r="K12" s="21"/>
    </row>
    <row r="13" spans="1:11" s="3" customFormat="1" ht="55.5" customHeight="1" x14ac:dyDescent="0.3">
      <c r="A13" s="13" t="s">
        <v>30</v>
      </c>
      <c r="B13" s="91">
        <f>'12-жінки-ЦЗ'!Q7</f>
        <v>33314</v>
      </c>
      <c r="C13" s="67">
        <f>'12-жінки-ЦЗ'!R7</f>
        <v>22702</v>
      </c>
      <c r="D13" s="9">
        <f t="shared" si="0"/>
        <v>68.145524404154415</v>
      </c>
      <c r="E13" s="83">
        <f t="shared" si="1"/>
        <v>-10612</v>
      </c>
      <c r="F13" s="67">
        <f>'13-чоловіки-ЦЗ'!Q7</f>
        <v>22101</v>
      </c>
      <c r="G13" s="67">
        <f>'13-чоловіки-ЦЗ'!R7</f>
        <v>12269</v>
      </c>
      <c r="H13" s="9">
        <f t="shared" si="2"/>
        <v>55.513325188905476</v>
      </c>
      <c r="I13" s="83">
        <f t="shared" si="3"/>
        <v>-9832</v>
      </c>
      <c r="J13" s="21"/>
      <c r="K13" s="21"/>
    </row>
    <row r="14" spans="1:11" s="3" customFormat="1" ht="12.75" customHeight="1" x14ac:dyDescent="0.3">
      <c r="A14" s="243" t="s">
        <v>4</v>
      </c>
      <c r="B14" s="244"/>
      <c r="C14" s="244"/>
      <c r="D14" s="244"/>
      <c r="E14" s="244"/>
      <c r="F14" s="244"/>
      <c r="G14" s="244"/>
      <c r="H14" s="244"/>
      <c r="I14" s="244"/>
      <c r="J14" s="21"/>
      <c r="K14" s="21"/>
    </row>
    <row r="15" spans="1:11" s="3" customFormat="1" ht="18" customHeight="1" x14ac:dyDescent="0.3">
      <c r="A15" s="245"/>
      <c r="B15" s="246"/>
      <c r="C15" s="246"/>
      <c r="D15" s="246"/>
      <c r="E15" s="246"/>
      <c r="F15" s="246"/>
      <c r="G15" s="246"/>
      <c r="H15" s="246"/>
      <c r="I15" s="246"/>
      <c r="J15" s="21"/>
      <c r="K15" s="21"/>
    </row>
    <row r="16" spans="1:11" s="3" customFormat="1" ht="20.25" customHeight="1" x14ac:dyDescent="0.3">
      <c r="A16" s="241" t="s">
        <v>0</v>
      </c>
      <c r="B16" s="296" t="s">
        <v>104</v>
      </c>
      <c r="C16" s="296" t="s">
        <v>105</v>
      </c>
      <c r="D16" s="280" t="s">
        <v>1</v>
      </c>
      <c r="E16" s="281"/>
      <c r="F16" s="296" t="s">
        <v>104</v>
      </c>
      <c r="G16" s="296" t="s">
        <v>105</v>
      </c>
      <c r="H16" s="280" t="s">
        <v>1</v>
      </c>
      <c r="I16" s="281"/>
      <c r="J16" s="21"/>
      <c r="K16" s="21"/>
    </row>
    <row r="17" spans="1:11" ht="35.85" customHeight="1" x14ac:dyDescent="0.4">
      <c r="A17" s="242"/>
      <c r="B17" s="296"/>
      <c r="C17" s="296"/>
      <c r="D17" s="19" t="s">
        <v>2</v>
      </c>
      <c r="E17" s="5" t="s">
        <v>25</v>
      </c>
      <c r="F17" s="296"/>
      <c r="G17" s="296"/>
      <c r="H17" s="19" t="s">
        <v>2</v>
      </c>
      <c r="I17" s="5" t="s">
        <v>25</v>
      </c>
      <c r="J17" s="22"/>
      <c r="K17" s="22"/>
    </row>
    <row r="18" spans="1:11" ht="24" customHeight="1" x14ac:dyDescent="0.4">
      <c r="A18" s="8" t="s">
        <v>31</v>
      </c>
      <c r="B18" s="75" t="s">
        <v>90</v>
      </c>
      <c r="C18" s="75">
        <f>'12-жінки-ЦЗ'!U7</f>
        <v>4644</v>
      </c>
      <c r="D18" s="75" t="s">
        <v>90</v>
      </c>
      <c r="E18" s="75" t="s">
        <v>90</v>
      </c>
      <c r="F18" s="75" t="s">
        <v>90</v>
      </c>
      <c r="G18" s="76">
        <f>'13-чоловіки-ЦЗ'!U7</f>
        <v>2248</v>
      </c>
      <c r="H18" s="75" t="s">
        <v>90</v>
      </c>
      <c r="I18" s="75" t="s">
        <v>90</v>
      </c>
      <c r="J18" s="22"/>
      <c r="K18" s="22"/>
    </row>
    <row r="19" spans="1:11" ht="25.5" customHeight="1" x14ac:dyDescent="0.4">
      <c r="A19" s="1" t="s">
        <v>27</v>
      </c>
      <c r="B19" s="92">
        <f>'12-жінки-ЦЗ'!W7</f>
        <v>7939</v>
      </c>
      <c r="C19" s="75">
        <f>'12-жінки-ЦЗ'!X7</f>
        <v>3857</v>
      </c>
      <c r="D19" s="15">
        <f t="shared" ref="D19:D20" si="4">C19*100/B19</f>
        <v>48.582944955284042</v>
      </c>
      <c r="E19" s="83">
        <f t="shared" ref="E19:E20" si="5">C19-B19</f>
        <v>-4082</v>
      </c>
      <c r="F19" s="76">
        <f>'13-чоловіки-ЦЗ'!W7</f>
        <v>4840</v>
      </c>
      <c r="G19" s="76">
        <f>'13-чоловіки-ЦЗ'!X7</f>
        <v>1290</v>
      </c>
      <c r="H19" s="14">
        <f t="shared" ref="H19:H20" si="6">G19*100/F19</f>
        <v>26.652892561983471</v>
      </c>
      <c r="I19" s="83">
        <f t="shared" ref="I19:I20" si="7">G19-F19</f>
        <v>-3550</v>
      </c>
      <c r="J19" s="22"/>
      <c r="K19" s="22"/>
    </row>
    <row r="20" spans="1:11" ht="21" x14ac:dyDescent="0.4">
      <c r="A20" s="1" t="s">
        <v>32</v>
      </c>
      <c r="B20" s="92">
        <f>'12-жінки-ЦЗ'!Z7</f>
        <v>6926</v>
      </c>
      <c r="C20" s="75">
        <f>'12-жінки-ЦЗ'!AA7</f>
        <v>2725</v>
      </c>
      <c r="D20" s="15">
        <f t="shared" si="4"/>
        <v>39.344498989315625</v>
      </c>
      <c r="E20" s="83">
        <f t="shared" si="5"/>
        <v>-4201</v>
      </c>
      <c r="F20" s="76">
        <f>'13-чоловіки-ЦЗ'!Z7</f>
        <v>4316</v>
      </c>
      <c r="G20" s="76">
        <f>'13-чоловіки-ЦЗ'!AA7</f>
        <v>913</v>
      </c>
      <c r="H20" s="14">
        <f t="shared" si="6"/>
        <v>21.153846153846153</v>
      </c>
      <c r="I20" s="83">
        <f t="shared" si="7"/>
        <v>-3403</v>
      </c>
      <c r="J20" s="22"/>
      <c r="K20" s="22"/>
    </row>
    <row r="21" spans="1:11" ht="20.25" x14ac:dyDescent="0.3">
      <c r="C21" s="17"/>
      <c r="J21" s="22"/>
      <c r="K21" s="22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Z15" sqref="Z15"/>
    </sheetView>
  </sheetViews>
  <sheetFormatPr defaultColWidth="9.33203125" defaultRowHeight="13.8" x14ac:dyDescent="0.25"/>
  <cols>
    <col min="1" max="1" width="25.6640625" style="42" customWidth="1"/>
    <col min="2" max="2" width="11" style="42" hidden="1" customWidth="1"/>
    <col min="3" max="3" width="26.5546875" style="42" customWidth="1"/>
    <col min="4" max="4" width="8.33203125" style="42" hidden="1" customWidth="1"/>
    <col min="5" max="6" width="11.6640625" style="42" customWidth="1"/>
    <col min="7" max="7" width="7.44140625" style="42" customWidth="1"/>
    <col min="8" max="8" width="11.6640625" style="42" customWidth="1"/>
    <col min="9" max="9" width="11" style="42" customWidth="1"/>
    <col min="10" max="10" width="7.44140625" style="42" customWidth="1"/>
    <col min="11" max="12" width="9.44140625" style="42" customWidth="1"/>
    <col min="13" max="13" width="9" style="42" customWidth="1"/>
    <col min="14" max="14" width="10" style="42" customWidth="1"/>
    <col min="15" max="15" width="9.33203125" style="42" customWidth="1"/>
    <col min="16" max="16" width="8.33203125" style="42" customWidth="1"/>
    <col min="17" max="18" width="9.5546875" style="42" customWidth="1"/>
    <col min="19" max="19" width="8.33203125" style="42" customWidth="1"/>
    <col min="20" max="20" width="10.5546875" style="42" hidden="1" customWidth="1"/>
    <col min="21" max="21" width="24.33203125" style="42" customWidth="1"/>
    <col min="22" max="22" width="13.5546875" style="42" hidden="1" customWidth="1"/>
    <col min="23" max="24" width="9.6640625" style="42" customWidth="1"/>
    <col min="25" max="25" width="8.33203125" style="42" customWidth="1"/>
    <col min="26" max="16384" width="9.33203125" style="42"/>
  </cols>
  <sheetData>
    <row r="1" spans="1:32" s="26" customFormat="1" ht="41.25" customHeight="1" x14ac:dyDescent="0.4">
      <c r="B1" s="262" t="s">
        <v>112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5"/>
      <c r="O1" s="25"/>
      <c r="P1" s="25"/>
      <c r="Q1" s="25"/>
      <c r="R1" s="25"/>
      <c r="S1" s="25"/>
      <c r="T1" s="25"/>
      <c r="U1" s="25"/>
      <c r="V1" s="25"/>
      <c r="W1" s="25"/>
      <c r="X1" s="267"/>
      <c r="Y1" s="267"/>
      <c r="Z1" s="45"/>
      <c r="AB1" s="66" t="s">
        <v>14</v>
      </c>
    </row>
    <row r="2" spans="1:32" s="29" customFormat="1" ht="14.2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61"/>
      <c r="Y2" s="261"/>
      <c r="Z2" s="260"/>
      <c r="AA2" s="260"/>
      <c r="AB2" s="52" t="s">
        <v>7</v>
      </c>
      <c r="AC2" s="52"/>
    </row>
    <row r="3" spans="1:32" s="30" customFormat="1" ht="68.099999999999994" customHeight="1" x14ac:dyDescent="0.3">
      <c r="A3" s="258"/>
      <c r="B3" s="155"/>
      <c r="C3" s="151" t="s">
        <v>94</v>
      </c>
      <c r="D3" s="155"/>
      <c r="E3" s="291" t="s">
        <v>22</v>
      </c>
      <c r="F3" s="291"/>
      <c r="G3" s="291"/>
      <c r="H3" s="291" t="s">
        <v>13</v>
      </c>
      <c r="I3" s="291"/>
      <c r="J3" s="291"/>
      <c r="K3" s="291" t="s">
        <v>9</v>
      </c>
      <c r="L3" s="291"/>
      <c r="M3" s="291"/>
      <c r="N3" s="291" t="s">
        <v>10</v>
      </c>
      <c r="O3" s="291"/>
      <c r="P3" s="291"/>
      <c r="Q3" s="293" t="s">
        <v>8</v>
      </c>
      <c r="R3" s="294"/>
      <c r="S3" s="295"/>
      <c r="T3" s="155" t="s">
        <v>16</v>
      </c>
      <c r="U3" s="151" t="s">
        <v>97</v>
      </c>
      <c r="V3" s="155"/>
      <c r="W3" s="291" t="s">
        <v>11</v>
      </c>
      <c r="X3" s="291"/>
      <c r="Y3" s="291"/>
      <c r="Z3" s="291" t="s">
        <v>12</v>
      </c>
      <c r="AA3" s="291"/>
      <c r="AB3" s="291"/>
    </row>
    <row r="4" spans="1:32" s="31" customFormat="1" ht="19.5" customHeight="1" x14ac:dyDescent="0.3">
      <c r="A4" s="258"/>
      <c r="B4" s="292" t="s">
        <v>62</v>
      </c>
      <c r="C4" s="292" t="s">
        <v>92</v>
      </c>
      <c r="D4" s="255" t="s">
        <v>2</v>
      </c>
      <c r="E4" s="292" t="s">
        <v>62</v>
      </c>
      <c r="F4" s="292" t="s">
        <v>92</v>
      </c>
      <c r="G4" s="255" t="s">
        <v>2</v>
      </c>
      <c r="H4" s="292" t="s">
        <v>62</v>
      </c>
      <c r="I4" s="292" t="s">
        <v>92</v>
      </c>
      <c r="J4" s="255" t="s">
        <v>2</v>
      </c>
      <c r="K4" s="292" t="s">
        <v>62</v>
      </c>
      <c r="L4" s="292" t="s">
        <v>92</v>
      </c>
      <c r="M4" s="255" t="s">
        <v>2</v>
      </c>
      <c r="N4" s="292" t="s">
        <v>62</v>
      </c>
      <c r="O4" s="292" t="s">
        <v>92</v>
      </c>
      <c r="P4" s="255" t="s">
        <v>2</v>
      </c>
      <c r="Q4" s="292" t="s">
        <v>62</v>
      </c>
      <c r="R4" s="292" t="s">
        <v>92</v>
      </c>
      <c r="S4" s="255" t="s">
        <v>2</v>
      </c>
      <c r="T4" s="332" t="s">
        <v>62</v>
      </c>
      <c r="U4" s="292" t="s">
        <v>92</v>
      </c>
      <c r="V4" s="255" t="s">
        <v>2</v>
      </c>
      <c r="W4" s="292" t="s">
        <v>62</v>
      </c>
      <c r="X4" s="292" t="s">
        <v>92</v>
      </c>
      <c r="Y4" s="255" t="s">
        <v>2</v>
      </c>
      <c r="Z4" s="292" t="s">
        <v>62</v>
      </c>
      <c r="AA4" s="292" t="s">
        <v>92</v>
      </c>
      <c r="AB4" s="255" t="s">
        <v>2</v>
      </c>
    </row>
    <row r="5" spans="1:32" s="31" customFormat="1" ht="4.5" customHeight="1" x14ac:dyDescent="0.3">
      <c r="A5" s="258"/>
      <c r="B5" s="292"/>
      <c r="C5" s="292"/>
      <c r="D5" s="255"/>
      <c r="E5" s="292"/>
      <c r="F5" s="292"/>
      <c r="G5" s="255"/>
      <c r="H5" s="292"/>
      <c r="I5" s="292"/>
      <c r="J5" s="255"/>
      <c r="K5" s="292"/>
      <c r="L5" s="292"/>
      <c r="M5" s="255"/>
      <c r="N5" s="292"/>
      <c r="O5" s="292"/>
      <c r="P5" s="255"/>
      <c r="Q5" s="292"/>
      <c r="R5" s="292"/>
      <c r="S5" s="255"/>
      <c r="T5" s="332"/>
      <c r="U5" s="292"/>
      <c r="V5" s="255"/>
      <c r="W5" s="292"/>
      <c r="X5" s="292"/>
      <c r="Y5" s="255"/>
      <c r="Z5" s="292"/>
      <c r="AA5" s="292"/>
      <c r="AB5" s="255"/>
    </row>
    <row r="6" spans="1:32" s="48" customFormat="1" ht="11.25" customHeight="1" x14ac:dyDescent="0.25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1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33">
        <f>SUM(B8:B35)</f>
        <v>52192</v>
      </c>
      <c r="C7" s="33">
        <f>SUM(C8:C35)</f>
        <v>31191</v>
      </c>
      <c r="D7" s="34">
        <f>C7*100/B7</f>
        <v>59.762032495401591</v>
      </c>
      <c r="E7" s="33">
        <f>SUM(E8:E35)</f>
        <v>42409</v>
      </c>
      <c r="F7" s="33">
        <f>SUM(F8:F35)</f>
        <v>26828</v>
      </c>
      <c r="G7" s="34">
        <f>F7*100/E7</f>
        <v>63.26015704213728</v>
      </c>
      <c r="H7" s="33">
        <f>SUM(H8:H35)</f>
        <v>15629</v>
      </c>
      <c r="I7" s="33">
        <f>SUM(I8:I35)</f>
        <v>9261</v>
      </c>
      <c r="J7" s="34">
        <f>I7*100/H7</f>
        <v>59.255230660950794</v>
      </c>
      <c r="K7" s="33">
        <f>SUM(K8:K35)</f>
        <v>2920</v>
      </c>
      <c r="L7" s="33">
        <f>SUM(L8:L35)</f>
        <v>1719</v>
      </c>
      <c r="M7" s="34">
        <f>L7*100/K7</f>
        <v>58.869863013698627</v>
      </c>
      <c r="N7" s="33">
        <f>SUM(N8:N35)</f>
        <v>352</v>
      </c>
      <c r="O7" s="33">
        <f>SUM(O8:O35)</f>
        <v>116</v>
      </c>
      <c r="P7" s="34">
        <f>O7*100/N7</f>
        <v>32.954545454545453</v>
      </c>
      <c r="Q7" s="33">
        <f>SUM(Q8:Q35)</f>
        <v>33314</v>
      </c>
      <c r="R7" s="33">
        <f>SUM(R8:R35)</f>
        <v>22702</v>
      </c>
      <c r="S7" s="34">
        <f>R7*100/Q7</f>
        <v>68.145524404154415</v>
      </c>
      <c r="T7" s="148">
        <f>SUM(T8:T35)</f>
        <v>0</v>
      </c>
      <c r="U7" s="33">
        <f>SUM(U8:U35)</f>
        <v>4644</v>
      </c>
      <c r="V7" s="34" t="e">
        <f>U7*100/T7</f>
        <v>#DIV/0!</v>
      </c>
      <c r="W7" s="33">
        <f>SUM(W8:W35)</f>
        <v>7939</v>
      </c>
      <c r="X7" s="33">
        <f>SUM(X8:X35)</f>
        <v>3857</v>
      </c>
      <c r="Y7" s="34">
        <f>X7*100/W7</f>
        <v>48.582944955284042</v>
      </c>
      <c r="Z7" s="33">
        <f>SUM(Z8:Z35)</f>
        <v>6926</v>
      </c>
      <c r="AA7" s="33">
        <f>SUM(AA8:AA35)</f>
        <v>2725</v>
      </c>
      <c r="AB7" s="34">
        <f>AA7*100/Z7</f>
        <v>39.344498989315625</v>
      </c>
      <c r="AC7" s="35"/>
      <c r="AF7" s="40"/>
    </row>
    <row r="8" spans="1:32" s="40" customFormat="1" ht="17.100000000000001" customHeight="1" x14ac:dyDescent="0.25">
      <c r="A8" s="54" t="s">
        <v>34</v>
      </c>
      <c r="B8" s="37">
        <v>13636</v>
      </c>
      <c r="C8" s="37">
        <f>'!!12-жінки'!B8</f>
        <v>8597</v>
      </c>
      <c r="D8" s="38">
        <f t="shared" ref="D8:D35" si="0">C8*100/B8</f>
        <v>63.046347902610734</v>
      </c>
      <c r="E8" s="37">
        <v>11621</v>
      </c>
      <c r="F8" s="37">
        <f>'!!12-жінки'!C8</f>
        <v>7114</v>
      </c>
      <c r="G8" s="38">
        <f t="shared" ref="G8:G35" si="1">F8*100/E8</f>
        <v>61.216762757077703</v>
      </c>
      <c r="H8" s="37">
        <v>2568</v>
      </c>
      <c r="I8" s="37">
        <f>'!!12-жінки'!D8</f>
        <v>1756</v>
      </c>
      <c r="J8" s="38">
        <f t="shared" ref="J8:J35" si="2">I8*100/H8</f>
        <v>68.380062305295951</v>
      </c>
      <c r="K8" s="37">
        <v>781</v>
      </c>
      <c r="L8" s="37">
        <f>'!!12-жінки'!F8</f>
        <v>612</v>
      </c>
      <c r="M8" s="38">
        <f t="shared" ref="M8" si="3">L8*100/K8</f>
        <v>78.361075544174142</v>
      </c>
      <c r="N8" s="37">
        <v>172</v>
      </c>
      <c r="O8" s="37">
        <f>'!!12-жінки'!G8</f>
        <v>59</v>
      </c>
      <c r="P8" s="84">
        <f>IF(ISERROR(O8*100/N8),"-",(O8*100/N8))</f>
        <v>34.302325581395351</v>
      </c>
      <c r="Q8" s="37">
        <v>7285</v>
      </c>
      <c r="R8" s="53">
        <f>'!!12-жінки'!H8</f>
        <v>5299</v>
      </c>
      <c r="S8" s="38">
        <f t="shared" ref="S8:S35" si="4">R8*100/Q8</f>
        <v>72.738503774879888</v>
      </c>
      <c r="T8" s="37"/>
      <c r="U8" s="53">
        <f>'!!12-жінки'!I8</f>
        <v>1300</v>
      </c>
      <c r="V8" s="38" t="e">
        <f t="shared" ref="V8:V35" si="5">U8*100/T8</f>
        <v>#DIV/0!</v>
      </c>
      <c r="W8" s="37">
        <v>2384</v>
      </c>
      <c r="X8" s="53">
        <f>'!!12-жінки'!J8</f>
        <v>934</v>
      </c>
      <c r="Y8" s="38">
        <f t="shared" ref="Y8:Y35" si="6">X8*100/W8</f>
        <v>39.177852348993291</v>
      </c>
      <c r="Z8" s="37">
        <v>2059</v>
      </c>
      <c r="AA8" s="53">
        <f>'!!12-жінки'!K8</f>
        <v>714</v>
      </c>
      <c r="AB8" s="38">
        <f t="shared" ref="AB8:AB35" si="7">AA8*100/Z8</f>
        <v>34.677027683341429</v>
      </c>
      <c r="AC8" s="35"/>
      <c r="AD8" s="39"/>
    </row>
    <row r="9" spans="1:32" s="41" customFormat="1" ht="17.100000000000001" customHeight="1" x14ac:dyDescent="0.25">
      <c r="A9" s="54" t="s">
        <v>35</v>
      </c>
      <c r="B9" s="37">
        <v>2055</v>
      </c>
      <c r="C9" s="37">
        <f>'!!12-жінки'!B9</f>
        <v>1031</v>
      </c>
      <c r="D9" s="38">
        <f t="shared" si="0"/>
        <v>50.17031630170316</v>
      </c>
      <c r="E9" s="37">
        <v>1617</v>
      </c>
      <c r="F9" s="37">
        <f>'!!12-жінки'!C9</f>
        <v>917</v>
      </c>
      <c r="G9" s="38">
        <f t="shared" si="1"/>
        <v>56.709956709956707</v>
      </c>
      <c r="H9" s="37">
        <v>591</v>
      </c>
      <c r="I9" s="37">
        <f>'!!12-жінки'!D9</f>
        <v>373</v>
      </c>
      <c r="J9" s="38">
        <f t="shared" si="2"/>
        <v>63.113367174280881</v>
      </c>
      <c r="K9" s="37">
        <v>94</v>
      </c>
      <c r="L9" s="37">
        <f>'!!12-жінки'!F9</f>
        <v>65</v>
      </c>
      <c r="M9" s="38">
        <f t="shared" ref="M9:M35" si="8">IF(ISERROR(L9*100/K9),"-",(L9*100/K9))</f>
        <v>69.148936170212764</v>
      </c>
      <c r="N9" s="37">
        <v>5</v>
      </c>
      <c r="O9" s="37">
        <f>'!!12-жінки'!G9</f>
        <v>1</v>
      </c>
      <c r="P9" s="38">
        <f t="shared" ref="P9:P35" si="9">IF(ISERROR(O9*100/N9),"-",(O9*100/N9))</f>
        <v>20</v>
      </c>
      <c r="Q9" s="37">
        <v>1340</v>
      </c>
      <c r="R9" s="53">
        <f>'!!12-жінки'!H9</f>
        <v>775</v>
      </c>
      <c r="S9" s="38">
        <f t="shared" si="4"/>
        <v>57.835820895522389</v>
      </c>
      <c r="T9" s="37"/>
      <c r="U9" s="53">
        <f>'!!12-жінки'!I9</f>
        <v>130</v>
      </c>
      <c r="V9" s="38" t="e">
        <f t="shared" si="5"/>
        <v>#DIV/0!</v>
      </c>
      <c r="W9" s="37">
        <v>257</v>
      </c>
      <c r="X9" s="53">
        <f>'!!12-жінки'!J9</f>
        <v>116</v>
      </c>
      <c r="Y9" s="38">
        <f t="shared" si="6"/>
        <v>45.136186770428019</v>
      </c>
      <c r="Z9" s="37">
        <v>179</v>
      </c>
      <c r="AA9" s="53">
        <f>'!!12-жінки'!K9</f>
        <v>76</v>
      </c>
      <c r="AB9" s="38">
        <f t="shared" si="7"/>
        <v>42.458100558659218</v>
      </c>
      <c r="AC9" s="35"/>
      <c r="AD9" s="39"/>
    </row>
    <row r="10" spans="1:32" s="40" customFormat="1" ht="17.100000000000001" customHeight="1" x14ac:dyDescent="0.25">
      <c r="A10" s="54" t="s">
        <v>36</v>
      </c>
      <c r="B10" s="37">
        <v>225</v>
      </c>
      <c r="C10" s="37">
        <f>'!!12-жінки'!B10</f>
        <v>200</v>
      </c>
      <c r="D10" s="38">
        <f t="shared" si="0"/>
        <v>88.888888888888886</v>
      </c>
      <c r="E10" s="37">
        <v>254</v>
      </c>
      <c r="F10" s="37">
        <f>'!!12-жінки'!C10</f>
        <v>164</v>
      </c>
      <c r="G10" s="38">
        <f t="shared" si="1"/>
        <v>64.566929133858267</v>
      </c>
      <c r="H10" s="37">
        <v>67</v>
      </c>
      <c r="I10" s="37">
        <f>'!!12-жінки'!D10</f>
        <v>47</v>
      </c>
      <c r="J10" s="38">
        <f t="shared" si="2"/>
        <v>70.149253731343279</v>
      </c>
      <c r="K10" s="37">
        <v>16</v>
      </c>
      <c r="L10" s="37">
        <f>'!!12-жінки'!F10</f>
        <v>5</v>
      </c>
      <c r="M10" s="38">
        <f t="shared" si="8"/>
        <v>31.25</v>
      </c>
      <c r="N10" s="37">
        <v>15</v>
      </c>
      <c r="O10" s="37">
        <f>'!!12-жінки'!G10</f>
        <v>0</v>
      </c>
      <c r="P10" s="84">
        <f t="shared" si="9"/>
        <v>0</v>
      </c>
      <c r="Q10" s="37">
        <v>215</v>
      </c>
      <c r="R10" s="53">
        <f>'!!12-жінки'!H10</f>
        <v>152</v>
      </c>
      <c r="S10" s="38">
        <f t="shared" si="4"/>
        <v>70.697674418604649</v>
      </c>
      <c r="T10" s="37"/>
      <c r="U10" s="53">
        <f>'!!12-жінки'!I10</f>
        <v>26</v>
      </c>
      <c r="V10" s="38" t="e">
        <f t="shared" si="5"/>
        <v>#DIV/0!</v>
      </c>
      <c r="W10" s="37">
        <v>32</v>
      </c>
      <c r="X10" s="53">
        <f>'!!12-жінки'!J10</f>
        <v>21</v>
      </c>
      <c r="Y10" s="38">
        <f t="shared" si="6"/>
        <v>65.625</v>
      </c>
      <c r="Z10" s="37">
        <v>27</v>
      </c>
      <c r="AA10" s="53">
        <f>'!!12-жінки'!K10</f>
        <v>18</v>
      </c>
      <c r="AB10" s="38">
        <f t="shared" si="7"/>
        <v>66.666666666666671</v>
      </c>
      <c r="AC10" s="35"/>
      <c r="AD10" s="39"/>
    </row>
    <row r="11" spans="1:32" s="40" customFormat="1" ht="17.100000000000001" customHeight="1" x14ac:dyDescent="0.25">
      <c r="A11" s="54" t="s">
        <v>37</v>
      </c>
      <c r="B11" s="37">
        <v>964</v>
      </c>
      <c r="C11" s="37">
        <f>'!!12-жінки'!B11</f>
        <v>795</v>
      </c>
      <c r="D11" s="38">
        <f t="shared" si="0"/>
        <v>82.468879668049794</v>
      </c>
      <c r="E11" s="37">
        <v>789</v>
      </c>
      <c r="F11" s="37">
        <f>'!!12-жінки'!C11</f>
        <v>669</v>
      </c>
      <c r="G11" s="38">
        <f t="shared" si="1"/>
        <v>84.790874524714823</v>
      </c>
      <c r="H11" s="37">
        <v>284</v>
      </c>
      <c r="I11" s="37">
        <f>'!!12-жінки'!D11</f>
        <v>237</v>
      </c>
      <c r="J11" s="38">
        <f t="shared" si="2"/>
        <v>83.450704225352112</v>
      </c>
      <c r="K11" s="37">
        <v>39</v>
      </c>
      <c r="L11" s="37">
        <f>'!!12-жінки'!F11</f>
        <v>29</v>
      </c>
      <c r="M11" s="38">
        <f t="shared" si="8"/>
        <v>74.358974358974365</v>
      </c>
      <c r="N11" s="37">
        <v>3</v>
      </c>
      <c r="O11" s="37">
        <f>'!!12-жінки'!G11</f>
        <v>0</v>
      </c>
      <c r="P11" s="38">
        <f t="shared" si="9"/>
        <v>0</v>
      </c>
      <c r="Q11" s="37">
        <v>725</v>
      </c>
      <c r="R11" s="53">
        <f>'!!12-жінки'!H11</f>
        <v>571</v>
      </c>
      <c r="S11" s="38">
        <f t="shared" si="4"/>
        <v>78.758620689655174</v>
      </c>
      <c r="T11" s="37"/>
      <c r="U11" s="53">
        <f>'!!12-жінки'!I11</f>
        <v>116</v>
      </c>
      <c r="V11" s="38" t="e">
        <f t="shared" si="5"/>
        <v>#DIV/0!</v>
      </c>
      <c r="W11" s="37">
        <v>191</v>
      </c>
      <c r="X11" s="53">
        <f>'!!12-жінки'!J11</f>
        <v>106</v>
      </c>
      <c r="Y11" s="38">
        <f t="shared" si="6"/>
        <v>55.497382198952877</v>
      </c>
      <c r="Z11" s="37">
        <v>153</v>
      </c>
      <c r="AA11" s="53">
        <f>'!!12-жінки'!K11</f>
        <v>65</v>
      </c>
      <c r="AB11" s="38">
        <f t="shared" si="7"/>
        <v>42.483660130718953</v>
      </c>
      <c r="AC11" s="35"/>
      <c r="AD11" s="39"/>
    </row>
    <row r="12" spans="1:32" s="40" customFormat="1" ht="17.100000000000001" customHeight="1" x14ac:dyDescent="0.25">
      <c r="A12" s="54" t="s">
        <v>38</v>
      </c>
      <c r="B12" s="37">
        <v>2066</v>
      </c>
      <c r="C12" s="37">
        <f>'!!12-жінки'!B12</f>
        <v>851</v>
      </c>
      <c r="D12" s="38">
        <f t="shared" si="0"/>
        <v>41.190706679574056</v>
      </c>
      <c r="E12" s="37">
        <v>1295</v>
      </c>
      <c r="F12" s="37">
        <f>'!!12-жінки'!C12</f>
        <v>753</v>
      </c>
      <c r="G12" s="38">
        <f t="shared" si="1"/>
        <v>58.146718146718143</v>
      </c>
      <c r="H12" s="37">
        <v>573</v>
      </c>
      <c r="I12" s="37">
        <f>'!!12-жінки'!D12</f>
        <v>340</v>
      </c>
      <c r="J12" s="38">
        <f t="shared" si="2"/>
        <v>59.336823734729492</v>
      </c>
      <c r="K12" s="37">
        <v>178</v>
      </c>
      <c r="L12" s="37">
        <f>'!!12-жінки'!F12</f>
        <v>106</v>
      </c>
      <c r="M12" s="38">
        <f t="shared" si="8"/>
        <v>59.550561797752806</v>
      </c>
      <c r="N12" s="37">
        <v>11</v>
      </c>
      <c r="O12" s="37">
        <f>'!!12-жінки'!G12</f>
        <v>2</v>
      </c>
      <c r="P12" s="84">
        <f t="shared" si="9"/>
        <v>18.181818181818183</v>
      </c>
      <c r="Q12" s="37">
        <v>1154</v>
      </c>
      <c r="R12" s="53">
        <f>'!!12-жінки'!H12</f>
        <v>703</v>
      </c>
      <c r="S12" s="38">
        <f t="shared" si="4"/>
        <v>60.918544194107454</v>
      </c>
      <c r="T12" s="37"/>
      <c r="U12" s="53">
        <f>'!!12-жінки'!I12</f>
        <v>173</v>
      </c>
      <c r="V12" s="38" t="e">
        <f t="shared" si="5"/>
        <v>#DIV/0!</v>
      </c>
      <c r="W12" s="37">
        <v>201</v>
      </c>
      <c r="X12" s="53">
        <f>'!!12-жінки'!J12</f>
        <v>150</v>
      </c>
      <c r="Y12" s="38">
        <f t="shared" si="6"/>
        <v>74.626865671641795</v>
      </c>
      <c r="Z12" s="37">
        <v>163</v>
      </c>
      <c r="AA12" s="53">
        <f>'!!12-жінки'!K12</f>
        <v>95</v>
      </c>
      <c r="AB12" s="38">
        <f t="shared" si="7"/>
        <v>58.282208588957054</v>
      </c>
      <c r="AC12" s="35"/>
      <c r="AD12" s="39"/>
    </row>
    <row r="13" spans="1:32" s="40" customFormat="1" ht="17.100000000000001" customHeight="1" x14ac:dyDescent="0.25">
      <c r="A13" s="54" t="s">
        <v>39</v>
      </c>
      <c r="B13" s="37">
        <v>778</v>
      </c>
      <c r="C13" s="37">
        <f>'!!12-жінки'!B13</f>
        <v>399</v>
      </c>
      <c r="D13" s="38">
        <f t="shared" si="0"/>
        <v>51.285347043701798</v>
      </c>
      <c r="E13" s="37">
        <v>638</v>
      </c>
      <c r="F13" s="37">
        <f>'!!12-жінки'!C13</f>
        <v>363</v>
      </c>
      <c r="G13" s="38">
        <f t="shared" si="1"/>
        <v>56.896551724137929</v>
      </c>
      <c r="H13" s="37">
        <v>275</v>
      </c>
      <c r="I13" s="37">
        <f>'!!12-жінки'!D13</f>
        <v>162</v>
      </c>
      <c r="J13" s="38">
        <f t="shared" si="2"/>
        <v>58.909090909090907</v>
      </c>
      <c r="K13" s="37">
        <v>38</v>
      </c>
      <c r="L13" s="37">
        <f>'!!12-жінки'!F13</f>
        <v>11</v>
      </c>
      <c r="M13" s="38">
        <f t="shared" si="8"/>
        <v>28.94736842105263</v>
      </c>
      <c r="N13" s="37">
        <v>2</v>
      </c>
      <c r="O13" s="37">
        <f>'!!12-жінки'!G13</f>
        <v>0</v>
      </c>
      <c r="P13" s="84">
        <f t="shared" si="9"/>
        <v>0</v>
      </c>
      <c r="Q13" s="37">
        <v>569</v>
      </c>
      <c r="R13" s="53">
        <f>'!!12-жінки'!H13</f>
        <v>345</v>
      </c>
      <c r="S13" s="38">
        <f t="shared" si="4"/>
        <v>60.632688927943761</v>
      </c>
      <c r="T13" s="37"/>
      <c r="U13" s="53">
        <f>'!!12-жінки'!I13</f>
        <v>67</v>
      </c>
      <c r="V13" s="38" t="e">
        <f t="shared" si="5"/>
        <v>#DIV/0!</v>
      </c>
      <c r="W13" s="37">
        <v>89</v>
      </c>
      <c r="X13" s="53">
        <f>'!!12-жінки'!J13</f>
        <v>65</v>
      </c>
      <c r="Y13" s="38">
        <f t="shared" si="6"/>
        <v>73.033707865168537</v>
      </c>
      <c r="Z13" s="37">
        <v>74</v>
      </c>
      <c r="AA13" s="53">
        <f>'!!12-жінки'!K13</f>
        <v>36</v>
      </c>
      <c r="AB13" s="38">
        <f t="shared" si="7"/>
        <v>48.648648648648646</v>
      </c>
      <c r="AC13" s="35"/>
      <c r="AD13" s="39"/>
    </row>
    <row r="14" spans="1:32" s="40" customFormat="1" ht="17.100000000000001" customHeight="1" x14ac:dyDescent="0.25">
      <c r="A14" s="54" t="s">
        <v>40</v>
      </c>
      <c r="B14" s="37">
        <v>555</v>
      </c>
      <c r="C14" s="37">
        <f>'!!12-жінки'!B14</f>
        <v>393</v>
      </c>
      <c r="D14" s="38">
        <f t="shared" si="0"/>
        <v>70.810810810810807</v>
      </c>
      <c r="E14" s="37">
        <v>527</v>
      </c>
      <c r="F14" s="37">
        <f>'!!12-жінки'!C14</f>
        <v>366</v>
      </c>
      <c r="G14" s="38">
        <f t="shared" si="1"/>
        <v>69.449715370018978</v>
      </c>
      <c r="H14" s="37">
        <v>202</v>
      </c>
      <c r="I14" s="37">
        <f>'!!12-жінки'!D14</f>
        <v>93</v>
      </c>
      <c r="J14" s="38">
        <f t="shared" si="2"/>
        <v>46.039603960396036</v>
      </c>
      <c r="K14" s="37">
        <v>17</v>
      </c>
      <c r="L14" s="37">
        <f>'!!12-жінки'!F14</f>
        <v>9</v>
      </c>
      <c r="M14" s="38">
        <f t="shared" si="8"/>
        <v>52.941176470588232</v>
      </c>
      <c r="N14" s="37">
        <v>1</v>
      </c>
      <c r="O14" s="37">
        <f>'!!12-жінки'!G14</f>
        <v>0</v>
      </c>
      <c r="P14" s="38">
        <f t="shared" si="9"/>
        <v>0</v>
      </c>
      <c r="Q14" s="37">
        <v>474</v>
      </c>
      <c r="R14" s="53">
        <f>'!!12-жінки'!H14</f>
        <v>348</v>
      </c>
      <c r="S14" s="38">
        <f t="shared" si="4"/>
        <v>73.417721518987335</v>
      </c>
      <c r="T14" s="37"/>
      <c r="U14" s="53">
        <f>'!!12-жінки'!I14</f>
        <v>61</v>
      </c>
      <c r="V14" s="38" t="e">
        <f t="shared" si="5"/>
        <v>#DIV/0!</v>
      </c>
      <c r="W14" s="37">
        <v>56</v>
      </c>
      <c r="X14" s="53">
        <f>'!!12-жінки'!J14</f>
        <v>57</v>
      </c>
      <c r="Y14" s="38">
        <f t="shared" si="6"/>
        <v>101.78571428571429</v>
      </c>
      <c r="Z14" s="37">
        <v>39</v>
      </c>
      <c r="AA14" s="53">
        <f>'!!12-жінки'!K14</f>
        <v>40</v>
      </c>
      <c r="AB14" s="38">
        <f t="shared" si="7"/>
        <v>102.56410256410257</v>
      </c>
      <c r="AC14" s="35"/>
      <c r="AD14" s="39"/>
    </row>
    <row r="15" spans="1:32" s="40" customFormat="1" ht="17.100000000000001" customHeight="1" x14ac:dyDescent="0.25">
      <c r="A15" s="54" t="s">
        <v>41</v>
      </c>
      <c r="B15" s="37">
        <v>3730</v>
      </c>
      <c r="C15" s="37">
        <f>'!!12-жінки'!B15</f>
        <v>1467</v>
      </c>
      <c r="D15" s="38">
        <f t="shared" si="0"/>
        <v>39.329758713136727</v>
      </c>
      <c r="E15" s="37">
        <v>1670</v>
      </c>
      <c r="F15" s="37">
        <f>'!!12-жінки'!C15</f>
        <v>1261</v>
      </c>
      <c r="G15" s="38">
        <f t="shared" si="1"/>
        <v>75.508982035928142</v>
      </c>
      <c r="H15" s="37">
        <v>776</v>
      </c>
      <c r="I15" s="37">
        <f>'!!12-жінки'!D15</f>
        <v>531</v>
      </c>
      <c r="J15" s="38">
        <f t="shared" si="2"/>
        <v>68.427835051546396</v>
      </c>
      <c r="K15" s="37">
        <v>148</v>
      </c>
      <c r="L15" s="37">
        <f>'!!12-жінки'!F15</f>
        <v>56</v>
      </c>
      <c r="M15" s="38">
        <f t="shared" si="8"/>
        <v>37.837837837837839</v>
      </c>
      <c r="N15" s="37">
        <v>1</v>
      </c>
      <c r="O15" s="37">
        <f>'!!12-жінки'!G15</f>
        <v>0</v>
      </c>
      <c r="P15" s="84">
        <f t="shared" si="9"/>
        <v>0</v>
      </c>
      <c r="Q15" s="37">
        <v>1292</v>
      </c>
      <c r="R15" s="53">
        <f>'!!12-жінки'!H15</f>
        <v>1130</v>
      </c>
      <c r="S15" s="38">
        <f t="shared" si="4"/>
        <v>87.461300309597519</v>
      </c>
      <c r="T15" s="37"/>
      <c r="U15" s="53">
        <f>'!!12-жінки'!I15</f>
        <v>90</v>
      </c>
      <c r="V15" s="38" t="e">
        <f t="shared" si="5"/>
        <v>#DIV/0!</v>
      </c>
      <c r="W15" s="37">
        <v>241</v>
      </c>
      <c r="X15" s="53">
        <f>'!!12-жінки'!J15</f>
        <v>62</v>
      </c>
      <c r="Y15" s="38">
        <f t="shared" si="6"/>
        <v>25.726141078838175</v>
      </c>
      <c r="Z15" s="37">
        <v>203</v>
      </c>
      <c r="AA15" s="53">
        <f>'!!12-жінки'!K15</f>
        <v>44</v>
      </c>
      <c r="AB15" s="38">
        <f t="shared" si="7"/>
        <v>21.674876847290641</v>
      </c>
      <c r="AC15" s="35"/>
      <c r="AD15" s="39"/>
    </row>
    <row r="16" spans="1:32" s="40" customFormat="1" ht="17.100000000000001" customHeight="1" x14ac:dyDescent="0.25">
      <c r="A16" s="54" t="s">
        <v>42</v>
      </c>
      <c r="B16" s="37">
        <v>1827</v>
      </c>
      <c r="C16" s="37">
        <f>'!!12-жінки'!B16</f>
        <v>1554</v>
      </c>
      <c r="D16" s="38">
        <f t="shared" si="0"/>
        <v>85.05747126436782</v>
      </c>
      <c r="E16" s="37">
        <v>2085</v>
      </c>
      <c r="F16" s="37">
        <f>'!!12-жінки'!C16</f>
        <v>1341</v>
      </c>
      <c r="G16" s="38">
        <f t="shared" si="1"/>
        <v>64.316546762589923</v>
      </c>
      <c r="H16" s="37">
        <v>1060</v>
      </c>
      <c r="I16" s="37">
        <f>'!!12-жінки'!D16</f>
        <v>670</v>
      </c>
      <c r="J16" s="38">
        <f t="shared" si="2"/>
        <v>63.20754716981132</v>
      </c>
      <c r="K16" s="37">
        <v>177</v>
      </c>
      <c r="L16" s="37">
        <f>'!!12-жінки'!F16</f>
        <v>56</v>
      </c>
      <c r="M16" s="38">
        <f t="shared" si="8"/>
        <v>31.638418079096045</v>
      </c>
      <c r="N16" s="37">
        <v>60</v>
      </c>
      <c r="O16" s="37">
        <f>'!!12-жінки'!G16</f>
        <v>31</v>
      </c>
      <c r="P16" s="38">
        <f t="shared" si="9"/>
        <v>51.666666666666664</v>
      </c>
      <c r="Q16" s="37">
        <v>1853</v>
      </c>
      <c r="R16" s="53">
        <f>'!!12-жінки'!H16</f>
        <v>1252</v>
      </c>
      <c r="S16" s="38">
        <f t="shared" si="4"/>
        <v>67.566109012412298</v>
      </c>
      <c r="T16" s="37"/>
      <c r="U16" s="53">
        <f>'!!12-жінки'!I16</f>
        <v>188</v>
      </c>
      <c r="V16" s="38" t="e">
        <f t="shared" si="5"/>
        <v>#DIV/0!</v>
      </c>
      <c r="W16" s="37">
        <v>216</v>
      </c>
      <c r="X16" s="53">
        <f>'!!12-жінки'!J16</f>
        <v>149</v>
      </c>
      <c r="Y16" s="38">
        <f t="shared" si="6"/>
        <v>68.981481481481481</v>
      </c>
      <c r="Z16" s="37">
        <v>190</v>
      </c>
      <c r="AA16" s="53">
        <f>'!!12-жінки'!K16</f>
        <v>118</v>
      </c>
      <c r="AB16" s="38">
        <f t="shared" si="7"/>
        <v>62.10526315789474</v>
      </c>
      <c r="AC16" s="35"/>
      <c r="AD16" s="39"/>
    </row>
    <row r="17" spans="1:30" s="40" customFormat="1" ht="17.100000000000001" customHeight="1" x14ac:dyDescent="0.25">
      <c r="A17" s="54" t="s">
        <v>43</v>
      </c>
      <c r="B17" s="37">
        <v>3954</v>
      </c>
      <c r="C17" s="37">
        <f>'!!12-жінки'!B17</f>
        <v>1623</v>
      </c>
      <c r="D17" s="38">
        <f t="shared" si="0"/>
        <v>41.047040971168435</v>
      </c>
      <c r="E17" s="37">
        <v>2133</v>
      </c>
      <c r="F17" s="37">
        <f>'!!12-жінки'!C17</f>
        <v>1450</v>
      </c>
      <c r="G17" s="38">
        <f t="shared" si="1"/>
        <v>67.979371776840125</v>
      </c>
      <c r="H17" s="37">
        <v>730</v>
      </c>
      <c r="I17" s="37">
        <f>'!!12-жінки'!D17</f>
        <v>437</v>
      </c>
      <c r="J17" s="38">
        <f t="shared" si="2"/>
        <v>59.863013698630134</v>
      </c>
      <c r="K17" s="37">
        <v>103</v>
      </c>
      <c r="L17" s="37">
        <f>'!!12-жінки'!F17</f>
        <v>52</v>
      </c>
      <c r="M17" s="38">
        <f t="shared" si="8"/>
        <v>50.485436893203882</v>
      </c>
      <c r="N17" s="37">
        <v>5</v>
      </c>
      <c r="O17" s="37">
        <f>'!!12-жінки'!G17</f>
        <v>0</v>
      </c>
      <c r="P17" s="84">
        <f t="shared" si="9"/>
        <v>0</v>
      </c>
      <c r="Q17" s="37">
        <v>1424</v>
      </c>
      <c r="R17" s="53">
        <f>'!!12-жінки'!H17</f>
        <v>1178</v>
      </c>
      <c r="S17" s="38">
        <f t="shared" si="4"/>
        <v>82.724719101123597</v>
      </c>
      <c r="T17" s="37"/>
      <c r="U17" s="53">
        <f>'!!12-жінки'!I17</f>
        <v>247</v>
      </c>
      <c r="V17" s="38" t="e">
        <f t="shared" si="5"/>
        <v>#DIV/0!</v>
      </c>
      <c r="W17" s="37">
        <v>509</v>
      </c>
      <c r="X17" s="53">
        <f>'!!12-жінки'!J17</f>
        <v>210</v>
      </c>
      <c r="Y17" s="38">
        <f t="shared" si="6"/>
        <v>41.257367387033398</v>
      </c>
      <c r="Z17" s="37">
        <v>466</v>
      </c>
      <c r="AA17" s="53">
        <f>'!!12-жінки'!K17</f>
        <v>152</v>
      </c>
      <c r="AB17" s="38">
        <f t="shared" si="7"/>
        <v>32.618025751072963</v>
      </c>
      <c r="AC17" s="35"/>
      <c r="AD17" s="39"/>
    </row>
    <row r="18" spans="1:30" s="40" customFormat="1" ht="17.100000000000001" customHeight="1" x14ac:dyDescent="0.25">
      <c r="A18" s="54" t="s">
        <v>44</v>
      </c>
      <c r="B18" s="37">
        <v>1127</v>
      </c>
      <c r="C18" s="37">
        <f>'!!12-жінки'!B18</f>
        <v>1273</v>
      </c>
      <c r="D18" s="38">
        <f t="shared" si="0"/>
        <v>112.9547471162378</v>
      </c>
      <c r="E18" s="37">
        <v>1673</v>
      </c>
      <c r="F18" s="37">
        <f>'!!12-жінки'!C18</f>
        <v>1135</v>
      </c>
      <c r="G18" s="38">
        <f t="shared" si="1"/>
        <v>67.842199641362825</v>
      </c>
      <c r="H18" s="37">
        <v>758</v>
      </c>
      <c r="I18" s="37">
        <f>'!!12-жінки'!D18</f>
        <v>476</v>
      </c>
      <c r="J18" s="38">
        <f t="shared" si="2"/>
        <v>62.796833773087073</v>
      </c>
      <c r="K18" s="37">
        <v>97</v>
      </c>
      <c r="L18" s="37">
        <f>'!!12-жінки'!F18</f>
        <v>41</v>
      </c>
      <c r="M18" s="38">
        <f t="shared" si="8"/>
        <v>42.268041237113401</v>
      </c>
      <c r="N18" s="37">
        <v>10</v>
      </c>
      <c r="O18" s="37">
        <f>'!!12-жінки'!G18</f>
        <v>2</v>
      </c>
      <c r="P18" s="38">
        <f t="shared" si="9"/>
        <v>20</v>
      </c>
      <c r="Q18" s="37">
        <v>1291</v>
      </c>
      <c r="R18" s="53">
        <f>'!!12-жінки'!H18</f>
        <v>978</v>
      </c>
      <c r="S18" s="38">
        <f t="shared" si="4"/>
        <v>75.75522850503485</v>
      </c>
      <c r="T18" s="37"/>
      <c r="U18" s="53">
        <f>'!!12-жінки'!I18</f>
        <v>151</v>
      </c>
      <c r="V18" s="38" t="e">
        <f t="shared" si="5"/>
        <v>#DIV/0!</v>
      </c>
      <c r="W18" s="37">
        <v>285</v>
      </c>
      <c r="X18" s="53">
        <f>'!!12-жінки'!J18</f>
        <v>136</v>
      </c>
      <c r="Y18" s="38">
        <f t="shared" si="6"/>
        <v>47.719298245614034</v>
      </c>
      <c r="Z18" s="37">
        <v>269</v>
      </c>
      <c r="AA18" s="53">
        <f>'!!12-жінки'!K18</f>
        <v>106</v>
      </c>
      <c r="AB18" s="38">
        <f t="shared" si="7"/>
        <v>39.405204460966544</v>
      </c>
      <c r="AC18" s="35"/>
      <c r="AD18" s="39"/>
    </row>
    <row r="19" spans="1:30" s="40" customFormat="1" ht="17.100000000000001" customHeight="1" x14ac:dyDescent="0.25">
      <c r="A19" s="54" t="s">
        <v>45</v>
      </c>
      <c r="B19" s="37">
        <v>2020</v>
      </c>
      <c r="C19" s="37">
        <f>'!!12-жінки'!B19</f>
        <v>931</v>
      </c>
      <c r="D19" s="38">
        <f t="shared" si="0"/>
        <v>46.089108910891092</v>
      </c>
      <c r="E19" s="37">
        <v>1291</v>
      </c>
      <c r="F19" s="37">
        <f>'!!12-жінки'!C19</f>
        <v>789</v>
      </c>
      <c r="G19" s="38">
        <f t="shared" si="1"/>
        <v>61.115414407436099</v>
      </c>
      <c r="H19" s="37">
        <v>781</v>
      </c>
      <c r="I19" s="37">
        <f>'!!12-жінки'!D19</f>
        <v>363</v>
      </c>
      <c r="J19" s="38">
        <f t="shared" si="2"/>
        <v>46.478873239436616</v>
      </c>
      <c r="K19" s="37">
        <v>144</v>
      </c>
      <c r="L19" s="37">
        <f>'!!12-жінки'!F19</f>
        <v>88</v>
      </c>
      <c r="M19" s="38">
        <f t="shared" si="8"/>
        <v>61.111111111111114</v>
      </c>
      <c r="N19" s="37">
        <v>16</v>
      </c>
      <c r="O19" s="37">
        <f>'!!12-жінки'!G19</f>
        <v>7</v>
      </c>
      <c r="P19" s="38">
        <f t="shared" si="9"/>
        <v>43.75</v>
      </c>
      <c r="Q19" s="37">
        <v>1134</v>
      </c>
      <c r="R19" s="53">
        <f>'!!12-жінки'!H19</f>
        <v>696</v>
      </c>
      <c r="S19" s="38">
        <f t="shared" si="4"/>
        <v>61.375661375661373</v>
      </c>
      <c r="T19" s="37"/>
      <c r="U19" s="53">
        <f>'!!12-жінки'!I19</f>
        <v>131</v>
      </c>
      <c r="V19" s="38" t="e">
        <f t="shared" si="5"/>
        <v>#DIV/0!</v>
      </c>
      <c r="W19" s="37">
        <v>213</v>
      </c>
      <c r="X19" s="53">
        <f>'!!12-жінки'!J19</f>
        <v>120</v>
      </c>
      <c r="Y19" s="38">
        <f t="shared" si="6"/>
        <v>56.338028169014088</v>
      </c>
      <c r="Z19" s="37">
        <v>186</v>
      </c>
      <c r="AA19" s="53">
        <f>'!!12-жінки'!K19</f>
        <v>77</v>
      </c>
      <c r="AB19" s="38">
        <f t="shared" si="7"/>
        <v>41.397849462365592</v>
      </c>
      <c r="AC19" s="35"/>
      <c r="AD19" s="39"/>
    </row>
    <row r="20" spans="1:30" s="40" customFormat="1" ht="17.100000000000001" customHeight="1" x14ac:dyDescent="0.25">
      <c r="A20" s="54" t="s">
        <v>46</v>
      </c>
      <c r="B20" s="37">
        <v>1136</v>
      </c>
      <c r="C20" s="37">
        <f>'!!12-жінки'!B20</f>
        <v>500</v>
      </c>
      <c r="D20" s="38">
        <f t="shared" si="0"/>
        <v>44.014084507042256</v>
      </c>
      <c r="E20" s="37">
        <v>678</v>
      </c>
      <c r="F20" s="37">
        <f>'!!12-жінки'!C20</f>
        <v>437</v>
      </c>
      <c r="G20" s="38">
        <f t="shared" si="1"/>
        <v>64.454277286135692</v>
      </c>
      <c r="H20" s="37">
        <v>271</v>
      </c>
      <c r="I20" s="37">
        <f>'!!12-жінки'!D20</f>
        <v>177</v>
      </c>
      <c r="J20" s="38">
        <f t="shared" si="2"/>
        <v>65.313653136531372</v>
      </c>
      <c r="K20" s="37">
        <v>25</v>
      </c>
      <c r="L20" s="37">
        <f>'!!12-жінки'!F20</f>
        <v>23</v>
      </c>
      <c r="M20" s="38">
        <f t="shared" si="8"/>
        <v>92</v>
      </c>
      <c r="N20" s="37">
        <v>2</v>
      </c>
      <c r="O20" s="37">
        <f>'!!12-жінки'!G20</f>
        <v>0</v>
      </c>
      <c r="P20" s="38">
        <f t="shared" si="9"/>
        <v>0</v>
      </c>
      <c r="Q20" s="37">
        <v>514</v>
      </c>
      <c r="R20" s="53">
        <f>'!!12-жінки'!H20</f>
        <v>364</v>
      </c>
      <c r="S20" s="38">
        <f t="shared" si="4"/>
        <v>70.817120622568098</v>
      </c>
      <c r="T20" s="37"/>
      <c r="U20" s="53">
        <f>'!!12-жінки'!I20</f>
        <v>88</v>
      </c>
      <c r="V20" s="38" t="e">
        <f t="shared" si="5"/>
        <v>#DIV/0!</v>
      </c>
      <c r="W20" s="37">
        <v>142</v>
      </c>
      <c r="X20" s="53">
        <f>'!!12-жінки'!J20</f>
        <v>82</v>
      </c>
      <c r="Y20" s="38">
        <f t="shared" si="6"/>
        <v>57.74647887323944</v>
      </c>
      <c r="Z20" s="37">
        <v>132</v>
      </c>
      <c r="AA20" s="53">
        <f>'!!12-жінки'!K20</f>
        <v>67</v>
      </c>
      <c r="AB20" s="38">
        <f t="shared" si="7"/>
        <v>50.757575757575758</v>
      </c>
      <c r="AC20" s="35"/>
      <c r="AD20" s="39"/>
    </row>
    <row r="21" spans="1:30" s="40" customFormat="1" ht="17.100000000000001" customHeight="1" x14ac:dyDescent="0.25">
      <c r="A21" s="54" t="s">
        <v>47</v>
      </c>
      <c r="B21" s="37">
        <v>759</v>
      </c>
      <c r="C21" s="37">
        <f>'!!12-жінки'!B21</f>
        <v>523</v>
      </c>
      <c r="D21" s="38">
        <f t="shared" si="0"/>
        <v>68.906455862977609</v>
      </c>
      <c r="E21" s="37">
        <v>822</v>
      </c>
      <c r="F21" s="37">
        <f>'!!12-жінки'!C21</f>
        <v>440</v>
      </c>
      <c r="G21" s="38">
        <f t="shared" si="1"/>
        <v>53.527980535279802</v>
      </c>
      <c r="H21" s="37">
        <v>353</v>
      </c>
      <c r="I21" s="37">
        <f>'!!12-жінки'!D21</f>
        <v>202</v>
      </c>
      <c r="J21" s="38">
        <f t="shared" si="2"/>
        <v>57.223796033994333</v>
      </c>
      <c r="K21" s="37">
        <v>31</v>
      </c>
      <c r="L21" s="37">
        <f>'!!12-жінки'!F21</f>
        <v>33</v>
      </c>
      <c r="M21" s="38">
        <f t="shared" si="8"/>
        <v>106.45161290322581</v>
      </c>
      <c r="N21" s="37">
        <v>0</v>
      </c>
      <c r="O21" s="37">
        <f>'!!12-жінки'!G21</f>
        <v>0</v>
      </c>
      <c r="P21" s="84" t="str">
        <f t="shared" si="9"/>
        <v>-</v>
      </c>
      <c r="Q21" s="37">
        <v>739</v>
      </c>
      <c r="R21" s="53">
        <f>'!!12-жінки'!H21</f>
        <v>383</v>
      </c>
      <c r="S21" s="38">
        <f t="shared" si="4"/>
        <v>51.826792963464143</v>
      </c>
      <c r="T21" s="37"/>
      <c r="U21" s="53">
        <f>'!!12-жінки'!I21</f>
        <v>39</v>
      </c>
      <c r="V21" s="38" t="e">
        <f t="shared" si="5"/>
        <v>#DIV/0!</v>
      </c>
      <c r="W21" s="37">
        <v>135</v>
      </c>
      <c r="X21" s="53">
        <f>'!!12-жінки'!J21</f>
        <v>38</v>
      </c>
      <c r="Y21" s="38">
        <f t="shared" si="6"/>
        <v>28.148148148148149</v>
      </c>
      <c r="Z21" s="37">
        <v>122</v>
      </c>
      <c r="AA21" s="53">
        <f>'!!12-жінки'!K21</f>
        <v>29</v>
      </c>
      <c r="AB21" s="38">
        <f t="shared" si="7"/>
        <v>23.770491803278688</v>
      </c>
      <c r="AC21" s="35"/>
      <c r="AD21" s="39"/>
    </row>
    <row r="22" spans="1:30" s="40" customFormat="1" ht="17.100000000000001" customHeight="1" x14ac:dyDescent="0.25">
      <c r="A22" s="54" t="s">
        <v>48</v>
      </c>
      <c r="B22" s="37">
        <v>1912</v>
      </c>
      <c r="C22" s="37">
        <f>'!!12-жінки'!B22</f>
        <v>1195</v>
      </c>
      <c r="D22" s="38">
        <f t="shared" si="0"/>
        <v>62.5</v>
      </c>
      <c r="E22" s="37">
        <v>1483</v>
      </c>
      <c r="F22" s="37">
        <f>'!!12-жінки'!C22</f>
        <v>1017</v>
      </c>
      <c r="G22" s="38">
        <f t="shared" si="1"/>
        <v>68.577208361429541</v>
      </c>
      <c r="H22" s="37">
        <v>715</v>
      </c>
      <c r="I22" s="37">
        <f>'!!12-жінки'!D22</f>
        <v>418</v>
      </c>
      <c r="J22" s="38">
        <f t="shared" si="2"/>
        <v>58.46153846153846</v>
      </c>
      <c r="K22" s="37">
        <v>87</v>
      </c>
      <c r="L22" s="37">
        <f>'!!12-жінки'!F22</f>
        <v>21</v>
      </c>
      <c r="M22" s="38">
        <f t="shared" si="8"/>
        <v>24.137931034482758</v>
      </c>
      <c r="N22" s="37">
        <v>2</v>
      </c>
      <c r="O22" s="37">
        <f>'!!12-жінки'!G22</f>
        <v>10</v>
      </c>
      <c r="P22" s="84">
        <f t="shared" si="9"/>
        <v>500</v>
      </c>
      <c r="Q22" s="37">
        <v>1307</v>
      </c>
      <c r="R22" s="53">
        <f>'!!12-жінки'!H22</f>
        <v>929</v>
      </c>
      <c r="S22" s="38">
        <f t="shared" si="4"/>
        <v>71.078806426931905</v>
      </c>
      <c r="T22" s="37"/>
      <c r="U22" s="53">
        <f>'!!12-жінки'!I22</f>
        <v>262</v>
      </c>
      <c r="V22" s="38" t="e">
        <f t="shared" si="5"/>
        <v>#DIV/0!</v>
      </c>
      <c r="W22" s="37">
        <v>316</v>
      </c>
      <c r="X22" s="53">
        <f>'!!12-жінки'!J22</f>
        <v>218</v>
      </c>
      <c r="Y22" s="38">
        <f t="shared" si="6"/>
        <v>68.987341772151893</v>
      </c>
      <c r="Z22" s="37">
        <v>266</v>
      </c>
      <c r="AA22" s="53">
        <f>'!!12-жінки'!K22</f>
        <v>134</v>
      </c>
      <c r="AB22" s="38">
        <f t="shared" si="7"/>
        <v>50.375939849624061</v>
      </c>
      <c r="AC22" s="35"/>
      <c r="AD22" s="39"/>
    </row>
    <row r="23" spans="1:30" s="40" customFormat="1" ht="17.100000000000001" customHeight="1" x14ac:dyDescent="0.25">
      <c r="A23" s="54" t="s">
        <v>49</v>
      </c>
      <c r="B23" s="37">
        <v>1216</v>
      </c>
      <c r="C23" s="37">
        <f>'!!12-жінки'!B23</f>
        <v>1088</v>
      </c>
      <c r="D23" s="38">
        <f t="shared" si="0"/>
        <v>89.473684210526315</v>
      </c>
      <c r="E23" s="37">
        <v>1820</v>
      </c>
      <c r="F23" s="37">
        <f>'!!12-жінки'!C23</f>
        <v>1041</v>
      </c>
      <c r="G23" s="38">
        <f t="shared" si="1"/>
        <v>57.197802197802197</v>
      </c>
      <c r="H23" s="37">
        <v>538</v>
      </c>
      <c r="I23" s="37">
        <f>'!!12-жінки'!D23</f>
        <v>254</v>
      </c>
      <c r="J23" s="38">
        <f t="shared" si="2"/>
        <v>47.211895910780669</v>
      </c>
      <c r="K23" s="37">
        <v>84</v>
      </c>
      <c r="L23" s="37">
        <f>'!!12-жінки'!F23</f>
        <v>66</v>
      </c>
      <c r="M23" s="38">
        <f t="shared" si="8"/>
        <v>78.571428571428569</v>
      </c>
      <c r="N23" s="37">
        <v>0</v>
      </c>
      <c r="O23" s="37">
        <f>'!!12-жінки'!G23</f>
        <v>0</v>
      </c>
      <c r="P23" s="38" t="str">
        <f t="shared" si="9"/>
        <v>-</v>
      </c>
      <c r="Q23" s="37">
        <v>1591</v>
      </c>
      <c r="R23" s="53">
        <f>'!!12-жінки'!H23</f>
        <v>918</v>
      </c>
      <c r="S23" s="38">
        <f t="shared" si="4"/>
        <v>57.699560025141423</v>
      </c>
      <c r="T23" s="37"/>
      <c r="U23" s="53">
        <f>'!!12-жінки'!I23</f>
        <v>169</v>
      </c>
      <c r="V23" s="38" t="e">
        <f t="shared" si="5"/>
        <v>#DIV/0!</v>
      </c>
      <c r="W23" s="37">
        <v>359</v>
      </c>
      <c r="X23" s="53">
        <f>'!!12-жінки'!J23</f>
        <v>166</v>
      </c>
      <c r="Y23" s="38">
        <f t="shared" si="6"/>
        <v>46.239554317548745</v>
      </c>
      <c r="Z23" s="37">
        <v>307</v>
      </c>
      <c r="AA23" s="53">
        <f>'!!12-жінки'!K23</f>
        <v>103</v>
      </c>
      <c r="AB23" s="38">
        <f t="shared" si="7"/>
        <v>33.550488599348533</v>
      </c>
      <c r="AC23" s="35"/>
      <c r="AD23" s="39"/>
    </row>
    <row r="24" spans="1:30" s="40" customFormat="1" ht="17.100000000000001" customHeight="1" x14ac:dyDescent="0.25">
      <c r="A24" s="54" t="s">
        <v>50</v>
      </c>
      <c r="B24" s="37">
        <v>901</v>
      </c>
      <c r="C24" s="37">
        <f>'!!12-жінки'!B24</f>
        <v>1091</v>
      </c>
      <c r="D24" s="38">
        <f t="shared" si="0"/>
        <v>121.08768035516093</v>
      </c>
      <c r="E24" s="37">
        <v>1430</v>
      </c>
      <c r="F24" s="37">
        <f>'!!12-жінки'!C24</f>
        <v>890</v>
      </c>
      <c r="G24" s="38">
        <f t="shared" si="1"/>
        <v>62.23776223776224</v>
      </c>
      <c r="H24" s="37">
        <v>519</v>
      </c>
      <c r="I24" s="37">
        <f>'!!12-жінки'!D24</f>
        <v>270</v>
      </c>
      <c r="J24" s="38">
        <f t="shared" si="2"/>
        <v>52.02312138728324</v>
      </c>
      <c r="K24" s="37">
        <v>92</v>
      </c>
      <c r="L24" s="37">
        <f>'!!12-жінки'!F24</f>
        <v>40</v>
      </c>
      <c r="M24" s="38">
        <f t="shared" si="8"/>
        <v>43.478260869565219</v>
      </c>
      <c r="N24" s="37">
        <v>2</v>
      </c>
      <c r="O24" s="37">
        <f>'!!12-жінки'!G24</f>
        <v>0</v>
      </c>
      <c r="P24" s="84">
        <f t="shared" si="9"/>
        <v>0</v>
      </c>
      <c r="Q24" s="37">
        <v>1307</v>
      </c>
      <c r="R24" s="53">
        <f>'!!12-жінки'!H24</f>
        <v>817</v>
      </c>
      <c r="S24" s="38">
        <f t="shared" si="4"/>
        <v>62.50956388676358</v>
      </c>
      <c r="T24" s="37"/>
      <c r="U24" s="53">
        <f>'!!12-жінки'!I24</f>
        <v>191</v>
      </c>
      <c r="V24" s="38" t="e">
        <f t="shared" si="5"/>
        <v>#DIV/0!</v>
      </c>
      <c r="W24" s="37">
        <v>262</v>
      </c>
      <c r="X24" s="53">
        <f>'!!12-жінки'!J24</f>
        <v>166</v>
      </c>
      <c r="Y24" s="38">
        <f t="shared" si="6"/>
        <v>63.358778625954201</v>
      </c>
      <c r="Z24" s="37">
        <v>249</v>
      </c>
      <c r="AA24" s="53">
        <f>'!!12-жінки'!K24</f>
        <v>116</v>
      </c>
      <c r="AB24" s="38">
        <f t="shared" si="7"/>
        <v>46.586345381526101</v>
      </c>
      <c r="AC24" s="35"/>
      <c r="AD24" s="39"/>
    </row>
    <row r="25" spans="1:30" s="40" customFormat="1" ht="17.100000000000001" customHeight="1" x14ac:dyDescent="0.25">
      <c r="A25" s="54" t="s">
        <v>51</v>
      </c>
      <c r="B25" s="37">
        <v>2130</v>
      </c>
      <c r="C25" s="37">
        <f>'!!12-жінки'!B25</f>
        <v>609</v>
      </c>
      <c r="D25" s="38">
        <f t="shared" si="0"/>
        <v>28.591549295774648</v>
      </c>
      <c r="E25" s="37">
        <v>747</v>
      </c>
      <c r="F25" s="37">
        <f>'!!12-жінки'!C25</f>
        <v>515</v>
      </c>
      <c r="G25" s="38">
        <f t="shared" si="1"/>
        <v>68.942436412315928</v>
      </c>
      <c r="H25" s="37">
        <v>452</v>
      </c>
      <c r="I25" s="37">
        <f>'!!12-жінки'!D25</f>
        <v>294</v>
      </c>
      <c r="J25" s="38">
        <f t="shared" si="2"/>
        <v>65.044247787610615</v>
      </c>
      <c r="K25" s="37">
        <v>64</v>
      </c>
      <c r="L25" s="37">
        <f>'!!12-жінки'!F25</f>
        <v>39</v>
      </c>
      <c r="M25" s="38">
        <f t="shared" si="8"/>
        <v>60.9375</v>
      </c>
      <c r="N25" s="37">
        <v>1</v>
      </c>
      <c r="O25" s="37">
        <f>'!!12-жінки'!G25</f>
        <v>0</v>
      </c>
      <c r="P25" s="84">
        <f t="shared" si="9"/>
        <v>0</v>
      </c>
      <c r="Q25" s="37">
        <v>629</v>
      </c>
      <c r="R25" s="53">
        <f>'!!12-жінки'!H25</f>
        <v>448</v>
      </c>
      <c r="S25" s="38">
        <f t="shared" si="4"/>
        <v>71.224165341812395</v>
      </c>
      <c r="T25" s="37"/>
      <c r="U25" s="53">
        <f>'!!12-жінки'!I25</f>
        <v>87</v>
      </c>
      <c r="V25" s="38" t="e">
        <f t="shared" si="5"/>
        <v>#DIV/0!</v>
      </c>
      <c r="W25" s="37">
        <v>99</v>
      </c>
      <c r="X25" s="53">
        <f>'!!12-жінки'!J25</f>
        <v>64</v>
      </c>
      <c r="Y25" s="38">
        <f t="shared" si="6"/>
        <v>64.646464646464651</v>
      </c>
      <c r="Z25" s="37">
        <v>87</v>
      </c>
      <c r="AA25" s="53">
        <f>'!!12-жінки'!K25</f>
        <v>44</v>
      </c>
      <c r="AB25" s="38">
        <f t="shared" si="7"/>
        <v>50.574712643678161</v>
      </c>
      <c r="AC25" s="35"/>
      <c r="AD25" s="39"/>
    </row>
    <row r="26" spans="1:30" s="40" customFormat="1" ht="17.100000000000001" customHeight="1" x14ac:dyDescent="0.25">
      <c r="A26" s="54" t="s">
        <v>52</v>
      </c>
      <c r="B26" s="37">
        <v>1034</v>
      </c>
      <c r="C26" s="37">
        <f>'!!12-жінки'!B26</f>
        <v>778</v>
      </c>
      <c r="D26" s="38">
        <f t="shared" si="0"/>
        <v>75.241779497098648</v>
      </c>
      <c r="E26" s="37">
        <v>1031</v>
      </c>
      <c r="F26" s="37">
        <f>'!!12-жінки'!C26</f>
        <v>679</v>
      </c>
      <c r="G26" s="38">
        <f t="shared" si="1"/>
        <v>65.858389912706116</v>
      </c>
      <c r="H26" s="37">
        <v>332</v>
      </c>
      <c r="I26" s="37">
        <f>'!!12-жінки'!D26</f>
        <v>220</v>
      </c>
      <c r="J26" s="38">
        <f t="shared" si="2"/>
        <v>66.265060240963862</v>
      </c>
      <c r="K26" s="37">
        <v>79</v>
      </c>
      <c r="L26" s="37">
        <f>'!!12-жінки'!F26</f>
        <v>60</v>
      </c>
      <c r="M26" s="38">
        <f t="shared" si="8"/>
        <v>75.949367088607602</v>
      </c>
      <c r="N26" s="37">
        <v>0</v>
      </c>
      <c r="O26" s="37">
        <f>'!!12-жінки'!G26</f>
        <v>1</v>
      </c>
      <c r="P26" s="84" t="str">
        <f t="shared" si="9"/>
        <v>-</v>
      </c>
      <c r="Q26" s="37">
        <v>876</v>
      </c>
      <c r="R26" s="53">
        <f>'!!12-жінки'!H26</f>
        <v>508</v>
      </c>
      <c r="S26" s="38">
        <f t="shared" si="4"/>
        <v>57.990867579908674</v>
      </c>
      <c r="T26" s="37"/>
      <c r="U26" s="53">
        <f>'!!12-жінки'!I26</f>
        <v>125</v>
      </c>
      <c r="V26" s="38" t="e">
        <f t="shared" si="5"/>
        <v>#DIV/0!</v>
      </c>
      <c r="W26" s="37">
        <v>309</v>
      </c>
      <c r="X26" s="53">
        <f>'!!12-жінки'!J26</f>
        <v>119</v>
      </c>
      <c r="Y26" s="38">
        <f t="shared" si="6"/>
        <v>38.511326860841422</v>
      </c>
      <c r="Z26" s="37">
        <v>255</v>
      </c>
      <c r="AA26" s="53">
        <f>'!!12-жінки'!K26</f>
        <v>65</v>
      </c>
      <c r="AB26" s="38">
        <f t="shared" si="7"/>
        <v>25.490196078431371</v>
      </c>
      <c r="AC26" s="35"/>
      <c r="AD26" s="39"/>
    </row>
    <row r="27" spans="1:30" s="40" customFormat="1" ht="17.100000000000001" customHeight="1" x14ac:dyDescent="0.25">
      <c r="A27" s="54" t="s">
        <v>53</v>
      </c>
      <c r="B27" s="37">
        <v>1019</v>
      </c>
      <c r="C27" s="37">
        <f>'!!12-жінки'!B27</f>
        <v>461</v>
      </c>
      <c r="D27" s="38">
        <f t="shared" si="0"/>
        <v>45.240431795878315</v>
      </c>
      <c r="E27" s="37">
        <v>870</v>
      </c>
      <c r="F27" s="37">
        <f>'!!12-жінки'!C27</f>
        <v>449</v>
      </c>
      <c r="G27" s="38">
        <f t="shared" si="1"/>
        <v>51.609195402298852</v>
      </c>
      <c r="H27" s="37">
        <v>390</v>
      </c>
      <c r="I27" s="37">
        <f>'!!12-жінки'!D27</f>
        <v>148</v>
      </c>
      <c r="J27" s="38">
        <f t="shared" si="2"/>
        <v>37.948717948717949</v>
      </c>
      <c r="K27" s="37">
        <v>127</v>
      </c>
      <c r="L27" s="37">
        <f>'!!12-жінки'!F27</f>
        <v>60</v>
      </c>
      <c r="M27" s="38">
        <f t="shared" si="8"/>
        <v>47.244094488188978</v>
      </c>
      <c r="N27" s="37">
        <v>3</v>
      </c>
      <c r="O27" s="37">
        <f>'!!12-жінки'!G27</f>
        <v>0</v>
      </c>
      <c r="P27" s="84">
        <f t="shared" si="9"/>
        <v>0</v>
      </c>
      <c r="Q27" s="37">
        <v>703</v>
      </c>
      <c r="R27" s="53">
        <f>'!!12-жінки'!H27</f>
        <v>409</v>
      </c>
      <c r="S27" s="38">
        <f t="shared" si="4"/>
        <v>58.179231863442389</v>
      </c>
      <c r="T27" s="37"/>
      <c r="U27" s="53">
        <f>'!!12-жінки'!I27</f>
        <v>78</v>
      </c>
      <c r="V27" s="38" t="e">
        <f t="shared" si="5"/>
        <v>#DIV/0!</v>
      </c>
      <c r="W27" s="37">
        <v>130</v>
      </c>
      <c r="X27" s="53">
        <f>'!!12-жінки'!J27</f>
        <v>78</v>
      </c>
      <c r="Y27" s="38">
        <f t="shared" si="6"/>
        <v>60</v>
      </c>
      <c r="Z27" s="37">
        <v>122</v>
      </c>
      <c r="AA27" s="53">
        <f>'!!12-жінки'!K27</f>
        <v>56</v>
      </c>
      <c r="AB27" s="38">
        <f t="shared" si="7"/>
        <v>45.901639344262293</v>
      </c>
      <c r="AC27" s="35"/>
      <c r="AD27" s="39"/>
    </row>
    <row r="28" spans="1:30" s="40" customFormat="1" ht="17.100000000000001" customHeight="1" x14ac:dyDescent="0.25">
      <c r="A28" s="54" t="s">
        <v>54</v>
      </c>
      <c r="B28" s="37">
        <v>725</v>
      </c>
      <c r="C28" s="37">
        <f>'!!12-жінки'!B28</f>
        <v>555</v>
      </c>
      <c r="D28" s="38">
        <f t="shared" si="0"/>
        <v>76.551724137931032</v>
      </c>
      <c r="E28" s="37">
        <v>652</v>
      </c>
      <c r="F28" s="37">
        <f>'!!12-жінки'!C28</f>
        <v>474</v>
      </c>
      <c r="G28" s="38">
        <f t="shared" si="1"/>
        <v>72.699386503067487</v>
      </c>
      <c r="H28" s="37">
        <v>363</v>
      </c>
      <c r="I28" s="37">
        <f>'!!12-жінки'!D28</f>
        <v>180</v>
      </c>
      <c r="J28" s="38">
        <f t="shared" si="2"/>
        <v>49.586776859504134</v>
      </c>
      <c r="K28" s="37">
        <v>37</v>
      </c>
      <c r="L28" s="37">
        <f>'!!12-жінки'!F28</f>
        <v>15</v>
      </c>
      <c r="M28" s="38">
        <f t="shared" si="8"/>
        <v>40.54054054054054</v>
      </c>
      <c r="N28" s="37">
        <v>6</v>
      </c>
      <c r="O28" s="37">
        <f>'!!12-жінки'!G28</f>
        <v>0</v>
      </c>
      <c r="P28" s="38">
        <f t="shared" si="9"/>
        <v>0</v>
      </c>
      <c r="Q28" s="37">
        <v>613</v>
      </c>
      <c r="R28" s="53">
        <f>'!!12-жінки'!H28</f>
        <v>454</v>
      </c>
      <c r="S28" s="38">
        <f t="shared" si="4"/>
        <v>74.061990212071777</v>
      </c>
      <c r="T28" s="37"/>
      <c r="U28" s="53">
        <f>'!!12-жінки'!I28</f>
        <v>62</v>
      </c>
      <c r="V28" s="38" t="e">
        <f t="shared" si="5"/>
        <v>#DIV/0!</v>
      </c>
      <c r="W28" s="37">
        <v>157</v>
      </c>
      <c r="X28" s="53">
        <f>'!!12-жінки'!J28</f>
        <v>59</v>
      </c>
      <c r="Y28" s="38">
        <f t="shared" si="6"/>
        <v>37.579617834394902</v>
      </c>
      <c r="Z28" s="37">
        <v>152</v>
      </c>
      <c r="AA28" s="53">
        <f>'!!12-жінки'!K28</f>
        <v>54</v>
      </c>
      <c r="AB28" s="38">
        <f t="shared" si="7"/>
        <v>35.526315789473685</v>
      </c>
      <c r="AC28" s="35"/>
      <c r="AD28" s="39"/>
    </row>
    <row r="29" spans="1:30" s="40" customFormat="1" ht="17.100000000000001" customHeight="1" x14ac:dyDescent="0.25">
      <c r="A29" s="54" t="s">
        <v>55</v>
      </c>
      <c r="B29" s="37">
        <v>1099</v>
      </c>
      <c r="C29" s="37">
        <f>'!!12-жінки'!B29</f>
        <v>639</v>
      </c>
      <c r="D29" s="38">
        <f t="shared" si="0"/>
        <v>58.143767060964514</v>
      </c>
      <c r="E29" s="37">
        <v>1296</v>
      </c>
      <c r="F29" s="37">
        <f>'!!12-жінки'!C29</f>
        <v>591</v>
      </c>
      <c r="G29" s="38">
        <f t="shared" si="1"/>
        <v>45.601851851851855</v>
      </c>
      <c r="H29" s="37">
        <v>384</v>
      </c>
      <c r="I29" s="37">
        <f>'!!12-жінки'!D29</f>
        <v>155</v>
      </c>
      <c r="J29" s="38">
        <f t="shared" si="2"/>
        <v>40.364583333333336</v>
      </c>
      <c r="K29" s="37">
        <v>128</v>
      </c>
      <c r="L29" s="37">
        <f>'!!12-жінки'!F29</f>
        <v>68</v>
      </c>
      <c r="M29" s="38">
        <f t="shared" si="8"/>
        <v>53.125</v>
      </c>
      <c r="N29" s="37">
        <v>1</v>
      </c>
      <c r="O29" s="37">
        <f>'!!12-жінки'!G29</f>
        <v>0</v>
      </c>
      <c r="P29" s="38">
        <f t="shared" si="9"/>
        <v>0</v>
      </c>
      <c r="Q29" s="37">
        <v>1071</v>
      </c>
      <c r="R29" s="53">
        <f>'!!12-жінки'!H29</f>
        <v>490</v>
      </c>
      <c r="S29" s="38">
        <f t="shared" si="4"/>
        <v>45.751633986928105</v>
      </c>
      <c r="T29" s="37"/>
      <c r="U29" s="53">
        <f>'!!12-жінки'!I29</f>
        <v>87</v>
      </c>
      <c r="V29" s="38" t="e">
        <f t="shared" si="5"/>
        <v>#DIV/0!</v>
      </c>
      <c r="W29" s="37">
        <v>190</v>
      </c>
      <c r="X29" s="53">
        <f>'!!12-жінки'!J29</f>
        <v>79</v>
      </c>
      <c r="Y29" s="38">
        <f t="shared" si="6"/>
        <v>41.578947368421055</v>
      </c>
      <c r="Z29" s="37">
        <v>171</v>
      </c>
      <c r="AA29" s="53">
        <f>'!!12-жінки'!K29</f>
        <v>62</v>
      </c>
      <c r="AB29" s="38">
        <f t="shared" si="7"/>
        <v>36.257309941520468</v>
      </c>
      <c r="AC29" s="35"/>
      <c r="AD29" s="39"/>
    </row>
    <row r="30" spans="1:30" s="40" customFormat="1" ht="17.100000000000001" customHeight="1" x14ac:dyDescent="0.25">
      <c r="A30" s="54" t="s">
        <v>56</v>
      </c>
      <c r="B30" s="37">
        <v>1360</v>
      </c>
      <c r="C30" s="37">
        <f>'!!12-жінки'!B30</f>
        <v>524</v>
      </c>
      <c r="D30" s="38">
        <f t="shared" si="0"/>
        <v>38.529411764705884</v>
      </c>
      <c r="E30" s="37">
        <v>595</v>
      </c>
      <c r="F30" s="37">
        <f>'!!12-жінки'!C30</f>
        <v>467</v>
      </c>
      <c r="G30" s="38">
        <f t="shared" si="1"/>
        <v>78.487394957983199</v>
      </c>
      <c r="H30" s="37">
        <v>257</v>
      </c>
      <c r="I30" s="37">
        <f>'!!12-жінки'!D30</f>
        <v>149</v>
      </c>
      <c r="J30" s="38">
        <f t="shared" si="2"/>
        <v>57.976653696498055</v>
      </c>
      <c r="K30" s="37">
        <v>34</v>
      </c>
      <c r="L30" s="37">
        <f>'!!12-жінки'!F30</f>
        <v>22</v>
      </c>
      <c r="M30" s="38">
        <f t="shared" si="8"/>
        <v>64.705882352941174</v>
      </c>
      <c r="N30" s="37">
        <v>0</v>
      </c>
      <c r="O30" s="37">
        <f>'!!12-жінки'!G30</f>
        <v>0</v>
      </c>
      <c r="P30" s="84" t="str">
        <f t="shared" si="9"/>
        <v>-</v>
      </c>
      <c r="Q30" s="37">
        <v>554</v>
      </c>
      <c r="R30" s="53">
        <f>'!!12-жінки'!H30</f>
        <v>424</v>
      </c>
      <c r="S30" s="38">
        <f t="shared" si="4"/>
        <v>76.53429602888086</v>
      </c>
      <c r="T30" s="37"/>
      <c r="U30" s="53">
        <f>'!!12-жінки'!I30</f>
        <v>100</v>
      </c>
      <c r="V30" s="38" t="e">
        <f t="shared" si="5"/>
        <v>#DIV/0!</v>
      </c>
      <c r="W30" s="37">
        <v>146</v>
      </c>
      <c r="X30" s="53">
        <f>'!!12-жінки'!J30</f>
        <v>93</v>
      </c>
      <c r="Y30" s="38">
        <f t="shared" si="6"/>
        <v>63.698630136986303</v>
      </c>
      <c r="Z30" s="37">
        <v>133</v>
      </c>
      <c r="AA30" s="53">
        <f>'!!12-жінки'!K30</f>
        <v>67</v>
      </c>
      <c r="AB30" s="38">
        <f t="shared" si="7"/>
        <v>50.375939849624061</v>
      </c>
      <c r="AC30" s="35"/>
      <c r="AD30" s="39"/>
    </row>
    <row r="31" spans="1:30" s="40" customFormat="1" ht="17.100000000000001" customHeight="1" x14ac:dyDescent="0.25">
      <c r="A31" s="54" t="s">
        <v>57</v>
      </c>
      <c r="B31" s="37">
        <v>1278</v>
      </c>
      <c r="C31" s="37">
        <f>'!!12-жінки'!B31</f>
        <v>830</v>
      </c>
      <c r="D31" s="38">
        <f t="shared" si="0"/>
        <v>64.945226917057909</v>
      </c>
      <c r="E31" s="37">
        <v>802</v>
      </c>
      <c r="F31" s="37">
        <f>'!!12-жінки'!C31</f>
        <v>640</v>
      </c>
      <c r="G31" s="38">
        <f t="shared" si="1"/>
        <v>79.800498753117211</v>
      </c>
      <c r="H31" s="37">
        <v>508</v>
      </c>
      <c r="I31" s="37">
        <f>'!!12-жінки'!D31</f>
        <v>256</v>
      </c>
      <c r="J31" s="38">
        <f t="shared" si="2"/>
        <v>50.393700787401578</v>
      </c>
      <c r="K31" s="37">
        <v>51</v>
      </c>
      <c r="L31" s="37">
        <f>'!!12-жінки'!F31</f>
        <v>19</v>
      </c>
      <c r="M31" s="38">
        <f t="shared" si="8"/>
        <v>37.254901960784316</v>
      </c>
      <c r="N31" s="37">
        <v>8</v>
      </c>
      <c r="O31" s="37">
        <f>'!!12-жінки'!G31</f>
        <v>0</v>
      </c>
      <c r="P31" s="84">
        <f t="shared" si="9"/>
        <v>0</v>
      </c>
      <c r="Q31" s="37">
        <v>742</v>
      </c>
      <c r="R31" s="53">
        <f>'!!12-жінки'!H31</f>
        <v>548</v>
      </c>
      <c r="S31" s="38">
        <f t="shared" si="4"/>
        <v>73.854447439353095</v>
      </c>
      <c r="T31" s="37"/>
      <c r="U31" s="53">
        <f>'!!12-жінки'!I31</f>
        <v>108</v>
      </c>
      <c r="V31" s="38" t="e">
        <f t="shared" si="5"/>
        <v>#DIV/0!</v>
      </c>
      <c r="W31" s="37">
        <v>159</v>
      </c>
      <c r="X31" s="53">
        <f>'!!12-жінки'!J31</f>
        <v>77</v>
      </c>
      <c r="Y31" s="38">
        <f t="shared" si="6"/>
        <v>48.427672955974842</v>
      </c>
      <c r="Z31" s="37">
        <v>137</v>
      </c>
      <c r="AA31" s="53">
        <f>'!!12-жінки'!K31</f>
        <v>58</v>
      </c>
      <c r="AB31" s="38">
        <f t="shared" si="7"/>
        <v>42.335766423357661</v>
      </c>
      <c r="AC31" s="35"/>
      <c r="AD31" s="39"/>
    </row>
    <row r="32" spans="1:30" s="40" customFormat="1" ht="17.100000000000001" customHeight="1" x14ac:dyDescent="0.25">
      <c r="A32" s="54" t="s">
        <v>58</v>
      </c>
      <c r="B32" s="37">
        <v>1702</v>
      </c>
      <c r="C32" s="37">
        <f>'!!12-жінки'!B32</f>
        <v>748</v>
      </c>
      <c r="D32" s="38">
        <f t="shared" si="0"/>
        <v>43.948296122209165</v>
      </c>
      <c r="E32" s="37">
        <v>897</v>
      </c>
      <c r="F32" s="37">
        <f>'!!12-жінки'!C32</f>
        <v>547</v>
      </c>
      <c r="G32" s="38">
        <f t="shared" si="1"/>
        <v>60.981047937569677</v>
      </c>
      <c r="H32" s="37">
        <v>471</v>
      </c>
      <c r="I32" s="37">
        <f>'!!12-жінки'!D32</f>
        <v>379</v>
      </c>
      <c r="J32" s="38">
        <f t="shared" si="2"/>
        <v>80.467091295116774</v>
      </c>
      <c r="K32" s="37">
        <v>102</v>
      </c>
      <c r="L32" s="37">
        <f>'!!12-жінки'!F32</f>
        <v>37</v>
      </c>
      <c r="M32" s="38">
        <f t="shared" si="8"/>
        <v>36.274509803921568</v>
      </c>
      <c r="N32" s="37">
        <v>20</v>
      </c>
      <c r="O32" s="37">
        <f>'!!12-жінки'!G32</f>
        <v>0</v>
      </c>
      <c r="P32" s="84">
        <f t="shared" si="9"/>
        <v>0</v>
      </c>
      <c r="Q32" s="37">
        <v>747</v>
      </c>
      <c r="R32" s="53">
        <f>'!!12-жінки'!H32</f>
        <v>520</v>
      </c>
      <c r="S32" s="38">
        <f t="shared" si="4"/>
        <v>69.611780455153948</v>
      </c>
      <c r="T32" s="37"/>
      <c r="U32" s="53">
        <f>'!!12-жінки'!I32</f>
        <v>120</v>
      </c>
      <c r="V32" s="38" t="e">
        <f t="shared" si="5"/>
        <v>#DIV/0!</v>
      </c>
      <c r="W32" s="37">
        <v>102</v>
      </c>
      <c r="X32" s="53">
        <f>'!!12-жінки'!J32</f>
        <v>89</v>
      </c>
      <c r="Y32" s="38">
        <f t="shared" si="6"/>
        <v>87.254901960784309</v>
      </c>
      <c r="Z32" s="37">
        <v>95</v>
      </c>
      <c r="AA32" s="53">
        <f>'!!12-жінки'!K32</f>
        <v>65</v>
      </c>
      <c r="AB32" s="38">
        <f t="shared" si="7"/>
        <v>68.421052631578945</v>
      </c>
      <c r="AC32" s="35"/>
      <c r="AD32" s="39"/>
    </row>
    <row r="33" spans="1:30" s="40" customFormat="1" ht="17.100000000000001" customHeight="1" x14ac:dyDescent="0.25">
      <c r="A33" s="54" t="s">
        <v>59</v>
      </c>
      <c r="B33" s="37">
        <v>1270</v>
      </c>
      <c r="C33" s="37">
        <f>'!!12-жінки'!B33</f>
        <v>1180</v>
      </c>
      <c r="D33" s="38">
        <f t="shared" si="0"/>
        <v>92.913385826771659</v>
      </c>
      <c r="E33" s="37">
        <v>1629</v>
      </c>
      <c r="F33" s="37">
        <f>'!!12-жінки'!C33</f>
        <v>1110</v>
      </c>
      <c r="G33" s="38">
        <f t="shared" si="1"/>
        <v>68.139963167587482</v>
      </c>
      <c r="H33" s="37">
        <v>584</v>
      </c>
      <c r="I33" s="37">
        <f>'!!12-жінки'!D33</f>
        <v>278</v>
      </c>
      <c r="J33" s="38">
        <f t="shared" si="2"/>
        <v>47.602739726027394</v>
      </c>
      <c r="K33" s="37">
        <v>61</v>
      </c>
      <c r="L33" s="37">
        <f>'!!12-жінки'!F33</f>
        <v>22</v>
      </c>
      <c r="M33" s="38">
        <f t="shared" si="8"/>
        <v>36.065573770491802</v>
      </c>
      <c r="N33" s="37">
        <v>1</v>
      </c>
      <c r="O33" s="37">
        <f>'!!12-жінки'!G33</f>
        <v>0</v>
      </c>
      <c r="P33" s="38">
        <f t="shared" si="9"/>
        <v>0</v>
      </c>
      <c r="Q33" s="37">
        <v>1499</v>
      </c>
      <c r="R33" s="53">
        <f>'!!12-жінки'!H33</f>
        <v>1037</v>
      </c>
      <c r="S33" s="38">
        <f t="shared" si="4"/>
        <v>69.179452968645762</v>
      </c>
      <c r="T33" s="37"/>
      <c r="U33" s="53">
        <f>'!!12-жінки'!I33</f>
        <v>179</v>
      </c>
      <c r="V33" s="38" t="e">
        <f t="shared" si="5"/>
        <v>#DIV/0!</v>
      </c>
      <c r="W33" s="37">
        <v>364</v>
      </c>
      <c r="X33" s="53">
        <f>'!!12-жінки'!J33</f>
        <v>169</v>
      </c>
      <c r="Y33" s="38">
        <f t="shared" si="6"/>
        <v>46.428571428571431</v>
      </c>
      <c r="Z33" s="37">
        <v>334</v>
      </c>
      <c r="AA33" s="53">
        <f>'!!12-жінки'!K33</f>
        <v>113</v>
      </c>
      <c r="AB33" s="38">
        <f t="shared" si="7"/>
        <v>33.832335329341319</v>
      </c>
      <c r="AC33" s="35"/>
      <c r="AD33" s="39"/>
    </row>
    <row r="34" spans="1:30" s="40" customFormat="1" ht="17.100000000000001" customHeight="1" x14ac:dyDescent="0.25">
      <c r="A34" s="54" t="s">
        <v>60</v>
      </c>
      <c r="B34" s="37">
        <v>970</v>
      </c>
      <c r="C34" s="37">
        <f>'!!12-жінки'!B34</f>
        <v>860</v>
      </c>
      <c r="D34" s="38">
        <f t="shared" si="0"/>
        <v>88.659793814432987</v>
      </c>
      <c r="E34" s="37">
        <v>1218</v>
      </c>
      <c r="F34" s="37">
        <f>'!!12-жінки'!C34</f>
        <v>749</v>
      </c>
      <c r="G34" s="38">
        <f t="shared" si="1"/>
        <v>61.494252873563219</v>
      </c>
      <c r="H34" s="37">
        <v>555</v>
      </c>
      <c r="I34" s="37">
        <f>'!!12-жінки'!D34</f>
        <v>256</v>
      </c>
      <c r="J34" s="38">
        <f t="shared" si="2"/>
        <v>46.126126126126124</v>
      </c>
      <c r="K34" s="37">
        <v>18</v>
      </c>
      <c r="L34" s="37">
        <f>'!!12-жінки'!F34</f>
        <v>10</v>
      </c>
      <c r="M34" s="38">
        <f t="shared" si="8"/>
        <v>55.555555555555557</v>
      </c>
      <c r="N34" s="37">
        <v>3</v>
      </c>
      <c r="O34" s="37">
        <f>'!!12-жінки'!G34</f>
        <v>3</v>
      </c>
      <c r="P34" s="84">
        <f t="shared" si="9"/>
        <v>100</v>
      </c>
      <c r="Q34" s="37">
        <v>1056</v>
      </c>
      <c r="R34" s="53">
        <f>'!!12-жінки'!H34</f>
        <v>621</v>
      </c>
      <c r="S34" s="38">
        <f t="shared" si="4"/>
        <v>58.80681818181818</v>
      </c>
      <c r="T34" s="37"/>
      <c r="U34" s="53">
        <f>'!!12-жінки'!I34</f>
        <v>184</v>
      </c>
      <c r="V34" s="38" t="e">
        <f t="shared" si="5"/>
        <v>#DIV/0!</v>
      </c>
      <c r="W34" s="37">
        <v>255</v>
      </c>
      <c r="X34" s="53">
        <f>'!!12-жінки'!J34</f>
        <v>159</v>
      </c>
      <c r="Y34" s="38">
        <f t="shared" si="6"/>
        <v>62.352941176470587</v>
      </c>
      <c r="Z34" s="37">
        <v>245</v>
      </c>
      <c r="AA34" s="53">
        <f>'!!12-жінки'!K34</f>
        <v>86</v>
      </c>
      <c r="AB34" s="38">
        <f t="shared" si="7"/>
        <v>35.102040816326529</v>
      </c>
      <c r="AC34" s="35"/>
      <c r="AD34" s="39"/>
    </row>
    <row r="35" spans="1:30" s="40" customFormat="1" ht="17.100000000000001" customHeight="1" x14ac:dyDescent="0.25">
      <c r="A35" s="54" t="s">
        <v>61</v>
      </c>
      <c r="B35" s="37">
        <v>744</v>
      </c>
      <c r="C35" s="37">
        <f>'!!12-жінки'!B35</f>
        <v>496</v>
      </c>
      <c r="D35" s="38">
        <f t="shared" si="0"/>
        <v>66.666666666666671</v>
      </c>
      <c r="E35" s="37">
        <v>846</v>
      </c>
      <c r="F35" s="37">
        <f>'!!12-жінки'!C35</f>
        <v>460</v>
      </c>
      <c r="G35" s="38">
        <f t="shared" si="1"/>
        <v>54.373522458628841</v>
      </c>
      <c r="H35" s="37">
        <v>272</v>
      </c>
      <c r="I35" s="37">
        <f>'!!12-жінки'!D35</f>
        <v>140</v>
      </c>
      <c r="J35" s="38">
        <f t="shared" si="2"/>
        <v>51.470588235294116</v>
      </c>
      <c r="K35" s="37">
        <v>68</v>
      </c>
      <c r="L35" s="37">
        <f>'!!12-жінки'!F35</f>
        <v>54</v>
      </c>
      <c r="M35" s="38">
        <f t="shared" si="8"/>
        <v>79.411764705882348</v>
      </c>
      <c r="N35" s="37">
        <v>2</v>
      </c>
      <c r="O35" s="37">
        <f>'!!12-жінки'!G35</f>
        <v>0</v>
      </c>
      <c r="P35" s="38">
        <f t="shared" si="9"/>
        <v>0</v>
      </c>
      <c r="Q35" s="37">
        <v>610</v>
      </c>
      <c r="R35" s="53">
        <f>'!!12-жінки'!H35</f>
        <v>405</v>
      </c>
      <c r="S35" s="38">
        <f t="shared" si="4"/>
        <v>66.393442622950815</v>
      </c>
      <c r="T35" s="37"/>
      <c r="U35" s="53">
        <f>'!!12-жінки'!I35</f>
        <v>85</v>
      </c>
      <c r="V35" s="38" t="e">
        <f t="shared" si="5"/>
        <v>#DIV/0!</v>
      </c>
      <c r="W35" s="37">
        <v>140</v>
      </c>
      <c r="X35" s="53">
        <f>'!!12-жінки'!J35</f>
        <v>75</v>
      </c>
      <c r="Y35" s="38">
        <f t="shared" si="6"/>
        <v>53.571428571428569</v>
      </c>
      <c r="Z35" s="37">
        <v>111</v>
      </c>
      <c r="AA35" s="53">
        <f>'!!12-жінки'!K35</f>
        <v>65</v>
      </c>
      <c r="AB35" s="38">
        <f t="shared" si="7"/>
        <v>58.558558558558559</v>
      </c>
      <c r="AC35" s="35"/>
      <c r="AD35" s="39"/>
    </row>
    <row r="36" spans="1:30" ht="15" customHeight="1" x14ac:dyDescent="0.25">
      <c r="A36" s="43"/>
      <c r="B36" s="43"/>
      <c r="C36" s="263" t="s">
        <v>95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30" x14ac:dyDescent="0.25"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5"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5"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ht="14.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ht="14.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ht="14.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ht="14.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ht="14.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5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5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5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5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5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5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5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5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5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5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5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5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5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5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5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5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5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5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5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5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0">
    <mergeCell ref="C36:M39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5"/>
  <sheetViews>
    <sheetView view="pageBreakPreview" zoomScale="66" zoomScaleNormal="75" zoomScaleSheetLayoutView="66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33203125" defaultRowHeight="13.8" x14ac:dyDescent="0.25"/>
  <cols>
    <col min="1" max="1" width="25.6640625" style="42" customWidth="1"/>
    <col min="2" max="2" width="11" style="42" hidden="1" customWidth="1"/>
    <col min="3" max="3" width="24.5546875" style="42" customWidth="1"/>
    <col min="4" max="4" width="8.33203125" style="42" hidden="1" customWidth="1"/>
    <col min="5" max="6" width="11.6640625" style="42" customWidth="1"/>
    <col min="7" max="7" width="7.44140625" style="42" customWidth="1"/>
    <col min="8" max="8" width="11.6640625" style="42" customWidth="1"/>
    <col min="9" max="9" width="11" style="42" customWidth="1"/>
    <col min="10" max="10" width="7.44140625" style="42" customWidth="1"/>
    <col min="11" max="12" width="9.44140625" style="42" customWidth="1"/>
    <col min="13" max="13" width="9" style="42" customWidth="1"/>
    <col min="14" max="14" width="10" style="42" customWidth="1"/>
    <col min="15" max="15" width="9.33203125" style="42" customWidth="1"/>
    <col min="16" max="16" width="8.33203125" style="42" customWidth="1"/>
    <col min="17" max="18" width="9.5546875" style="42" customWidth="1"/>
    <col min="19" max="19" width="8.33203125" style="42" customWidth="1"/>
    <col min="20" max="20" width="10.5546875" style="42" hidden="1" customWidth="1"/>
    <col min="21" max="21" width="23.33203125" style="42" customWidth="1"/>
    <col min="22" max="22" width="8.33203125" style="42" hidden="1" customWidth="1"/>
    <col min="23" max="24" width="9.6640625" style="42" customWidth="1"/>
    <col min="25" max="25" width="8.33203125" style="42" customWidth="1"/>
    <col min="26" max="16384" width="9.33203125" style="42"/>
  </cols>
  <sheetData>
    <row r="1" spans="1:32" s="26" customFormat="1" ht="40.5" customHeight="1" x14ac:dyDescent="0.4">
      <c r="B1" s="262" t="s">
        <v>113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5"/>
      <c r="O1" s="25"/>
      <c r="P1" s="25"/>
      <c r="Q1" s="25"/>
      <c r="R1" s="25"/>
      <c r="S1" s="25"/>
      <c r="T1" s="25"/>
      <c r="U1" s="25"/>
      <c r="V1" s="25"/>
      <c r="W1" s="25"/>
      <c r="X1" s="267"/>
      <c r="Y1" s="267"/>
      <c r="Z1" s="45"/>
      <c r="AB1" s="66" t="s">
        <v>14</v>
      </c>
    </row>
    <row r="2" spans="1:32" s="29" customFormat="1" ht="14.2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61"/>
      <c r="Y2" s="261"/>
      <c r="Z2" s="260"/>
      <c r="AA2" s="260"/>
      <c r="AB2" s="52" t="s">
        <v>7</v>
      </c>
      <c r="AC2" s="52"/>
    </row>
    <row r="3" spans="1:32" s="30" customFormat="1" ht="68.099999999999994" customHeight="1" x14ac:dyDescent="0.3">
      <c r="A3" s="258"/>
      <c r="B3" s="155"/>
      <c r="C3" s="151" t="s">
        <v>94</v>
      </c>
      <c r="D3" s="155"/>
      <c r="E3" s="291" t="s">
        <v>22</v>
      </c>
      <c r="F3" s="291"/>
      <c r="G3" s="291"/>
      <c r="H3" s="291" t="s">
        <v>13</v>
      </c>
      <c r="I3" s="291"/>
      <c r="J3" s="291"/>
      <c r="K3" s="291" t="s">
        <v>9</v>
      </c>
      <c r="L3" s="291"/>
      <c r="M3" s="291"/>
      <c r="N3" s="291" t="s">
        <v>10</v>
      </c>
      <c r="O3" s="291"/>
      <c r="P3" s="291"/>
      <c r="Q3" s="293" t="s">
        <v>8</v>
      </c>
      <c r="R3" s="294"/>
      <c r="S3" s="295"/>
      <c r="T3" s="155" t="s">
        <v>16</v>
      </c>
      <c r="U3" s="151" t="s">
        <v>97</v>
      </c>
      <c r="V3" s="155"/>
      <c r="W3" s="291" t="s">
        <v>11</v>
      </c>
      <c r="X3" s="291"/>
      <c r="Y3" s="291"/>
      <c r="Z3" s="291" t="s">
        <v>12</v>
      </c>
      <c r="AA3" s="291"/>
      <c r="AB3" s="291"/>
    </row>
    <row r="4" spans="1:32" s="31" customFormat="1" ht="18.75" customHeight="1" x14ac:dyDescent="0.3">
      <c r="A4" s="258"/>
      <c r="B4" s="292" t="s">
        <v>62</v>
      </c>
      <c r="C4" s="292" t="s">
        <v>92</v>
      </c>
      <c r="D4" s="255" t="s">
        <v>2</v>
      </c>
      <c r="E4" s="292" t="s">
        <v>62</v>
      </c>
      <c r="F4" s="292" t="s">
        <v>92</v>
      </c>
      <c r="G4" s="255" t="s">
        <v>2</v>
      </c>
      <c r="H4" s="292" t="s">
        <v>62</v>
      </c>
      <c r="I4" s="292" t="s">
        <v>92</v>
      </c>
      <c r="J4" s="255" t="s">
        <v>2</v>
      </c>
      <c r="K4" s="292" t="s">
        <v>62</v>
      </c>
      <c r="L4" s="292" t="s">
        <v>92</v>
      </c>
      <c r="M4" s="255" t="s">
        <v>2</v>
      </c>
      <c r="N4" s="292" t="s">
        <v>62</v>
      </c>
      <c r="O4" s="292" t="s">
        <v>92</v>
      </c>
      <c r="P4" s="255" t="s">
        <v>2</v>
      </c>
      <c r="Q4" s="292" t="s">
        <v>62</v>
      </c>
      <c r="R4" s="292" t="s">
        <v>92</v>
      </c>
      <c r="S4" s="255" t="s">
        <v>2</v>
      </c>
      <c r="T4" s="292" t="s">
        <v>62</v>
      </c>
      <c r="U4" s="292" t="s">
        <v>92</v>
      </c>
      <c r="V4" s="255" t="s">
        <v>2</v>
      </c>
      <c r="W4" s="292" t="s">
        <v>62</v>
      </c>
      <c r="X4" s="292" t="s">
        <v>92</v>
      </c>
      <c r="Y4" s="255" t="s">
        <v>2</v>
      </c>
      <c r="Z4" s="292" t="s">
        <v>62</v>
      </c>
      <c r="AA4" s="292" t="s">
        <v>92</v>
      </c>
      <c r="AB4" s="255" t="s">
        <v>2</v>
      </c>
    </row>
    <row r="5" spans="1:32" s="31" customFormat="1" ht="15.75" hidden="1" customHeight="1" x14ac:dyDescent="0.25">
      <c r="A5" s="258"/>
      <c r="B5" s="292"/>
      <c r="C5" s="292"/>
      <c r="D5" s="255"/>
      <c r="E5" s="292"/>
      <c r="F5" s="292"/>
      <c r="G5" s="255"/>
      <c r="H5" s="292"/>
      <c r="I5" s="292"/>
      <c r="J5" s="255"/>
      <c r="K5" s="292"/>
      <c r="L5" s="292"/>
      <c r="M5" s="255"/>
      <c r="N5" s="292"/>
      <c r="O5" s="292"/>
      <c r="P5" s="255"/>
      <c r="Q5" s="292"/>
      <c r="R5" s="292"/>
      <c r="S5" s="255"/>
      <c r="T5" s="292"/>
      <c r="U5" s="292"/>
      <c r="V5" s="255"/>
      <c r="W5" s="292"/>
      <c r="X5" s="292"/>
      <c r="Y5" s="255"/>
      <c r="Z5" s="292"/>
      <c r="AA5" s="292"/>
      <c r="AB5" s="255"/>
    </row>
    <row r="6" spans="1:32" s="48" customFormat="1" ht="11.25" customHeight="1" x14ac:dyDescent="0.25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89">
        <f>SUM(B8:B35)</f>
        <v>-52192</v>
      </c>
      <c r="C7" s="89">
        <f>SUM(C8:C35)</f>
        <v>19126</v>
      </c>
      <c r="D7" s="34">
        <f>C7*100/B7</f>
        <v>-36.64546290619252</v>
      </c>
      <c r="E7" s="89">
        <f>SUM(E8:E35)</f>
        <v>27951</v>
      </c>
      <c r="F7" s="89">
        <f>SUM(F8:F35)</f>
        <v>14741</v>
      </c>
      <c r="G7" s="34">
        <f>F7*100/E7</f>
        <v>52.738721333762655</v>
      </c>
      <c r="H7" s="89">
        <f>SUM(H8:H35)</f>
        <v>13179</v>
      </c>
      <c r="I7" s="89">
        <f>SUM(I8:I35)</f>
        <v>7650</v>
      </c>
      <c r="J7" s="34">
        <f>I7*100/H7</f>
        <v>58.046892783974506</v>
      </c>
      <c r="K7" s="89">
        <f>SUM(K8:K35)</f>
        <v>2077</v>
      </c>
      <c r="L7" s="89">
        <f>SUM(L8:L35)</f>
        <v>1143</v>
      </c>
      <c r="M7" s="34">
        <f>L7*100/K7</f>
        <v>55.031295137217143</v>
      </c>
      <c r="N7" s="89">
        <f>SUM(N8:N35)</f>
        <v>366</v>
      </c>
      <c r="O7" s="89">
        <f>SUM(O8:O35)</f>
        <v>192</v>
      </c>
      <c r="P7" s="34">
        <f>O7*100/N7</f>
        <v>52.459016393442624</v>
      </c>
      <c r="Q7" s="89">
        <f>SUM(Q8:Q35)</f>
        <v>22101</v>
      </c>
      <c r="R7" s="89">
        <f>SUM(R8:R35)</f>
        <v>12269</v>
      </c>
      <c r="S7" s="34">
        <f>R7*100/Q7</f>
        <v>55.513325188905476</v>
      </c>
      <c r="T7" s="89">
        <f>SUM(T8:T35)</f>
        <v>0</v>
      </c>
      <c r="U7" s="89">
        <f>SUM(U8:U35)</f>
        <v>2248</v>
      </c>
      <c r="V7" s="34" t="e">
        <f>U7*100/T7</f>
        <v>#DIV/0!</v>
      </c>
      <c r="W7" s="89">
        <f>SUM(W8:W35)</f>
        <v>4840</v>
      </c>
      <c r="X7" s="89">
        <f>SUM(X8:X35)</f>
        <v>1290</v>
      </c>
      <c r="Y7" s="34">
        <f>X7*100/W7</f>
        <v>26.652892561983471</v>
      </c>
      <c r="Z7" s="89">
        <f>SUM(Z8:Z35)</f>
        <v>4316</v>
      </c>
      <c r="AA7" s="89">
        <f>SUM(AA8:AA35)</f>
        <v>913</v>
      </c>
      <c r="AB7" s="34">
        <f>AA7*100/Z7</f>
        <v>21.153846153846153</v>
      </c>
      <c r="AC7" s="35"/>
      <c r="AF7" s="40"/>
    </row>
    <row r="8" spans="1:32" s="40" customFormat="1" ht="15.75" customHeight="1" x14ac:dyDescent="0.25">
      <c r="A8" s="54" t="s">
        <v>34</v>
      </c>
      <c r="B8" s="93">
        <f>УСЬОГО!B8-'12-жінки-ЦЗ'!B8</f>
        <v>-13636</v>
      </c>
      <c r="C8" s="93">
        <f>УСЬОГО!C8-'12-жінки-ЦЗ'!C8</f>
        <v>4757</v>
      </c>
      <c r="D8" s="94">
        <f t="shared" ref="D8:D35" si="0">C8*100/B8</f>
        <v>-34.885596949251983</v>
      </c>
      <c r="E8" s="93">
        <f>УСЬОГО!E8-'12-жінки-ЦЗ'!E8</f>
        <v>7286</v>
      </c>
      <c r="F8" s="93">
        <f>УСЬОГО!F8-'12-жінки-ЦЗ'!F8</f>
        <v>3609</v>
      </c>
      <c r="G8" s="95">
        <f t="shared" ref="G8:G35" si="1">F8*100/E8</f>
        <v>49.533351633269284</v>
      </c>
      <c r="H8" s="93">
        <f>УСЬОГО!H8-'12-жінки-ЦЗ'!H8</f>
        <v>1613</v>
      </c>
      <c r="I8" s="93">
        <f>УСЬОГО!I8-'12-жінки-ЦЗ'!I8</f>
        <v>891</v>
      </c>
      <c r="J8" s="95">
        <f t="shared" ref="J8:J35" si="2">I8*100/H8</f>
        <v>55.23868567885927</v>
      </c>
      <c r="K8" s="93">
        <f>УСЬОГО!N8-'12-жінки-ЦЗ'!K8</f>
        <v>352</v>
      </c>
      <c r="L8" s="93">
        <f>УСЬОГО!O8-'12-жінки-ЦЗ'!L8</f>
        <v>235</v>
      </c>
      <c r="M8" s="95">
        <f t="shared" ref="M8:M35" si="3">L8*100/K8</f>
        <v>66.76136363636364</v>
      </c>
      <c r="N8" s="93">
        <f>УСЬОГО!Q8-'12-жінки-ЦЗ'!N8</f>
        <v>114</v>
      </c>
      <c r="O8" s="93">
        <f>УСЬОГО!R8-'12-жінки-ЦЗ'!O8</f>
        <v>32</v>
      </c>
      <c r="P8" s="95">
        <f>IF(ISERROR(O8*100/N8),"-",(O8*100/N8))</f>
        <v>28.07017543859649</v>
      </c>
      <c r="Q8" s="93">
        <f>УСЬОГО!T8-'12-жінки-ЦЗ'!Q8</f>
        <v>4657</v>
      </c>
      <c r="R8" s="96">
        <f>УСЬОГО!U8-'12-жінки-ЦЗ'!R8</f>
        <v>2452</v>
      </c>
      <c r="S8" s="95">
        <f t="shared" ref="S8:S35" si="4">R8*100/Q8</f>
        <v>52.651921838093195</v>
      </c>
      <c r="T8" s="93">
        <f>УСЬОГО!W8-'12-жінки-ЦЗ'!T8</f>
        <v>0</v>
      </c>
      <c r="U8" s="96">
        <f>УСЬОГО!X8-'12-жінки-ЦЗ'!U8</f>
        <v>587</v>
      </c>
      <c r="V8" s="95" t="e">
        <f t="shared" ref="V8:V35" si="5">U8*100/T8</f>
        <v>#DIV/0!</v>
      </c>
      <c r="W8" s="93">
        <f>УСЬОГО!Z8-'12-жінки-ЦЗ'!W8</f>
        <v>1577</v>
      </c>
      <c r="X8" s="96">
        <f>УСЬОГО!AA8-'12-жінки-ЦЗ'!X8</f>
        <v>292</v>
      </c>
      <c r="Y8" s="95">
        <f t="shared" ref="Y8:Y35" si="6">X8*100/W8</f>
        <v>18.516169942929615</v>
      </c>
      <c r="Z8" s="93">
        <f>УСЬОГО!AC8-'12-жінки-ЦЗ'!Z8</f>
        <v>1416</v>
      </c>
      <c r="AA8" s="96">
        <f>УСЬОГО!AD8-'12-жінки-ЦЗ'!AA8</f>
        <v>204</v>
      </c>
      <c r="AB8" s="95">
        <f t="shared" ref="AB8:AB35" si="7">AA8*100/Z8</f>
        <v>14.40677966101695</v>
      </c>
      <c r="AC8" s="35"/>
      <c r="AD8" s="39"/>
    </row>
    <row r="9" spans="1:32" s="41" customFormat="1" ht="15.75" customHeight="1" x14ac:dyDescent="0.25">
      <c r="A9" s="54" t="s">
        <v>35</v>
      </c>
      <c r="B9" s="93">
        <f>УСЬОГО!B9-'12-жінки-ЦЗ'!B9</f>
        <v>-2055</v>
      </c>
      <c r="C9" s="93">
        <f>УСЬОГО!C9-'12-жінки-ЦЗ'!C9</f>
        <v>690</v>
      </c>
      <c r="D9" s="94">
        <f t="shared" si="0"/>
        <v>-33.576642335766422</v>
      </c>
      <c r="E9" s="93">
        <f>УСЬОГО!E9-'12-жінки-ЦЗ'!E9</f>
        <v>1068</v>
      </c>
      <c r="F9" s="93">
        <f>УСЬОГО!F9-'12-жінки-ЦЗ'!F9</f>
        <v>563</v>
      </c>
      <c r="G9" s="95">
        <f t="shared" si="1"/>
        <v>52.715355805243448</v>
      </c>
      <c r="H9" s="93">
        <f>УСЬОГО!H9-'12-жінки-ЦЗ'!H9</f>
        <v>431</v>
      </c>
      <c r="I9" s="93">
        <f>УСЬОГО!I9-'12-жінки-ЦЗ'!I9</f>
        <v>261</v>
      </c>
      <c r="J9" s="95">
        <f t="shared" si="2"/>
        <v>60.556844547563806</v>
      </c>
      <c r="K9" s="93">
        <f>УСЬОГО!N9-'12-жінки-ЦЗ'!K9</f>
        <v>21</v>
      </c>
      <c r="L9" s="93">
        <f>УСЬОГО!O9-'12-жінки-ЦЗ'!L9</f>
        <v>5</v>
      </c>
      <c r="M9" s="95" t="s">
        <v>67</v>
      </c>
      <c r="N9" s="93">
        <f>УСЬОГО!Q9-'12-жінки-ЦЗ'!N9</f>
        <v>4</v>
      </c>
      <c r="O9" s="93">
        <f>УСЬОГО!R9-'12-жінки-ЦЗ'!O9</f>
        <v>29</v>
      </c>
      <c r="P9" s="95">
        <f t="shared" ref="P9:P35" si="8">IF(ISERROR(O9*100/N9),"-",(O9*100/N9))</f>
        <v>725</v>
      </c>
      <c r="Q9" s="93">
        <f>УСЬОГО!T9-'12-жінки-ЦЗ'!Q9</f>
        <v>861</v>
      </c>
      <c r="R9" s="96">
        <f>УСЬОГО!U9-'12-жінки-ЦЗ'!R9</f>
        <v>470</v>
      </c>
      <c r="S9" s="95">
        <f t="shared" si="4"/>
        <v>54.587688734030195</v>
      </c>
      <c r="T9" s="93">
        <f>УСЬОГО!W9-'12-жінки-ЦЗ'!T9</f>
        <v>0</v>
      </c>
      <c r="U9" s="96">
        <f>УСЬОГО!X9-'12-жінки-ЦЗ'!U9</f>
        <v>59</v>
      </c>
      <c r="V9" s="95" t="e">
        <f t="shared" si="5"/>
        <v>#DIV/0!</v>
      </c>
      <c r="W9" s="93">
        <f>УСЬОГО!Z9-'12-жінки-ЦЗ'!W9</f>
        <v>181</v>
      </c>
      <c r="X9" s="96">
        <f>УСЬОГО!AA9-'12-жінки-ЦЗ'!X9</f>
        <v>45</v>
      </c>
      <c r="Y9" s="95">
        <f t="shared" si="6"/>
        <v>24.861878453038674</v>
      </c>
      <c r="Z9" s="93">
        <f>УСЬОГО!AC9-'12-жінки-ЦЗ'!Z9</f>
        <v>144</v>
      </c>
      <c r="AA9" s="96">
        <f>УСЬОГО!AD9-'12-жінки-ЦЗ'!AA9</f>
        <v>33</v>
      </c>
      <c r="AB9" s="95">
        <f t="shared" si="7"/>
        <v>22.916666666666668</v>
      </c>
      <c r="AC9" s="35"/>
      <c r="AD9" s="39"/>
    </row>
    <row r="10" spans="1:32" s="40" customFormat="1" ht="15.75" customHeight="1" x14ac:dyDescent="0.25">
      <c r="A10" s="54" t="s">
        <v>36</v>
      </c>
      <c r="B10" s="93">
        <f>УСЬОГО!B10-'12-жінки-ЦЗ'!B10</f>
        <v>-225</v>
      </c>
      <c r="C10" s="93">
        <f>УСЬОГО!C10-'12-жінки-ЦЗ'!C10</f>
        <v>114</v>
      </c>
      <c r="D10" s="94">
        <f t="shared" si="0"/>
        <v>-50.666666666666664</v>
      </c>
      <c r="E10" s="93">
        <f>УСЬОГО!E10-'12-жінки-ЦЗ'!E10</f>
        <v>186</v>
      </c>
      <c r="F10" s="93">
        <f>УСЬОГО!F10-'12-жінки-ЦЗ'!F10</f>
        <v>81</v>
      </c>
      <c r="G10" s="95">
        <f t="shared" si="1"/>
        <v>43.548387096774192</v>
      </c>
      <c r="H10" s="93">
        <f>УСЬОГО!H10-'12-жінки-ЦЗ'!H10</f>
        <v>58</v>
      </c>
      <c r="I10" s="93">
        <f>УСЬОГО!I10-'12-жінки-ЦЗ'!I10</f>
        <v>41</v>
      </c>
      <c r="J10" s="95">
        <f t="shared" si="2"/>
        <v>70.689655172413794</v>
      </c>
      <c r="K10" s="93">
        <f>УСЬОГО!N10-'12-жінки-ЦЗ'!K10</f>
        <v>3</v>
      </c>
      <c r="L10" s="93">
        <f>УСЬОГО!O10-'12-жінки-ЦЗ'!L10</f>
        <v>2</v>
      </c>
      <c r="M10" s="95" t="s">
        <v>67</v>
      </c>
      <c r="N10" s="93">
        <f>УСЬОГО!Q10-'12-жінки-ЦЗ'!N10</f>
        <v>8</v>
      </c>
      <c r="O10" s="93">
        <f>УСЬОГО!R10-'12-жінки-ЦЗ'!O10</f>
        <v>1</v>
      </c>
      <c r="P10" s="97">
        <f t="shared" si="8"/>
        <v>12.5</v>
      </c>
      <c r="Q10" s="93">
        <f>УСЬОГО!T10-'12-жінки-ЦЗ'!Q10</f>
        <v>162</v>
      </c>
      <c r="R10" s="96">
        <f>УСЬОГО!U10-'12-жінки-ЦЗ'!R10</f>
        <v>69</v>
      </c>
      <c r="S10" s="95">
        <f t="shared" si="4"/>
        <v>42.592592592592595</v>
      </c>
      <c r="T10" s="93">
        <f>УСЬОГО!W10-'12-жінки-ЦЗ'!T10</f>
        <v>0</v>
      </c>
      <c r="U10" s="96">
        <f>УСЬОГО!X10-'12-жінки-ЦЗ'!U10</f>
        <v>6</v>
      </c>
      <c r="V10" s="95" t="e">
        <f t="shared" si="5"/>
        <v>#DIV/0!</v>
      </c>
      <c r="W10" s="93">
        <f>УСЬОГО!Z10-'12-жінки-ЦЗ'!W10</f>
        <v>30</v>
      </c>
      <c r="X10" s="96">
        <f>УСЬОГО!AA10-'12-жінки-ЦЗ'!X10</f>
        <v>5</v>
      </c>
      <c r="Y10" s="95">
        <f t="shared" si="6"/>
        <v>16.666666666666668</v>
      </c>
      <c r="Z10" s="93">
        <f>УСЬОГО!AC10-'12-жінки-ЦЗ'!Z10</f>
        <v>27</v>
      </c>
      <c r="AA10" s="96">
        <f>УСЬОГО!AD10-'12-жінки-ЦЗ'!AA10</f>
        <v>1</v>
      </c>
      <c r="AB10" s="95">
        <f t="shared" si="7"/>
        <v>3.7037037037037037</v>
      </c>
      <c r="AC10" s="35"/>
      <c r="AD10" s="39"/>
    </row>
    <row r="11" spans="1:32" s="40" customFormat="1" ht="15.75" customHeight="1" x14ac:dyDescent="0.25">
      <c r="A11" s="54" t="s">
        <v>37</v>
      </c>
      <c r="B11" s="93">
        <f>УСЬОГО!B11-'12-жінки-ЦЗ'!B11</f>
        <v>-964</v>
      </c>
      <c r="C11" s="93">
        <f>УСЬОГО!C11-'12-жінки-ЦЗ'!C11</f>
        <v>471</v>
      </c>
      <c r="D11" s="94">
        <f t="shared" si="0"/>
        <v>-48.858921161825727</v>
      </c>
      <c r="E11" s="93">
        <f>УСЬОГО!E11-'12-жінки-ЦЗ'!E11</f>
        <v>577</v>
      </c>
      <c r="F11" s="93">
        <f>УСЬОГО!F11-'12-жінки-ЦЗ'!F11</f>
        <v>332</v>
      </c>
      <c r="G11" s="95">
        <f t="shared" si="1"/>
        <v>57.538994800693239</v>
      </c>
      <c r="H11" s="93">
        <f>УСЬОГО!H11-'12-жінки-ЦЗ'!H11</f>
        <v>172</v>
      </c>
      <c r="I11" s="93">
        <f>УСЬОГО!I11-'12-жінки-ЦЗ'!I11</f>
        <v>164</v>
      </c>
      <c r="J11" s="95">
        <f t="shared" si="2"/>
        <v>95.348837209302332</v>
      </c>
      <c r="K11" s="93">
        <f>УСЬОГО!N11-'12-жінки-ЦЗ'!K11</f>
        <v>4</v>
      </c>
      <c r="L11" s="93">
        <f>УСЬОГО!O11-'12-жінки-ЦЗ'!L11</f>
        <v>10</v>
      </c>
      <c r="M11" s="95">
        <f t="shared" si="3"/>
        <v>250</v>
      </c>
      <c r="N11" s="93">
        <f>УСЬОГО!Q11-'12-жінки-ЦЗ'!N11</f>
        <v>0</v>
      </c>
      <c r="O11" s="93">
        <f>УСЬОГО!R11-'12-жінки-ЦЗ'!O11</f>
        <v>0</v>
      </c>
      <c r="P11" s="97" t="str">
        <f t="shared" si="8"/>
        <v>-</v>
      </c>
      <c r="Q11" s="93">
        <f>УСЬОГО!T11-'12-жінки-ЦЗ'!Q11</f>
        <v>487</v>
      </c>
      <c r="R11" s="96">
        <f>УСЬОГО!U11-'12-жінки-ЦЗ'!R11</f>
        <v>282</v>
      </c>
      <c r="S11" s="95">
        <f t="shared" si="4"/>
        <v>57.905544147843941</v>
      </c>
      <c r="T11" s="93">
        <f>УСЬОГО!W11-'12-жінки-ЦЗ'!T11</f>
        <v>0</v>
      </c>
      <c r="U11" s="96">
        <f>УСЬОГО!X11-'12-жінки-ЦЗ'!U11</f>
        <v>62</v>
      </c>
      <c r="V11" s="95" t="e">
        <f t="shared" si="5"/>
        <v>#DIV/0!</v>
      </c>
      <c r="W11" s="93">
        <f>УСЬОГО!Z11-'12-жінки-ЦЗ'!W11</f>
        <v>98</v>
      </c>
      <c r="X11" s="96">
        <f>УСЬОГО!AA11-'12-жінки-ЦЗ'!X11</f>
        <v>45</v>
      </c>
      <c r="Y11" s="95">
        <f t="shared" si="6"/>
        <v>45.918367346938773</v>
      </c>
      <c r="Z11" s="93">
        <f>УСЬОГО!AC11-'12-жінки-ЦЗ'!Z11</f>
        <v>77</v>
      </c>
      <c r="AA11" s="96">
        <f>УСЬОГО!AD11-'12-жінки-ЦЗ'!AA11</f>
        <v>32</v>
      </c>
      <c r="AB11" s="95">
        <f t="shared" si="7"/>
        <v>41.558441558441558</v>
      </c>
      <c r="AC11" s="35"/>
      <c r="AD11" s="39"/>
    </row>
    <row r="12" spans="1:32" s="40" customFormat="1" ht="15.75" customHeight="1" x14ac:dyDescent="0.25">
      <c r="A12" s="54" t="s">
        <v>38</v>
      </c>
      <c r="B12" s="93">
        <f>УСЬОГО!B12-'12-жінки-ЦЗ'!B12</f>
        <v>-2066</v>
      </c>
      <c r="C12" s="93">
        <f>УСЬОГО!C12-'12-жінки-ЦЗ'!C12</f>
        <v>430</v>
      </c>
      <c r="D12" s="94">
        <f t="shared" si="0"/>
        <v>-20.813165537270088</v>
      </c>
      <c r="E12" s="93">
        <f>УСЬОГО!E12-'12-жінки-ЦЗ'!E12</f>
        <v>583</v>
      </c>
      <c r="F12" s="93">
        <f>УСЬОГО!F12-'12-жінки-ЦЗ'!F12</f>
        <v>312</v>
      </c>
      <c r="G12" s="95">
        <f t="shared" si="1"/>
        <v>53.516295025728986</v>
      </c>
      <c r="H12" s="93">
        <f>УСЬОГО!H12-'12-жінки-ЦЗ'!H12</f>
        <v>340</v>
      </c>
      <c r="I12" s="93">
        <f>УСЬОГО!I12-'12-жінки-ЦЗ'!I12</f>
        <v>208</v>
      </c>
      <c r="J12" s="95">
        <f t="shared" si="2"/>
        <v>61.176470588235297</v>
      </c>
      <c r="K12" s="93">
        <f>УСЬОГО!N12-'12-жінки-ЦЗ'!K12</f>
        <v>40</v>
      </c>
      <c r="L12" s="93">
        <f>УСЬОГО!O12-'12-жінки-ЦЗ'!L12</f>
        <v>24</v>
      </c>
      <c r="M12" s="95">
        <f t="shared" si="3"/>
        <v>60</v>
      </c>
      <c r="N12" s="93">
        <f>УСЬОГО!Q12-'12-жінки-ЦЗ'!N12</f>
        <v>9</v>
      </c>
      <c r="O12" s="93">
        <f>УСЬОГО!R12-'12-жінки-ЦЗ'!O12</f>
        <v>8</v>
      </c>
      <c r="P12" s="95">
        <f t="shared" si="8"/>
        <v>88.888888888888886</v>
      </c>
      <c r="Q12" s="93">
        <f>УСЬОГО!T12-'12-жінки-ЦЗ'!Q12</f>
        <v>499</v>
      </c>
      <c r="R12" s="96">
        <f>УСЬОГО!U12-'12-жінки-ЦЗ'!R12</f>
        <v>290</v>
      </c>
      <c r="S12" s="95">
        <f t="shared" si="4"/>
        <v>58.116232464929858</v>
      </c>
      <c r="T12" s="93">
        <f>УСЬОГО!W12-'12-жінки-ЦЗ'!T12</f>
        <v>0</v>
      </c>
      <c r="U12" s="96">
        <f>УСЬОГО!X12-'12-жінки-ЦЗ'!U12</f>
        <v>67</v>
      </c>
      <c r="V12" s="95" t="e">
        <f t="shared" si="5"/>
        <v>#DIV/0!</v>
      </c>
      <c r="W12" s="93">
        <f>УСЬОГО!Z12-'12-жінки-ЦЗ'!W12</f>
        <v>76</v>
      </c>
      <c r="X12" s="96">
        <f>УСЬОГО!AA12-'12-жінки-ЦЗ'!X12</f>
        <v>51</v>
      </c>
      <c r="Y12" s="95">
        <f t="shared" si="6"/>
        <v>67.10526315789474</v>
      </c>
      <c r="Z12" s="93">
        <f>УСЬОГО!AC12-'12-жінки-ЦЗ'!Z12</f>
        <v>64</v>
      </c>
      <c r="AA12" s="96">
        <f>УСЬОГО!AD12-'12-жінки-ЦЗ'!AA12</f>
        <v>32</v>
      </c>
      <c r="AB12" s="95">
        <f t="shared" si="7"/>
        <v>50</v>
      </c>
      <c r="AC12" s="35"/>
      <c r="AD12" s="39"/>
    </row>
    <row r="13" spans="1:32" s="40" customFormat="1" ht="15.75" customHeight="1" x14ac:dyDescent="0.25">
      <c r="A13" s="54" t="s">
        <v>39</v>
      </c>
      <c r="B13" s="93">
        <f>УСЬОГО!B13-'12-жінки-ЦЗ'!B13</f>
        <v>-778</v>
      </c>
      <c r="C13" s="93">
        <f>УСЬОГО!C13-'12-жінки-ЦЗ'!C13</f>
        <v>266</v>
      </c>
      <c r="D13" s="94">
        <f t="shared" si="0"/>
        <v>-34.19023136246787</v>
      </c>
      <c r="E13" s="93">
        <f>УСЬОГО!E13-'12-жінки-ЦЗ'!E13</f>
        <v>426</v>
      </c>
      <c r="F13" s="93">
        <f>УСЬОГО!F13-'12-жінки-ЦЗ'!F13</f>
        <v>237</v>
      </c>
      <c r="G13" s="95">
        <f t="shared" si="1"/>
        <v>55.633802816901408</v>
      </c>
      <c r="H13" s="93">
        <f>УСЬОГО!H13-'12-жінки-ЦЗ'!H13</f>
        <v>216</v>
      </c>
      <c r="I13" s="93">
        <f>УСЬОГО!I13-'12-жінки-ЦЗ'!I13</f>
        <v>138</v>
      </c>
      <c r="J13" s="95">
        <f t="shared" si="2"/>
        <v>63.888888888888886</v>
      </c>
      <c r="K13" s="93">
        <f>УСЬОГО!N13-'12-жінки-ЦЗ'!K13</f>
        <v>28</v>
      </c>
      <c r="L13" s="93">
        <f>УСЬОГО!O13-'12-жінки-ЦЗ'!L13</f>
        <v>10</v>
      </c>
      <c r="M13" s="95">
        <f t="shared" si="3"/>
        <v>35.714285714285715</v>
      </c>
      <c r="N13" s="93">
        <f>УСЬОГО!Q13-'12-жінки-ЦЗ'!N13</f>
        <v>2</v>
      </c>
      <c r="O13" s="93">
        <f>УСЬОГО!R13-'12-жінки-ЦЗ'!O13</f>
        <v>0</v>
      </c>
      <c r="P13" s="97">
        <f t="shared" si="8"/>
        <v>0</v>
      </c>
      <c r="Q13" s="93">
        <f>УСЬОГО!T13-'12-жінки-ЦЗ'!Q13</f>
        <v>384</v>
      </c>
      <c r="R13" s="96">
        <f>УСЬОГО!U13-'12-жінки-ЦЗ'!R13</f>
        <v>229</v>
      </c>
      <c r="S13" s="95">
        <f t="shared" si="4"/>
        <v>59.635416666666664</v>
      </c>
      <c r="T13" s="93">
        <f>УСЬОГО!W13-'12-жінки-ЦЗ'!T13</f>
        <v>0</v>
      </c>
      <c r="U13" s="96">
        <f>УСЬОГО!X13-'12-жінки-ЦЗ'!U13</f>
        <v>38</v>
      </c>
      <c r="V13" s="95" t="e">
        <f t="shared" si="5"/>
        <v>#DIV/0!</v>
      </c>
      <c r="W13" s="93">
        <f>УСЬОГО!Z13-'12-жінки-ЦЗ'!W13</f>
        <v>50</v>
      </c>
      <c r="X13" s="96">
        <f>УСЬОГО!AA13-'12-жінки-ЦЗ'!X13</f>
        <v>38</v>
      </c>
      <c r="Y13" s="95">
        <f t="shared" si="6"/>
        <v>76</v>
      </c>
      <c r="Z13" s="93">
        <f>УСЬОГО!AC13-'12-жінки-ЦЗ'!Z13</f>
        <v>43</v>
      </c>
      <c r="AA13" s="96">
        <f>УСЬОГО!AD13-'12-жінки-ЦЗ'!AA13</f>
        <v>22</v>
      </c>
      <c r="AB13" s="95">
        <f t="shared" si="7"/>
        <v>51.162790697674417</v>
      </c>
      <c r="AC13" s="35"/>
      <c r="AD13" s="39"/>
    </row>
    <row r="14" spans="1:32" s="40" customFormat="1" ht="15.75" customHeight="1" x14ac:dyDescent="0.25">
      <c r="A14" s="54" t="s">
        <v>40</v>
      </c>
      <c r="B14" s="93">
        <f>УСЬОГО!B14-'12-жінки-ЦЗ'!B14</f>
        <v>-555</v>
      </c>
      <c r="C14" s="93">
        <f>УСЬОГО!C14-'12-жінки-ЦЗ'!C14</f>
        <v>141</v>
      </c>
      <c r="D14" s="94">
        <f t="shared" si="0"/>
        <v>-25.405405405405407</v>
      </c>
      <c r="E14" s="93">
        <f>УСЬОГО!E14-'12-жінки-ЦЗ'!E14</f>
        <v>374</v>
      </c>
      <c r="F14" s="93">
        <f>УСЬОГО!F14-'12-жінки-ЦЗ'!F14</f>
        <v>127</v>
      </c>
      <c r="G14" s="95">
        <f t="shared" si="1"/>
        <v>33.957219251336902</v>
      </c>
      <c r="H14" s="93">
        <f>УСЬОГО!H14-'12-жінки-ЦЗ'!H14</f>
        <v>117</v>
      </c>
      <c r="I14" s="93">
        <f>УСЬОГО!I14-'12-жінки-ЦЗ'!I14</f>
        <v>49</v>
      </c>
      <c r="J14" s="95">
        <f t="shared" si="2"/>
        <v>41.880341880341881</v>
      </c>
      <c r="K14" s="93">
        <f>УСЬОГО!N14-'12-жінки-ЦЗ'!K14</f>
        <v>6</v>
      </c>
      <c r="L14" s="93">
        <f>УСЬОГО!O14-'12-жінки-ЦЗ'!L14</f>
        <v>1</v>
      </c>
      <c r="M14" s="95">
        <f t="shared" si="3"/>
        <v>16.666666666666668</v>
      </c>
      <c r="N14" s="93">
        <f>УСЬОГО!Q14-'12-жінки-ЦЗ'!N14</f>
        <v>2</v>
      </c>
      <c r="O14" s="93">
        <f>УСЬОГО!R14-'12-жінки-ЦЗ'!O14</f>
        <v>0</v>
      </c>
      <c r="P14" s="97">
        <f t="shared" si="8"/>
        <v>0</v>
      </c>
      <c r="Q14" s="93">
        <f>УСЬОГО!T14-'12-жінки-ЦЗ'!Q14</f>
        <v>341</v>
      </c>
      <c r="R14" s="96">
        <f>УСЬОГО!U14-'12-жінки-ЦЗ'!R14</f>
        <v>121</v>
      </c>
      <c r="S14" s="95">
        <f t="shared" si="4"/>
        <v>35.483870967741936</v>
      </c>
      <c r="T14" s="93">
        <f>УСЬОГО!W14-'12-жінки-ЦЗ'!T14</f>
        <v>0</v>
      </c>
      <c r="U14" s="96">
        <f>УСЬОГО!X14-'12-жінки-ЦЗ'!U14</f>
        <v>11</v>
      </c>
      <c r="V14" s="95" t="e">
        <f t="shared" si="5"/>
        <v>#DIV/0!</v>
      </c>
      <c r="W14" s="93">
        <f>УСЬОГО!Z14-'12-жінки-ЦЗ'!W14</f>
        <v>35</v>
      </c>
      <c r="X14" s="96">
        <f>УСЬОГО!AA14-'12-жінки-ЦЗ'!X14</f>
        <v>8</v>
      </c>
      <c r="Y14" s="95">
        <f t="shared" si="6"/>
        <v>22.857142857142858</v>
      </c>
      <c r="Z14" s="93">
        <f>УСЬОГО!AC14-'12-жінки-ЦЗ'!Z14</f>
        <v>27</v>
      </c>
      <c r="AA14" s="96">
        <f>УСЬОГО!AD14-'12-жінки-ЦЗ'!AA14</f>
        <v>6</v>
      </c>
      <c r="AB14" s="95">
        <f t="shared" si="7"/>
        <v>22.222222222222221</v>
      </c>
      <c r="AC14" s="35"/>
      <c r="AD14" s="39"/>
    </row>
    <row r="15" spans="1:32" s="40" customFormat="1" ht="15.75" customHeight="1" x14ac:dyDescent="0.25">
      <c r="A15" s="54" t="s">
        <v>41</v>
      </c>
      <c r="B15" s="93">
        <f>УСЬОГО!B15-'12-жінки-ЦЗ'!B15</f>
        <v>-3730</v>
      </c>
      <c r="C15" s="93">
        <f>УСЬОГО!C15-'12-жінки-ЦЗ'!C15</f>
        <v>822</v>
      </c>
      <c r="D15" s="94">
        <f t="shared" si="0"/>
        <v>-22.037533512064343</v>
      </c>
      <c r="E15" s="93">
        <f>УСЬОГО!E15-'12-жінки-ЦЗ'!E15</f>
        <v>828</v>
      </c>
      <c r="F15" s="93">
        <f>УСЬОГО!F15-'12-жінки-ЦЗ'!F15</f>
        <v>666</v>
      </c>
      <c r="G15" s="95">
        <f t="shared" si="1"/>
        <v>80.434782608695656</v>
      </c>
      <c r="H15" s="93">
        <f>УСЬОГО!H15-'12-жінки-ЦЗ'!H15</f>
        <v>654</v>
      </c>
      <c r="I15" s="93">
        <f>УСЬОГО!I15-'12-жінки-ЦЗ'!I15</f>
        <v>379</v>
      </c>
      <c r="J15" s="95">
        <f t="shared" si="2"/>
        <v>57.951070336391439</v>
      </c>
      <c r="K15" s="93">
        <f>УСЬОГО!N15-'12-жінки-ЦЗ'!K15</f>
        <v>23</v>
      </c>
      <c r="L15" s="93">
        <f>УСЬОГО!O15-'12-жінки-ЦЗ'!L15</f>
        <v>8</v>
      </c>
      <c r="M15" s="95">
        <f t="shared" si="3"/>
        <v>34.782608695652172</v>
      </c>
      <c r="N15" s="93">
        <f>УСЬОГО!Q15-'12-жінки-ЦЗ'!N15</f>
        <v>6</v>
      </c>
      <c r="O15" s="93">
        <f>УСЬОГО!R15-'12-жінки-ЦЗ'!O15</f>
        <v>2</v>
      </c>
      <c r="P15" s="97">
        <f t="shared" si="8"/>
        <v>33.333333333333336</v>
      </c>
      <c r="Q15" s="93">
        <f>УСЬОГО!T15-'12-жінки-ЦЗ'!Q15</f>
        <v>637</v>
      </c>
      <c r="R15" s="96">
        <f>УСЬОГО!U15-'12-жінки-ЦЗ'!R15</f>
        <v>583</v>
      </c>
      <c r="S15" s="95">
        <f t="shared" si="4"/>
        <v>91.522762951334386</v>
      </c>
      <c r="T15" s="93">
        <f>УСЬОГО!W15-'12-жінки-ЦЗ'!T15</f>
        <v>0</v>
      </c>
      <c r="U15" s="96">
        <f>УСЬОГО!X15-'12-жінки-ЦЗ'!U15</f>
        <v>41</v>
      </c>
      <c r="V15" s="95" t="e">
        <f t="shared" si="5"/>
        <v>#DIV/0!</v>
      </c>
      <c r="W15" s="93">
        <f>УСЬОГО!Z15-'12-жінки-ЦЗ'!W15</f>
        <v>166</v>
      </c>
      <c r="X15" s="96">
        <f>УСЬОГО!AA15-'12-жінки-ЦЗ'!X15</f>
        <v>21</v>
      </c>
      <c r="Y15" s="95">
        <f t="shared" si="6"/>
        <v>12.650602409638553</v>
      </c>
      <c r="Z15" s="93">
        <f>УСЬОГО!AC15-'12-жінки-ЦЗ'!Z15</f>
        <v>150</v>
      </c>
      <c r="AA15" s="96">
        <f>УСЬОГО!AD15-'12-жінки-ЦЗ'!AA15</f>
        <v>15</v>
      </c>
      <c r="AB15" s="95">
        <f t="shared" si="7"/>
        <v>10</v>
      </c>
      <c r="AC15" s="35"/>
      <c r="AD15" s="39"/>
    </row>
    <row r="16" spans="1:32" s="40" customFormat="1" ht="15.75" customHeight="1" x14ac:dyDescent="0.25">
      <c r="A16" s="54" t="s">
        <v>42</v>
      </c>
      <c r="B16" s="93">
        <f>УСЬОГО!B16-'12-жінки-ЦЗ'!B16</f>
        <v>-1827</v>
      </c>
      <c r="C16" s="93">
        <f>УСЬОГО!C16-'12-жінки-ЦЗ'!C16</f>
        <v>1189</v>
      </c>
      <c r="D16" s="94">
        <f t="shared" si="0"/>
        <v>-65.079365079365076</v>
      </c>
      <c r="E16" s="93">
        <f>УСЬОГО!E16-'12-жінки-ЦЗ'!E16</f>
        <v>1427</v>
      </c>
      <c r="F16" s="93">
        <f>УСЬОГО!F16-'12-жінки-ЦЗ'!F16</f>
        <v>922</v>
      </c>
      <c r="G16" s="95">
        <f t="shared" si="1"/>
        <v>64.61107217939734</v>
      </c>
      <c r="H16" s="93">
        <f>УСЬОГО!H16-'12-жінки-ЦЗ'!H16</f>
        <v>986</v>
      </c>
      <c r="I16" s="93">
        <f>УСЬОГО!I16-'12-жінки-ЦЗ'!I16</f>
        <v>718</v>
      </c>
      <c r="J16" s="95">
        <f t="shared" si="2"/>
        <v>72.819472616632865</v>
      </c>
      <c r="K16" s="93">
        <f>УСЬОГО!N16-'12-жінки-ЦЗ'!K16</f>
        <v>110</v>
      </c>
      <c r="L16" s="93">
        <f>УСЬОГО!O16-'12-жінки-ЦЗ'!L16</f>
        <v>36</v>
      </c>
      <c r="M16" s="95">
        <f t="shared" si="3"/>
        <v>32.727272727272727</v>
      </c>
      <c r="N16" s="93">
        <f>УСЬОГО!Q16-'12-жінки-ЦЗ'!N16</f>
        <v>61</v>
      </c>
      <c r="O16" s="93">
        <f>УСЬОГО!R16-'12-жінки-ЦЗ'!O16</f>
        <v>22</v>
      </c>
      <c r="P16" s="95">
        <f t="shared" si="8"/>
        <v>36.065573770491802</v>
      </c>
      <c r="Q16" s="93">
        <f>УСЬОГО!T16-'12-жінки-ЦЗ'!Q16</f>
        <v>1265</v>
      </c>
      <c r="R16" s="96">
        <f>УСЬОГО!U16-'12-жінки-ЦЗ'!R16</f>
        <v>863</v>
      </c>
      <c r="S16" s="95">
        <f t="shared" si="4"/>
        <v>68.221343873517782</v>
      </c>
      <c r="T16" s="93">
        <f>УСЬОГО!W16-'12-жінки-ЦЗ'!T16</f>
        <v>0</v>
      </c>
      <c r="U16" s="96">
        <f>УСЬОГО!X16-'12-жінки-ЦЗ'!U16</f>
        <v>113</v>
      </c>
      <c r="V16" s="95" t="e">
        <f t="shared" si="5"/>
        <v>#DIV/0!</v>
      </c>
      <c r="W16" s="93">
        <f>УСЬОГО!Z16-'12-жінки-ЦЗ'!W16</f>
        <v>153</v>
      </c>
      <c r="X16" s="96">
        <f>УСЬОГО!AA16-'12-жінки-ЦЗ'!X16</f>
        <v>48</v>
      </c>
      <c r="Y16" s="95">
        <f t="shared" si="6"/>
        <v>31.372549019607842</v>
      </c>
      <c r="Z16" s="93">
        <f>УСЬОГО!AC16-'12-жінки-ЦЗ'!Z16</f>
        <v>134</v>
      </c>
      <c r="AA16" s="96">
        <f>УСЬОГО!AD16-'12-жінки-ЦЗ'!AA16</f>
        <v>40</v>
      </c>
      <c r="AB16" s="95">
        <f t="shared" si="7"/>
        <v>29.850746268656717</v>
      </c>
      <c r="AC16" s="35"/>
      <c r="AD16" s="39"/>
    </row>
    <row r="17" spans="1:30" s="40" customFormat="1" ht="15.75" customHeight="1" x14ac:dyDescent="0.25">
      <c r="A17" s="54" t="s">
        <v>43</v>
      </c>
      <c r="B17" s="93">
        <f>УСЬОГО!B17-'12-жінки-ЦЗ'!B17</f>
        <v>-3954</v>
      </c>
      <c r="C17" s="93">
        <f>УСЬОГО!C17-'12-жінки-ЦЗ'!C17</f>
        <v>908</v>
      </c>
      <c r="D17" s="94">
        <f t="shared" si="0"/>
        <v>-22.964087000505817</v>
      </c>
      <c r="E17" s="93">
        <f>УСЬОГО!E17-'12-жінки-ЦЗ'!E17</f>
        <v>1370</v>
      </c>
      <c r="F17" s="93">
        <f>УСЬОГО!F17-'12-жінки-ЦЗ'!F17</f>
        <v>748</v>
      </c>
      <c r="G17" s="95">
        <f t="shared" si="1"/>
        <v>54.598540145985403</v>
      </c>
      <c r="H17" s="93">
        <f>УСЬОГО!H17-'12-жінки-ЦЗ'!H17</f>
        <v>675</v>
      </c>
      <c r="I17" s="93">
        <f>УСЬОГО!I17-'12-жінки-ЦЗ'!I17</f>
        <v>349</v>
      </c>
      <c r="J17" s="95">
        <f t="shared" si="2"/>
        <v>51.703703703703702</v>
      </c>
      <c r="K17" s="93">
        <f>УСЬОГО!N17-'12-жінки-ЦЗ'!K17</f>
        <v>99</v>
      </c>
      <c r="L17" s="93">
        <f>УСЬОГО!O17-'12-жінки-ЦЗ'!L17</f>
        <v>62</v>
      </c>
      <c r="M17" s="95">
        <f t="shared" si="3"/>
        <v>62.626262626262623</v>
      </c>
      <c r="N17" s="93">
        <f>УСЬОГО!Q17-'12-жінки-ЦЗ'!N17</f>
        <v>7</v>
      </c>
      <c r="O17" s="93">
        <f>УСЬОГО!R17-'12-жінки-ЦЗ'!O17</f>
        <v>0</v>
      </c>
      <c r="P17" s="97">
        <f t="shared" si="8"/>
        <v>0</v>
      </c>
      <c r="Q17" s="93">
        <f>УСЬОГО!T17-'12-жінки-ЦЗ'!Q17</f>
        <v>921</v>
      </c>
      <c r="R17" s="96">
        <f>УСЬОГО!U17-'12-жінки-ЦЗ'!R17</f>
        <v>594</v>
      </c>
      <c r="S17" s="95">
        <f t="shared" si="4"/>
        <v>64.495114006514655</v>
      </c>
      <c r="T17" s="93">
        <f>УСЬОГО!W17-'12-жінки-ЦЗ'!T17</f>
        <v>0</v>
      </c>
      <c r="U17" s="96">
        <f>УСЬОГО!X17-'12-жінки-ЦЗ'!U17</f>
        <v>80</v>
      </c>
      <c r="V17" s="95" t="e">
        <f t="shared" si="5"/>
        <v>#DIV/0!</v>
      </c>
      <c r="W17" s="93">
        <f>УСЬОГО!Z17-'12-жінки-ЦЗ'!W17</f>
        <v>273</v>
      </c>
      <c r="X17" s="96">
        <f>УСЬОГО!AA17-'12-жінки-ЦЗ'!X17</f>
        <v>59</v>
      </c>
      <c r="Y17" s="95">
        <f t="shared" si="6"/>
        <v>21.611721611721613</v>
      </c>
      <c r="Z17" s="93">
        <f>УСЬОГО!AC17-'12-жінки-ЦЗ'!Z17</f>
        <v>256</v>
      </c>
      <c r="AA17" s="96">
        <f>УСЬОГО!AD17-'12-жінки-ЦЗ'!AA17</f>
        <v>47</v>
      </c>
      <c r="AB17" s="95">
        <f t="shared" si="7"/>
        <v>18.359375</v>
      </c>
      <c r="AC17" s="35"/>
      <c r="AD17" s="39"/>
    </row>
    <row r="18" spans="1:30" s="40" customFormat="1" ht="15.75" customHeight="1" x14ac:dyDescent="0.25">
      <c r="A18" s="54" t="s">
        <v>44</v>
      </c>
      <c r="B18" s="93">
        <f>УСЬОГО!B18-'12-жінки-ЦЗ'!B18</f>
        <v>-1127</v>
      </c>
      <c r="C18" s="93">
        <f>УСЬОГО!C18-'12-жінки-ЦЗ'!C18</f>
        <v>646</v>
      </c>
      <c r="D18" s="94">
        <f t="shared" si="0"/>
        <v>-57.320319432120677</v>
      </c>
      <c r="E18" s="93">
        <f>УСЬОГО!E18-'12-жінки-ЦЗ'!E18</f>
        <v>1183</v>
      </c>
      <c r="F18" s="93">
        <f>УСЬОГО!F18-'12-жінки-ЦЗ'!F18</f>
        <v>529</v>
      </c>
      <c r="G18" s="95">
        <f t="shared" si="1"/>
        <v>44.716821639898562</v>
      </c>
      <c r="H18" s="93">
        <f>УСЬОГО!H18-'12-жінки-ЦЗ'!H18</f>
        <v>602</v>
      </c>
      <c r="I18" s="93">
        <f>УСЬОГО!I18-'12-жінки-ЦЗ'!I18</f>
        <v>268</v>
      </c>
      <c r="J18" s="95">
        <f t="shared" si="2"/>
        <v>44.518272425249172</v>
      </c>
      <c r="K18" s="93">
        <f>УСЬОГО!N18-'12-жінки-ЦЗ'!K18</f>
        <v>65</v>
      </c>
      <c r="L18" s="93">
        <f>УСЬОГО!O18-'12-жінки-ЦЗ'!L18</f>
        <v>35</v>
      </c>
      <c r="M18" s="95">
        <f t="shared" si="3"/>
        <v>53.846153846153847</v>
      </c>
      <c r="N18" s="93">
        <f>УСЬОГО!Q18-'12-жінки-ЦЗ'!N18</f>
        <v>9</v>
      </c>
      <c r="O18" s="93">
        <f>УСЬОГО!R18-'12-жінки-ЦЗ'!O18</f>
        <v>0</v>
      </c>
      <c r="P18" s="95">
        <f t="shared" si="8"/>
        <v>0</v>
      </c>
      <c r="Q18" s="93">
        <f>УСЬОГО!T18-'12-жінки-ЦЗ'!Q18</f>
        <v>862</v>
      </c>
      <c r="R18" s="96">
        <f>УСЬОГО!U18-'12-жінки-ЦЗ'!R18</f>
        <v>449</v>
      </c>
      <c r="S18" s="95">
        <f t="shared" si="4"/>
        <v>52.088167053364266</v>
      </c>
      <c r="T18" s="93">
        <f>УСЬОГО!W18-'12-жінки-ЦЗ'!T18</f>
        <v>0</v>
      </c>
      <c r="U18" s="96">
        <f>УСЬОГО!X18-'12-жінки-ЦЗ'!U18</f>
        <v>58</v>
      </c>
      <c r="V18" s="95" t="e">
        <f t="shared" si="5"/>
        <v>#DIV/0!</v>
      </c>
      <c r="W18" s="93">
        <f>УСЬОГО!Z18-'12-жінки-ЦЗ'!W18</f>
        <v>153</v>
      </c>
      <c r="X18" s="96">
        <f>УСЬОГО!AA18-'12-жінки-ЦЗ'!X18</f>
        <v>42</v>
      </c>
      <c r="Y18" s="95">
        <f t="shared" si="6"/>
        <v>27.450980392156861</v>
      </c>
      <c r="Z18" s="93">
        <f>УСЬОГО!AC18-'12-жінки-ЦЗ'!Z18</f>
        <v>149</v>
      </c>
      <c r="AA18" s="96">
        <f>УСЬОГО!AD18-'12-жінки-ЦЗ'!AA18</f>
        <v>35</v>
      </c>
      <c r="AB18" s="95">
        <f t="shared" si="7"/>
        <v>23.48993288590604</v>
      </c>
      <c r="AC18" s="35"/>
      <c r="AD18" s="39"/>
    </row>
    <row r="19" spans="1:30" s="40" customFormat="1" ht="15.75" customHeight="1" x14ac:dyDescent="0.25">
      <c r="A19" s="54" t="s">
        <v>45</v>
      </c>
      <c r="B19" s="93">
        <f>УСЬОГО!B19-'12-жінки-ЦЗ'!B19</f>
        <v>-2020</v>
      </c>
      <c r="C19" s="93">
        <f>УСЬОГО!C19-'12-жінки-ЦЗ'!C19</f>
        <v>759</v>
      </c>
      <c r="D19" s="94">
        <f t="shared" si="0"/>
        <v>-37.574257425742573</v>
      </c>
      <c r="E19" s="93">
        <f>УСЬОГО!E19-'12-жінки-ЦЗ'!E19</f>
        <v>1086</v>
      </c>
      <c r="F19" s="93">
        <f>УСЬОГО!F19-'12-жінки-ЦЗ'!F19</f>
        <v>600</v>
      </c>
      <c r="G19" s="95">
        <f t="shared" si="1"/>
        <v>55.248618784530386</v>
      </c>
      <c r="H19" s="93">
        <f>УСЬОГО!H19-'12-жінки-ЦЗ'!H19</f>
        <v>824</v>
      </c>
      <c r="I19" s="93">
        <f>УСЬОГО!I19-'12-жінки-ЦЗ'!I19</f>
        <v>447</v>
      </c>
      <c r="J19" s="95">
        <f t="shared" si="2"/>
        <v>54.247572815533978</v>
      </c>
      <c r="K19" s="93">
        <f>УСЬОГО!N19-'12-жінки-ЦЗ'!K19</f>
        <v>172</v>
      </c>
      <c r="L19" s="93">
        <f>УСЬОГО!O19-'12-жінки-ЦЗ'!L19</f>
        <v>125</v>
      </c>
      <c r="M19" s="95">
        <f t="shared" si="3"/>
        <v>72.674418604651166</v>
      </c>
      <c r="N19" s="93">
        <f>УСЬОГО!Q19-'12-жінки-ЦЗ'!N19</f>
        <v>2</v>
      </c>
      <c r="O19" s="93">
        <f>УСЬОГО!R19-'12-жінки-ЦЗ'!O19</f>
        <v>5</v>
      </c>
      <c r="P19" s="95">
        <f t="shared" si="8"/>
        <v>250</v>
      </c>
      <c r="Q19" s="93">
        <f>УСЬОГО!T19-'12-жінки-ЦЗ'!Q19</f>
        <v>989</v>
      </c>
      <c r="R19" s="96">
        <f>УСЬОГО!U19-'12-жінки-ЦЗ'!R19</f>
        <v>539</v>
      </c>
      <c r="S19" s="95">
        <f t="shared" si="4"/>
        <v>54.499494438827099</v>
      </c>
      <c r="T19" s="93">
        <f>УСЬОГО!W19-'12-жінки-ЦЗ'!T19</f>
        <v>0</v>
      </c>
      <c r="U19" s="96">
        <f>УСЬОГО!X19-'12-жінки-ЦЗ'!U19</f>
        <v>102</v>
      </c>
      <c r="V19" s="95" t="e">
        <f t="shared" si="5"/>
        <v>#DIV/0!</v>
      </c>
      <c r="W19" s="93">
        <f>УСЬОГО!Z19-'12-жінки-ЦЗ'!W19</f>
        <v>175</v>
      </c>
      <c r="X19" s="96">
        <f>УСЬОГО!AA19-'12-жінки-ЦЗ'!X19</f>
        <v>62</v>
      </c>
      <c r="Y19" s="95">
        <f t="shared" si="6"/>
        <v>35.428571428571431</v>
      </c>
      <c r="Z19" s="93">
        <f>УСЬОГО!AC19-'12-жінки-ЦЗ'!Z19</f>
        <v>149</v>
      </c>
      <c r="AA19" s="96">
        <f>УСЬОГО!AD19-'12-жінки-ЦЗ'!AA19</f>
        <v>51</v>
      </c>
      <c r="AB19" s="95">
        <f t="shared" si="7"/>
        <v>34.228187919463089</v>
      </c>
      <c r="AC19" s="35"/>
      <c r="AD19" s="39"/>
    </row>
    <row r="20" spans="1:30" s="40" customFormat="1" ht="15.75" customHeight="1" x14ac:dyDescent="0.25">
      <c r="A20" s="54" t="s">
        <v>46</v>
      </c>
      <c r="B20" s="93">
        <f>УСЬОГО!B20-'12-жінки-ЦЗ'!B20</f>
        <v>-1136</v>
      </c>
      <c r="C20" s="93">
        <f>УСЬОГО!C20-'12-жінки-ЦЗ'!C20</f>
        <v>394</v>
      </c>
      <c r="D20" s="94">
        <f t="shared" si="0"/>
        <v>-34.683098591549296</v>
      </c>
      <c r="E20" s="93">
        <f>УСЬОГО!E20-'12-жінки-ЦЗ'!E20</f>
        <v>551</v>
      </c>
      <c r="F20" s="93">
        <f>УСЬОГО!F20-'12-жінки-ЦЗ'!F20</f>
        <v>277</v>
      </c>
      <c r="G20" s="95">
        <f t="shared" si="1"/>
        <v>50.272232304900179</v>
      </c>
      <c r="H20" s="93">
        <f>УСЬОГО!H20-'12-жінки-ЦЗ'!H20</f>
        <v>390</v>
      </c>
      <c r="I20" s="93">
        <f>УСЬОГО!I20-'12-жінки-ЦЗ'!I20</f>
        <v>210</v>
      </c>
      <c r="J20" s="95">
        <f t="shared" si="2"/>
        <v>53.846153846153847</v>
      </c>
      <c r="K20" s="93">
        <f>УСЬОГО!N20-'12-жінки-ЦЗ'!K20</f>
        <v>86</v>
      </c>
      <c r="L20" s="93">
        <f>УСЬОГО!O20-'12-жінки-ЦЗ'!L20</f>
        <v>33</v>
      </c>
      <c r="M20" s="95">
        <f t="shared" si="3"/>
        <v>38.372093023255815</v>
      </c>
      <c r="N20" s="93">
        <f>УСЬОГО!Q20-'12-жінки-ЦЗ'!N20</f>
        <v>1</v>
      </c>
      <c r="O20" s="93">
        <f>УСЬОГО!R20-'12-жінки-ЦЗ'!O20</f>
        <v>0</v>
      </c>
      <c r="P20" s="95">
        <f t="shared" si="8"/>
        <v>0</v>
      </c>
      <c r="Q20" s="93">
        <f>УСЬОГО!T20-'12-жінки-ЦЗ'!Q20</f>
        <v>430</v>
      </c>
      <c r="R20" s="96">
        <f>УСЬОГО!U20-'12-жінки-ЦЗ'!R20</f>
        <v>229</v>
      </c>
      <c r="S20" s="95">
        <f t="shared" si="4"/>
        <v>53.255813953488371</v>
      </c>
      <c r="T20" s="93">
        <f>УСЬОГО!W20-'12-жінки-ЦЗ'!T20</f>
        <v>0</v>
      </c>
      <c r="U20" s="96">
        <f>УСЬОГО!X20-'12-жінки-ЦЗ'!U20</f>
        <v>48</v>
      </c>
      <c r="V20" s="95" t="e">
        <f t="shared" si="5"/>
        <v>#DIV/0!</v>
      </c>
      <c r="W20" s="93">
        <f>УСЬОГО!Z20-'12-жінки-ЦЗ'!W20</f>
        <v>99</v>
      </c>
      <c r="X20" s="96">
        <f>УСЬОГО!AA20-'12-жінки-ЦЗ'!X20</f>
        <v>23</v>
      </c>
      <c r="Y20" s="95">
        <f t="shared" si="6"/>
        <v>23.232323232323232</v>
      </c>
      <c r="Z20" s="93">
        <f>УСЬОГО!AC20-'12-жінки-ЦЗ'!Z20</f>
        <v>89</v>
      </c>
      <c r="AA20" s="96">
        <f>УСЬОГО!AD20-'12-жінки-ЦЗ'!AA20</f>
        <v>21</v>
      </c>
      <c r="AB20" s="95">
        <f t="shared" si="7"/>
        <v>23.59550561797753</v>
      </c>
      <c r="AC20" s="35"/>
      <c r="AD20" s="39"/>
    </row>
    <row r="21" spans="1:30" s="40" customFormat="1" ht="15.75" customHeight="1" x14ac:dyDescent="0.25">
      <c r="A21" s="54" t="s">
        <v>47</v>
      </c>
      <c r="B21" s="93">
        <f>УСЬОГО!B21-'12-жінки-ЦЗ'!B21</f>
        <v>-759</v>
      </c>
      <c r="C21" s="93">
        <f>УСЬОГО!C21-'12-жінки-ЦЗ'!C21</f>
        <v>262</v>
      </c>
      <c r="D21" s="94">
        <f t="shared" si="0"/>
        <v>-34.519104084321476</v>
      </c>
      <c r="E21" s="93">
        <f>УСЬОГО!E21-'12-жінки-ЦЗ'!E21</f>
        <v>535</v>
      </c>
      <c r="F21" s="93">
        <f>УСЬОГО!F21-'12-жінки-ЦЗ'!F21</f>
        <v>216</v>
      </c>
      <c r="G21" s="95">
        <f t="shared" si="1"/>
        <v>40.373831775700936</v>
      </c>
      <c r="H21" s="93">
        <f>УСЬОГО!H21-'12-жінки-ЦЗ'!H21</f>
        <v>304</v>
      </c>
      <c r="I21" s="93">
        <f>УСЬОГО!I21-'12-жінки-ЦЗ'!I21</f>
        <v>132</v>
      </c>
      <c r="J21" s="95">
        <f t="shared" si="2"/>
        <v>43.421052631578945</v>
      </c>
      <c r="K21" s="93">
        <f>УСЬОГО!N21-'12-жінки-ЦЗ'!K21</f>
        <v>48</v>
      </c>
      <c r="L21" s="93">
        <f>УСЬОГО!O21-'12-жінки-ЦЗ'!L21</f>
        <v>30</v>
      </c>
      <c r="M21" s="95">
        <f t="shared" si="3"/>
        <v>62.5</v>
      </c>
      <c r="N21" s="93">
        <f>УСЬОГО!Q21-'12-жінки-ЦЗ'!N21</f>
        <v>0</v>
      </c>
      <c r="O21" s="93">
        <f>УСЬОГО!R21-'12-жінки-ЦЗ'!O21</f>
        <v>0</v>
      </c>
      <c r="P21" s="97" t="str">
        <f t="shared" si="8"/>
        <v>-</v>
      </c>
      <c r="Q21" s="93">
        <f>УСЬОГО!T21-'12-жінки-ЦЗ'!Q21</f>
        <v>478</v>
      </c>
      <c r="R21" s="96">
        <f>УСЬОГО!U21-'12-жінки-ЦЗ'!R21</f>
        <v>185</v>
      </c>
      <c r="S21" s="95">
        <f t="shared" si="4"/>
        <v>38.702928870292887</v>
      </c>
      <c r="T21" s="93">
        <f>УСЬОГО!W21-'12-жінки-ЦЗ'!T21</f>
        <v>0</v>
      </c>
      <c r="U21" s="96">
        <f>УСЬОГО!X21-'12-жінки-ЦЗ'!U21</f>
        <v>9</v>
      </c>
      <c r="V21" s="95" t="e">
        <f t="shared" si="5"/>
        <v>#DIV/0!</v>
      </c>
      <c r="W21" s="93">
        <f>УСЬОГО!Z21-'12-жінки-ЦЗ'!W21</f>
        <v>68</v>
      </c>
      <c r="X21" s="96">
        <f>УСЬОГО!AA21-'12-жінки-ЦЗ'!X21</f>
        <v>8</v>
      </c>
      <c r="Y21" s="95">
        <f t="shared" si="6"/>
        <v>11.764705882352942</v>
      </c>
      <c r="Z21" s="93">
        <f>УСЬОГО!AC21-'12-жінки-ЦЗ'!Z21</f>
        <v>61</v>
      </c>
      <c r="AA21" s="96">
        <f>УСЬОГО!AD21-'12-жінки-ЦЗ'!AA21</f>
        <v>5</v>
      </c>
      <c r="AB21" s="95">
        <f t="shared" si="7"/>
        <v>8.1967213114754092</v>
      </c>
      <c r="AC21" s="35"/>
      <c r="AD21" s="39"/>
    </row>
    <row r="22" spans="1:30" s="40" customFormat="1" ht="15.75" customHeight="1" x14ac:dyDescent="0.25">
      <c r="A22" s="54" t="s">
        <v>48</v>
      </c>
      <c r="B22" s="93">
        <f>УСЬОГО!B22-'12-жінки-ЦЗ'!B22</f>
        <v>-1912</v>
      </c>
      <c r="C22" s="93">
        <f>УСЬОГО!C22-'12-жінки-ЦЗ'!C22</f>
        <v>972</v>
      </c>
      <c r="D22" s="94">
        <f t="shared" si="0"/>
        <v>-50.836820083682007</v>
      </c>
      <c r="E22" s="93">
        <f>УСЬОГО!E22-'12-жінки-ЦЗ'!E22</f>
        <v>1247</v>
      </c>
      <c r="F22" s="93">
        <f>УСЬОГО!F22-'12-жінки-ЦЗ'!F22</f>
        <v>711</v>
      </c>
      <c r="G22" s="95">
        <f t="shared" si="1"/>
        <v>57.0168404170008</v>
      </c>
      <c r="H22" s="93">
        <f>УСЬОГО!H22-'12-жінки-ЦЗ'!H22</f>
        <v>837</v>
      </c>
      <c r="I22" s="93">
        <f>УСЬОГО!I22-'12-жінки-ЦЗ'!I22</f>
        <v>534</v>
      </c>
      <c r="J22" s="95">
        <f t="shared" si="2"/>
        <v>63.799283154121866</v>
      </c>
      <c r="K22" s="93">
        <f>УСЬОГО!N22-'12-жінки-ЦЗ'!K22</f>
        <v>73</v>
      </c>
      <c r="L22" s="93">
        <f>УСЬОГО!O22-'12-жінки-ЦЗ'!L22</f>
        <v>19</v>
      </c>
      <c r="M22" s="95">
        <f t="shared" si="3"/>
        <v>26.027397260273972</v>
      </c>
      <c r="N22" s="93">
        <f>УСЬОГО!Q22-'12-жінки-ЦЗ'!N22</f>
        <v>5</v>
      </c>
      <c r="O22" s="93">
        <f>УСЬОГО!R22-'12-жінки-ЦЗ'!O22</f>
        <v>8</v>
      </c>
      <c r="P22" s="95">
        <f t="shared" si="8"/>
        <v>160</v>
      </c>
      <c r="Q22" s="93">
        <f>УСЬОГО!T22-'12-жінки-ЦЗ'!Q22</f>
        <v>1102</v>
      </c>
      <c r="R22" s="96">
        <f>УСЬОГО!U22-'12-жінки-ЦЗ'!R22</f>
        <v>646</v>
      </c>
      <c r="S22" s="95">
        <f t="shared" si="4"/>
        <v>58.620689655172413</v>
      </c>
      <c r="T22" s="93">
        <f>УСЬОГО!W22-'12-жінки-ЦЗ'!T22</f>
        <v>0</v>
      </c>
      <c r="U22" s="96">
        <f>УСЬОГО!X22-'12-жінки-ЦЗ'!U22</f>
        <v>154</v>
      </c>
      <c r="V22" s="95" t="e">
        <f t="shared" si="5"/>
        <v>#DIV/0!</v>
      </c>
      <c r="W22" s="93">
        <f>УСЬОГО!Z22-'12-жінки-ЦЗ'!W22</f>
        <v>210</v>
      </c>
      <c r="X22" s="96">
        <f>УСЬОГО!AA22-'12-жінки-ЦЗ'!X22</f>
        <v>74</v>
      </c>
      <c r="Y22" s="95">
        <f t="shared" si="6"/>
        <v>35.238095238095241</v>
      </c>
      <c r="Z22" s="93">
        <f>УСЬОГО!AC22-'12-жінки-ЦЗ'!Z22</f>
        <v>171</v>
      </c>
      <c r="AA22" s="96">
        <f>УСЬОГО!AD22-'12-жінки-ЦЗ'!AA22</f>
        <v>48</v>
      </c>
      <c r="AB22" s="95">
        <f t="shared" si="7"/>
        <v>28.07017543859649</v>
      </c>
      <c r="AC22" s="35"/>
      <c r="AD22" s="39"/>
    </row>
    <row r="23" spans="1:30" s="40" customFormat="1" ht="15.75" customHeight="1" x14ac:dyDescent="0.25">
      <c r="A23" s="54" t="s">
        <v>49</v>
      </c>
      <c r="B23" s="93">
        <f>УСЬОГО!B23-'12-жінки-ЦЗ'!B23</f>
        <v>-1216</v>
      </c>
      <c r="C23" s="93">
        <f>УСЬОГО!C23-'12-жінки-ЦЗ'!C23</f>
        <v>526</v>
      </c>
      <c r="D23" s="94">
        <f t="shared" si="0"/>
        <v>-43.256578947368418</v>
      </c>
      <c r="E23" s="93">
        <f>УСЬОГО!E23-'12-жінки-ЦЗ'!E23</f>
        <v>1120</v>
      </c>
      <c r="F23" s="93">
        <f>УСЬОГО!F23-'12-жінки-ЦЗ'!F23</f>
        <v>492</v>
      </c>
      <c r="G23" s="95">
        <f t="shared" si="1"/>
        <v>43.928571428571431</v>
      </c>
      <c r="H23" s="93">
        <f>УСЬОГО!H23-'12-жінки-ЦЗ'!H23</f>
        <v>369</v>
      </c>
      <c r="I23" s="93">
        <f>УСЬОГО!I23-'12-жінки-ЦЗ'!I23</f>
        <v>173</v>
      </c>
      <c r="J23" s="95">
        <f t="shared" si="2"/>
        <v>46.883468834688344</v>
      </c>
      <c r="K23" s="93">
        <f>УСЬОГО!N23-'12-жінки-ЦЗ'!K23</f>
        <v>88</v>
      </c>
      <c r="L23" s="93">
        <f>УСЬОГО!O23-'12-жінки-ЦЗ'!L23</f>
        <v>59</v>
      </c>
      <c r="M23" s="95">
        <f t="shared" si="3"/>
        <v>67.045454545454547</v>
      </c>
      <c r="N23" s="93">
        <f>УСЬОГО!Q23-'12-жінки-ЦЗ'!N23</f>
        <v>3</v>
      </c>
      <c r="O23" s="93">
        <f>УСЬОГО!R23-'12-жінки-ЦЗ'!O23</f>
        <v>0</v>
      </c>
      <c r="P23" s="95">
        <f t="shared" si="8"/>
        <v>0</v>
      </c>
      <c r="Q23" s="93">
        <f>УСЬОГО!T23-'12-жінки-ЦЗ'!Q23</f>
        <v>944</v>
      </c>
      <c r="R23" s="96">
        <f>УСЬОГО!U23-'12-жінки-ЦЗ'!R23</f>
        <v>416</v>
      </c>
      <c r="S23" s="95">
        <f t="shared" si="4"/>
        <v>44.067796610169495</v>
      </c>
      <c r="T23" s="93">
        <f>УСЬОГО!W23-'12-жінки-ЦЗ'!T23</f>
        <v>0</v>
      </c>
      <c r="U23" s="96">
        <f>УСЬОГО!X23-'12-жінки-ЦЗ'!U23</f>
        <v>44</v>
      </c>
      <c r="V23" s="95" t="e">
        <f t="shared" si="5"/>
        <v>#DIV/0!</v>
      </c>
      <c r="W23" s="93">
        <f>УСЬОГО!Z23-'12-жінки-ЦЗ'!W23</f>
        <v>204</v>
      </c>
      <c r="X23" s="96">
        <f>УСЬОГО!AA23-'12-жінки-ЦЗ'!X23</f>
        <v>41</v>
      </c>
      <c r="Y23" s="95">
        <f t="shared" si="6"/>
        <v>20.098039215686274</v>
      </c>
      <c r="Z23" s="93">
        <f>УСЬОГО!AC23-'12-жінки-ЦЗ'!Z23</f>
        <v>178</v>
      </c>
      <c r="AA23" s="96">
        <f>УСЬОГО!AD23-'12-жінки-ЦЗ'!AA23</f>
        <v>31</v>
      </c>
      <c r="AB23" s="95">
        <f t="shared" si="7"/>
        <v>17.415730337078653</v>
      </c>
      <c r="AC23" s="35"/>
      <c r="AD23" s="39"/>
    </row>
    <row r="24" spans="1:30" s="40" customFormat="1" ht="15.75" customHeight="1" x14ac:dyDescent="0.25">
      <c r="A24" s="54" t="s">
        <v>50</v>
      </c>
      <c r="B24" s="93">
        <f>УСЬОГО!B24-'12-жінки-ЦЗ'!B24</f>
        <v>-901</v>
      </c>
      <c r="C24" s="93">
        <f>УСЬОГО!C24-'12-жінки-ЦЗ'!C24</f>
        <v>670</v>
      </c>
      <c r="D24" s="94">
        <f t="shared" si="0"/>
        <v>-74.361820199778023</v>
      </c>
      <c r="E24" s="93">
        <f>УСЬОГО!E24-'12-жінки-ЦЗ'!E24</f>
        <v>949</v>
      </c>
      <c r="F24" s="93">
        <f>УСЬОГО!F24-'12-жінки-ЦЗ'!F24</f>
        <v>434</v>
      </c>
      <c r="G24" s="95">
        <f t="shared" si="1"/>
        <v>45.732349841938884</v>
      </c>
      <c r="H24" s="93">
        <f>УСЬОГО!H24-'12-жінки-ЦЗ'!H24</f>
        <v>563</v>
      </c>
      <c r="I24" s="93">
        <f>УСЬОГО!I24-'12-жінки-ЦЗ'!I24</f>
        <v>286</v>
      </c>
      <c r="J24" s="95">
        <f t="shared" si="2"/>
        <v>50.799289520426285</v>
      </c>
      <c r="K24" s="93">
        <f>УСЬОГО!N24-'12-жінки-ЦЗ'!K24</f>
        <v>106</v>
      </c>
      <c r="L24" s="93">
        <f>УСЬОГО!O24-'12-жінки-ЦЗ'!L24</f>
        <v>51</v>
      </c>
      <c r="M24" s="95">
        <f t="shared" si="3"/>
        <v>48.113207547169814</v>
      </c>
      <c r="N24" s="93">
        <f>УСЬОГО!Q24-'12-жінки-ЦЗ'!N24</f>
        <v>3</v>
      </c>
      <c r="O24" s="93">
        <f>УСЬОГО!R24-'12-жінки-ЦЗ'!O24</f>
        <v>0</v>
      </c>
      <c r="P24" s="97">
        <f t="shared" si="8"/>
        <v>0</v>
      </c>
      <c r="Q24" s="93">
        <f>УСЬОГО!T24-'12-жінки-ЦЗ'!Q24</f>
        <v>872</v>
      </c>
      <c r="R24" s="96">
        <f>УСЬОГО!U24-'12-жінки-ЦЗ'!R24</f>
        <v>391</v>
      </c>
      <c r="S24" s="95">
        <f t="shared" si="4"/>
        <v>44.839449541284402</v>
      </c>
      <c r="T24" s="93">
        <f>УСЬОГО!W24-'12-жінки-ЦЗ'!T24</f>
        <v>0</v>
      </c>
      <c r="U24" s="96">
        <f>УСЬОГО!X24-'12-жінки-ЦЗ'!U24</f>
        <v>89</v>
      </c>
      <c r="V24" s="95" t="e">
        <f t="shared" si="5"/>
        <v>#DIV/0!</v>
      </c>
      <c r="W24" s="93">
        <f>УСЬОГО!Z24-'12-жінки-ЦЗ'!W24</f>
        <v>146</v>
      </c>
      <c r="X24" s="96">
        <f>УСЬОГО!AA24-'12-жінки-ЦЗ'!X24</f>
        <v>39</v>
      </c>
      <c r="Y24" s="95">
        <f t="shared" si="6"/>
        <v>26.712328767123289</v>
      </c>
      <c r="Z24" s="93">
        <f>УСЬОГО!AC24-'12-жінки-ЦЗ'!Z24</f>
        <v>141</v>
      </c>
      <c r="AA24" s="96">
        <f>УСЬОГО!AD24-'12-жінки-ЦЗ'!AA24</f>
        <v>31</v>
      </c>
      <c r="AB24" s="95">
        <f t="shared" si="7"/>
        <v>21.98581560283688</v>
      </c>
      <c r="AC24" s="35"/>
      <c r="AD24" s="39"/>
    </row>
    <row r="25" spans="1:30" s="40" customFormat="1" ht="15.75" customHeight="1" x14ac:dyDescent="0.25">
      <c r="A25" s="54" t="s">
        <v>51</v>
      </c>
      <c r="B25" s="93">
        <f>УСЬОГО!B25-'12-жінки-ЦЗ'!B25</f>
        <v>-2130</v>
      </c>
      <c r="C25" s="93">
        <f>УСЬОГО!C25-'12-жінки-ЦЗ'!C25</f>
        <v>447</v>
      </c>
      <c r="D25" s="94">
        <f t="shared" si="0"/>
        <v>-20.985915492957748</v>
      </c>
      <c r="E25" s="93">
        <f>УСЬОГО!E25-'12-жінки-ЦЗ'!E25</f>
        <v>514</v>
      </c>
      <c r="F25" s="93">
        <f>УСЬОГО!F25-'12-жінки-ЦЗ'!F25</f>
        <v>329</v>
      </c>
      <c r="G25" s="95">
        <f t="shared" si="1"/>
        <v>64.007782101167322</v>
      </c>
      <c r="H25" s="93">
        <f>УСЬОГО!H25-'12-жінки-ЦЗ'!H25</f>
        <v>362</v>
      </c>
      <c r="I25" s="93">
        <f>УСЬОГО!I25-'12-жінки-ЦЗ'!I25</f>
        <v>296</v>
      </c>
      <c r="J25" s="95">
        <f t="shared" si="2"/>
        <v>81.767955801104975</v>
      </c>
      <c r="K25" s="93">
        <f>УСЬОГО!N25-'12-жінки-ЦЗ'!K25</f>
        <v>31</v>
      </c>
      <c r="L25" s="93">
        <f>УСЬОГО!O25-'12-жінки-ЦЗ'!L25</f>
        <v>14</v>
      </c>
      <c r="M25" s="95">
        <f t="shared" si="3"/>
        <v>45.161290322580648</v>
      </c>
      <c r="N25" s="93">
        <f>УСЬОГО!Q25-'12-жінки-ЦЗ'!N25</f>
        <v>23</v>
      </c>
      <c r="O25" s="93">
        <f>УСЬОГО!R25-'12-жінки-ЦЗ'!O25</f>
        <v>22</v>
      </c>
      <c r="P25" s="97">
        <f t="shared" si="8"/>
        <v>95.652173913043484</v>
      </c>
      <c r="Q25" s="93">
        <f>УСЬОГО!T25-'12-жінки-ЦЗ'!Q25</f>
        <v>438</v>
      </c>
      <c r="R25" s="96">
        <f>УСЬОГО!U25-'12-жінки-ЦЗ'!R25</f>
        <v>299</v>
      </c>
      <c r="S25" s="95">
        <f t="shared" si="4"/>
        <v>68.264840182648399</v>
      </c>
      <c r="T25" s="93">
        <f>УСЬОГО!W25-'12-жінки-ЦЗ'!T25</f>
        <v>0</v>
      </c>
      <c r="U25" s="96">
        <f>УСЬОГО!X25-'12-жінки-ЦЗ'!U25</f>
        <v>84</v>
      </c>
      <c r="V25" s="95" t="e">
        <f t="shared" si="5"/>
        <v>#DIV/0!</v>
      </c>
      <c r="W25" s="93">
        <f>УСЬОГО!Z25-'12-жінки-ЦЗ'!W25</f>
        <v>64</v>
      </c>
      <c r="X25" s="96">
        <f>УСЬОГО!AA25-'12-жінки-ЦЗ'!X25</f>
        <v>29</v>
      </c>
      <c r="Y25" s="95">
        <f t="shared" si="6"/>
        <v>45.3125</v>
      </c>
      <c r="Z25" s="93">
        <f>УСЬОГО!AC25-'12-жінки-ЦЗ'!Z25</f>
        <v>53</v>
      </c>
      <c r="AA25" s="96">
        <f>УСЬОГО!AD25-'12-жінки-ЦЗ'!AA25</f>
        <v>23</v>
      </c>
      <c r="AB25" s="95">
        <f t="shared" si="7"/>
        <v>43.39622641509434</v>
      </c>
      <c r="AC25" s="35"/>
      <c r="AD25" s="39"/>
    </row>
    <row r="26" spans="1:30" s="40" customFormat="1" ht="15.75" customHeight="1" x14ac:dyDescent="0.25">
      <c r="A26" s="54" t="s">
        <v>52</v>
      </c>
      <c r="B26" s="93">
        <f>УСЬОГО!B26-'12-жінки-ЦЗ'!B26</f>
        <v>-1034</v>
      </c>
      <c r="C26" s="93">
        <f>УСЬОГО!C26-'12-жінки-ЦЗ'!C26</f>
        <v>546</v>
      </c>
      <c r="D26" s="94">
        <f t="shared" si="0"/>
        <v>-52.804642166344294</v>
      </c>
      <c r="E26" s="93">
        <f>УСЬОГО!E26-'12-жінки-ЦЗ'!E26</f>
        <v>882</v>
      </c>
      <c r="F26" s="93">
        <f>УСЬОГО!F26-'12-жінки-ЦЗ'!F26</f>
        <v>462</v>
      </c>
      <c r="G26" s="95">
        <f t="shared" si="1"/>
        <v>52.38095238095238</v>
      </c>
      <c r="H26" s="93">
        <f>УСЬОГО!H26-'12-жінки-ЦЗ'!H26</f>
        <v>393</v>
      </c>
      <c r="I26" s="93">
        <f>УСЬОГО!I26-'12-жінки-ЦЗ'!I26</f>
        <v>229</v>
      </c>
      <c r="J26" s="95">
        <f t="shared" si="2"/>
        <v>58.269720101781168</v>
      </c>
      <c r="K26" s="93">
        <f>УСЬОГО!N26-'12-жінки-ЦЗ'!K26</f>
        <v>34</v>
      </c>
      <c r="L26" s="93">
        <f>УСЬОГО!O26-'12-жінки-ЦЗ'!L26</f>
        <v>24</v>
      </c>
      <c r="M26" s="95">
        <f t="shared" si="3"/>
        <v>70.588235294117652</v>
      </c>
      <c r="N26" s="93">
        <f>УСЬОГО!Q26-'12-жінки-ЦЗ'!N26</f>
        <v>2</v>
      </c>
      <c r="O26" s="93">
        <f>УСЬОГО!R26-'12-жінки-ЦЗ'!O26</f>
        <v>5</v>
      </c>
      <c r="P26" s="95">
        <f t="shared" si="8"/>
        <v>250</v>
      </c>
      <c r="Q26" s="93">
        <f>УСЬОГО!T26-'12-жінки-ЦЗ'!Q26</f>
        <v>743</v>
      </c>
      <c r="R26" s="96">
        <f>УСЬОГО!U26-'12-жінки-ЦЗ'!R26</f>
        <v>371</v>
      </c>
      <c r="S26" s="95">
        <f t="shared" si="4"/>
        <v>49.93270524899058</v>
      </c>
      <c r="T26" s="93">
        <f>УСЬОГО!W26-'12-жінки-ЦЗ'!T26</f>
        <v>0</v>
      </c>
      <c r="U26" s="96">
        <f>УСЬОГО!X26-'12-жінки-ЦЗ'!U26</f>
        <v>50</v>
      </c>
      <c r="V26" s="95" t="e">
        <f t="shared" si="5"/>
        <v>#DIV/0!</v>
      </c>
      <c r="W26" s="93">
        <f>УСЬОГО!Z26-'12-жінки-ЦЗ'!W26</f>
        <v>186</v>
      </c>
      <c r="X26" s="96">
        <f>УСЬОГО!AA26-'12-жінки-ЦЗ'!X26</f>
        <v>44</v>
      </c>
      <c r="Y26" s="95">
        <f t="shared" si="6"/>
        <v>23.655913978494624</v>
      </c>
      <c r="Z26" s="93">
        <f>УСЬОГО!AC26-'12-жінки-ЦЗ'!Z26</f>
        <v>157</v>
      </c>
      <c r="AA26" s="96">
        <f>УСЬОГО!AD26-'12-жінки-ЦЗ'!AA26</f>
        <v>21</v>
      </c>
      <c r="AB26" s="95">
        <f t="shared" si="7"/>
        <v>13.375796178343949</v>
      </c>
      <c r="AC26" s="35"/>
      <c r="AD26" s="39"/>
    </row>
    <row r="27" spans="1:30" s="40" customFormat="1" ht="15.75" customHeight="1" x14ac:dyDescent="0.25">
      <c r="A27" s="54" t="s">
        <v>53</v>
      </c>
      <c r="B27" s="93">
        <f>УСЬОГО!B27-'12-жінки-ЦЗ'!B27</f>
        <v>-1019</v>
      </c>
      <c r="C27" s="93">
        <f>УСЬОГО!C27-'12-жінки-ЦЗ'!C27</f>
        <v>268</v>
      </c>
      <c r="D27" s="94">
        <f t="shared" si="0"/>
        <v>-26.300294406280667</v>
      </c>
      <c r="E27" s="93">
        <f>УСЬОГО!E27-'12-жінки-ЦЗ'!E27</f>
        <v>462</v>
      </c>
      <c r="F27" s="93">
        <f>УСЬОГО!F27-'12-жінки-ЦЗ'!F27</f>
        <v>253</v>
      </c>
      <c r="G27" s="95">
        <f t="shared" si="1"/>
        <v>54.761904761904759</v>
      </c>
      <c r="H27" s="93">
        <f>УСЬОГО!H27-'12-жінки-ЦЗ'!H27</f>
        <v>246</v>
      </c>
      <c r="I27" s="93">
        <f>УСЬОГО!I27-'12-жінки-ЦЗ'!I27</f>
        <v>117</v>
      </c>
      <c r="J27" s="95">
        <f t="shared" si="2"/>
        <v>47.560975609756099</v>
      </c>
      <c r="K27" s="93">
        <f>УСЬОГО!N27-'12-жінки-ЦЗ'!K27</f>
        <v>68</v>
      </c>
      <c r="L27" s="93">
        <f>УСЬОГО!O27-'12-жінки-ЦЗ'!L27</f>
        <v>42</v>
      </c>
      <c r="M27" s="95">
        <f t="shared" si="3"/>
        <v>61.764705882352942</v>
      </c>
      <c r="N27" s="93">
        <f>УСЬОГО!Q27-'12-жінки-ЦЗ'!N27</f>
        <v>41</v>
      </c>
      <c r="O27" s="93">
        <f>УСЬОГО!R27-'12-жінки-ЦЗ'!O27</f>
        <v>29</v>
      </c>
      <c r="P27" s="95">
        <f t="shared" si="8"/>
        <v>70.731707317073173</v>
      </c>
      <c r="Q27" s="93">
        <f>УСЬОГО!T27-'12-жінки-ЦЗ'!Q27</f>
        <v>387</v>
      </c>
      <c r="R27" s="96">
        <f>УСЬОГО!U27-'12-жінки-ЦЗ'!R27</f>
        <v>238</v>
      </c>
      <c r="S27" s="95">
        <f t="shared" si="4"/>
        <v>61.498708010335918</v>
      </c>
      <c r="T27" s="93">
        <f>УСЬОГО!W27-'12-жінки-ЦЗ'!T27</f>
        <v>0</v>
      </c>
      <c r="U27" s="96">
        <f>УСЬОГО!X27-'12-жінки-ЦЗ'!U27</f>
        <v>20</v>
      </c>
      <c r="V27" s="95" t="e">
        <f t="shared" si="5"/>
        <v>#DIV/0!</v>
      </c>
      <c r="W27" s="93">
        <f>УСЬОГО!Z27-'12-жінки-ЦЗ'!W27</f>
        <v>54</v>
      </c>
      <c r="X27" s="96">
        <f>УСЬОГО!AA27-'12-жінки-ЦЗ'!X27</f>
        <v>20</v>
      </c>
      <c r="Y27" s="95">
        <f t="shared" si="6"/>
        <v>37.037037037037038</v>
      </c>
      <c r="Z27" s="93">
        <f>УСЬОГО!AC27-'12-жінки-ЦЗ'!Z27</f>
        <v>52</v>
      </c>
      <c r="AA27" s="96">
        <f>УСЬОГО!AD27-'12-жінки-ЦЗ'!AA27</f>
        <v>8</v>
      </c>
      <c r="AB27" s="95">
        <f t="shared" si="7"/>
        <v>15.384615384615385</v>
      </c>
      <c r="AC27" s="35"/>
      <c r="AD27" s="39"/>
    </row>
    <row r="28" spans="1:30" s="40" customFormat="1" ht="15.75" customHeight="1" x14ac:dyDescent="0.25">
      <c r="A28" s="54" t="s">
        <v>54</v>
      </c>
      <c r="B28" s="93">
        <f>УСЬОГО!B28-'12-жінки-ЦЗ'!B28</f>
        <v>-725</v>
      </c>
      <c r="C28" s="93">
        <f>УСЬОГО!C28-'12-жінки-ЦЗ'!C28</f>
        <v>338</v>
      </c>
      <c r="D28" s="94">
        <f t="shared" si="0"/>
        <v>-46.620689655172413</v>
      </c>
      <c r="E28" s="93">
        <f>УСЬОГО!E28-'12-жінки-ЦЗ'!E28</f>
        <v>477</v>
      </c>
      <c r="F28" s="93">
        <f>УСЬОГО!F28-'12-жінки-ЦЗ'!F28</f>
        <v>256</v>
      </c>
      <c r="G28" s="95">
        <f t="shared" si="1"/>
        <v>53.668763102725364</v>
      </c>
      <c r="H28" s="93">
        <f>УСЬОГО!H28-'12-жінки-ЦЗ'!H28</f>
        <v>327</v>
      </c>
      <c r="I28" s="93">
        <f>УСЬОГО!I28-'12-жінки-ЦЗ'!I28</f>
        <v>162</v>
      </c>
      <c r="J28" s="95">
        <f t="shared" si="2"/>
        <v>49.541284403669728</v>
      </c>
      <c r="K28" s="93">
        <f>УСЬОГО!N28-'12-жінки-ЦЗ'!K28</f>
        <v>57</v>
      </c>
      <c r="L28" s="93">
        <f>УСЬОГО!O28-'12-жінки-ЦЗ'!L28</f>
        <v>45</v>
      </c>
      <c r="M28" s="95">
        <f t="shared" si="3"/>
        <v>78.94736842105263</v>
      </c>
      <c r="N28" s="93">
        <f>УСЬОГО!Q28-'12-жінки-ЦЗ'!N28</f>
        <v>29</v>
      </c>
      <c r="O28" s="93">
        <f>УСЬОГО!R28-'12-жінки-ЦЗ'!O28</f>
        <v>20</v>
      </c>
      <c r="P28" s="95">
        <f t="shared" si="8"/>
        <v>68.965517241379317</v>
      </c>
      <c r="Q28" s="93">
        <f>УСЬОГО!T28-'12-жінки-ЦЗ'!Q28</f>
        <v>456</v>
      </c>
      <c r="R28" s="96">
        <f>УСЬОГО!U28-'12-жінки-ЦЗ'!R28</f>
        <v>249</v>
      </c>
      <c r="S28" s="95">
        <f t="shared" si="4"/>
        <v>54.60526315789474</v>
      </c>
      <c r="T28" s="93">
        <f>УСЬОГО!W28-'12-жінки-ЦЗ'!T28</f>
        <v>0</v>
      </c>
      <c r="U28" s="96">
        <f>УСЬОГО!X28-'12-жінки-ЦЗ'!U28</f>
        <v>21</v>
      </c>
      <c r="V28" s="95" t="e">
        <f t="shared" si="5"/>
        <v>#DIV/0!</v>
      </c>
      <c r="W28" s="93">
        <f>УСЬОГО!Z28-'12-жінки-ЦЗ'!W28</f>
        <v>79</v>
      </c>
      <c r="X28" s="96">
        <f>УСЬОГО!AA28-'12-жінки-ЦЗ'!X28</f>
        <v>21</v>
      </c>
      <c r="Y28" s="95">
        <f t="shared" si="6"/>
        <v>26.582278481012658</v>
      </c>
      <c r="Z28" s="93">
        <f>УСЬОГО!AC28-'12-жінки-ЦЗ'!Z28</f>
        <v>75</v>
      </c>
      <c r="AA28" s="96">
        <f>УСЬОГО!AD28-'12-жінки-ЦЗ'!AA28</f>
        <v>21</v>
      </c>
      <c r="AB28" s="95">
        <f t="shared" si="7"/>
        <v>28</v>
      </c>
      <c r="AC28" s="35"/>
      <c r="AD28" s="39"/>
    </row>
    <row r="29" spans="1:30" s="40" customFormat="1" ht="15.75" customHeight="1" x14ac:dyDescent="0.25">
      <c r="A29" s="54" t="s">
        <v>55</v>
      </c>
      <c r="B29" s="93">
        <f>УСЬОГО!B29-'12-жінки-ЦЗ'!B29</f>
        <v>-1099</v>
      </c>
      <c r="C29" s="93">
        <f>УСЬОГО!C29-'12-жінки-ЦЗ'!C29</f>
        <v>362</v>
      </c>
      <c r="D29" s="94">
        <f t="shared" si="0"/>
        <v>-32.939035486806191</v>
      </c>
      <c r="E29" s="93">
        <f>УСЬОГО!E29-'12-жінки-ЦЗ'!E29</f>
        <v>727</v>
      </c>
      <c r="F29" s="93">
        <f>УСЬОГО!F29-'12-жінки-ЦЗ'!F29</f>
        <v>310</v>
      </c>
      <c r="G29" s="95">
        <f t="shared" si="1"/>
        <v>42.640990371389272</v>
      </c>
      <c r="H29" s="93">
        <f>УСЬОГО!H29-'12-жінки-ЦЗ'!H29</f>
        <v>245</v>
      </c>
      <c r="I29" s="93">
        <f>УСЬОГО!I29-'12-жінки-ЦЗ'!I29</f>
        <v>82</v>
      </c>
      <c r="J29" s="95">
        <f t="shared" si="2"/>
        <v>33.469387755102041</v>
      </c>
      <c r="K29" s="93">
        <f>УСЬОГО!N29-'12-жінки-ЦЗ'!K29</f>
        <v>46</v>
      </c>
      <c r="L29" s="93">
        <f>УСЬОГО!O29-'12-жінки-ЦЗ'!L29</f>
        <v>23</v>
      </c>
      <c r="M29" s="95">
        <f t="shared" si="3"/>
        <v>50</v>
      </c>
      <c r="N29" s="93">
        <f>УСЬОГО!Q29-'12-жінки-ЦЗ'!N29</f>
        <v>1</v>
      </c>
      <c r="O29" s="93">
        <f>УСЬОГО!R29-'12-жінки-ЦЗ'!O29</f>
        <v>0</v>
      </c>
      <c r="P29" s="95">
        <f t="shared" si="8"/>
        <v>0</v>
      </c>
      <c r="Q29" s="93">
        <f>УСЬОГО!T29-'12-жінки-ЦЗ'!Q29</f>
        <v>606</v>
      </c>
      <c r="R29" s="96">
        <f>УСЬОГО!U29-'12-жінки-ЦЗ'!R29</f>
        <v>261</v>
      </c>
      <c r="S29" s="95">
        <f t="shared" si="4"/>
        <v>43.069306930693067</v>
      </c>
      <c r="T29" s="93">
        <f>УСЬОГО!W29-'12-жінки-ЦЗ'!T29</f>
        <v>0</v>
      </c>
      <c r="U29" s="96">
        <f>УСЬОГО!X29-'12-жінки-ЦЗ'!U29</f>
        <v>45</v>
      </c>
      <c r="V29" s="95" t="e">
        <f t="shared" si="5"/>
        <v>#DIV/0!</v>
      </c>
      <c r="W29" s="93">
        <f>УСЬОГО!Z29-'12-жінки-ЦЗ'!W29</f>
        <v>130</v>
      </c>
      <c r="X29" s="96">
        <f>УСЬОГО!AA29-'12-жінки-ЦЗ'!X29</f>
        <v>40</v>
      </c>
      <c r="Y29" s="95">
        <f t="shared" si="6"/>
        <v>30.76923076923077</v>
      </c>
      <c r="Z29" s="93">
        <f>УСЬОГО!AC29-'12-жінки-ЦЗ'!Z29</f>
        <v>118</v>
      </c>
      <c r="AA29" s="96">
        <f>УСЬОГО!AD29-'12-жінки-ЦЗ'!AA29</f>
        <v>35</v>
      </c>
      <c r="AB29" s="95">
        <f t="shared" si="7"/>
        <v>29.661016949152543</v>
      </c>
      <c r="AC29" s="35"/>
      <c r="AD29" s="39"/>
    </row>
    <row r="30" spans="1:30" s="40" customFormat="1" ht="15.75" customHeight="1" x14ac:dyDescent="0.25">
      <c r="A30" s="54" t="s">
        <v>56</v>
      </c>
      <c r="B30" s="93">
        <f>УСЬОГО!B30-'12-жінки-ЦЗ'!B30</f>
        <v>-1360</v>
      </c>
      <c r="C30" s="93">
        <f>УСЬОГО!C30-'12-жінки-ЦЗ'!C30</f>
        <v>352</v>
      </c>
      <c r="D30" s="94">
        <f t="shared" si="0"/>
        <v>-25.882352941176471</v>
      </c>
      <c r="E30" s="93">
        <f>УСЬОГО!E30-'12-жінки-ЦЗ'!E30</f>
        <v>526</v>
      </c>
      <c r="F30" s="93">
        <f>УСЬОГО!F30-'12-жінки-ЦЗ'!F30</f>
        <v>275</v>
      </c>
      <c r="G30" s="95">
        <f t="shared" si="1"/>
        <v>52.281368821292773</v>
      </c>
      <c r="H30" s="93">
        <f>УСЬОГО!H30-'12-жінки-ЦЗ'!H30</f>
        <v>321</v>
      </c>
      <c r="I30" s="93">
        <f>УСЬОГО!I30-'12-жінки-ЦЗ'!I30</f>
        <v>175</v>
      </c>
      <c r="J30" s="95">
        <f t="shared" si="2"/>
        <v>54.517133956386296</v>
      </c>
      <c r="K30" s="93">
        <f>УСЬОГО!N30-'12-жінки-ЦЗ'!K30</f>
        <v>110</v>
      </c>
      <c r="L30" s="93">
        <f>УСЬОГО!O30-'12-жінки-ЦЗ'!L30</f>
        <v>24</v>
      </c>
      <c r="M30" s="97" t="s">
        <v>67</v>
      </c>
      <c r="N30" s="93">
        <f>УСЬОГО!Q30-'12-жінки-ЦЗ'!N30</f>
        <v>11</v>
      </c>
      <c r="O30" s="93">
        <f>УСЬОГО!R30-'12-жінки-ЦЗ'!O30</f>
        <v>0</v>
      </c>
      <c r="P30" s="95">
        <f t="shared" si="8"/>
        <v>0</v>
      </c>
      <c r="Q30" s="93">
        <f>УСЬОГО!T30-'12-жінки-ЦЗ'!Q30</f>
        <v>480</v>
      </c>
      <c r="R30" s="96">
        <f>УСЬОГО!U30-'12-жінки-ЦЗ'!R30</f>
        <v>246</v>
      </c>
      <c r="S30" s="95">
        <f t="shared" si="4"/>
        <v>51.25</v>
      </c>
      <c r="T30" s="93">
        <f>УСЬОГО!W30-'12-жінки-ЦЗ'!T30</f>
        <v>0</v>
      </c>
      <c r="U30" s="96">
        <f>УСЬОГО!X30-'12-жінки-ЦЗ'!U30</f>
        <v>31</v>
      </c>
      <c r="V30" s="95" t="e">
        <f t="shared" si="5"/>
        <v>#DIV/0!</v>
      </c>
      <c r="W30" s="93">
        <f>УСЬОГО!Z30-'12-жінки-ЦЗ'!W30</f>
        <v>78</v>
      </c>
      <c r="X30" s="96">
        <f>УСЬОГО!AA30-'12-жінки-ЦЗ'!X30</f>
        <v>26</v>
      </c>
      <c r="Y30" s="95">
        <f t="shared" si="6"/>
        <v>33.333333333333336</v>
      </c>
      <c r="Z30" s="93">
        <f>УСЬОГО!AC30-'12-жінки-ЦЗ'!Z30</f>
        <v>71</v>
      </c>
      <c r="AA30" s="96">
        <f>УСЬОГО!AD30-'12-жінки-ЦЗ'!AA30</f>
        <v>18</v>
      </c>
      <c r="AB30" s="95">
        <f t="shared" si="7"/>
        <v>25.35211267605634</v>
      </c>
      <c r="AC30" s="35"/>
      <c r="AD30" s="39"/>
    </row>
    <row r="31" spans="1:30" s="40" customFormat="1" ht="15.75" customHeight="1" x14ac:dyDescent="0.25">
      <c r="A31" s="54" t="s">
        <v>57</v>
      </c>
      <c r="B31" s="93">
        <f>УСЬОГО!B31-'12-жінки-ЦЗ'!B31</f>
        <v>-1278</v>
      </c>
      <c r="C31" s="93">
        <f>УСЬОГО!C31-'12-жінки-ЦЗ'!C31</f>
        <v>484</v>
      </c>
      <c r="D31" s="94">
        <f t="shared" si="0"/>
        <v>-37.871674491392803</v>
      </c>
      <c r="E31" s="93">
        <f>УСЬОГО!E31-'12-жінки-ЦЗ'!E31</f>
        <v>525</v>
      </c>
      <c r="F31" s="93">
        <f>УСЬОГО!F31-'12-жінки-ЦЗ'!F31</f>
        <v>328</v>
      </c>
      <c r="G31" s="95">
        <f t="shared" si="1"/>
        <v>62.476190476190474</v>
      </c>
      <c r="H31" s="93">
        <f>УСЬОГО!H31-'12-жінки-ЦЗ'!H31</f>
        <v>442</v>
      </c>
      <c r="I31" s="93">
        <f>УСЬОГО!I31-'12-жінки-ЦЗ'!I31</f>
        <v>196</v>
      </c>
      <c r="J31" s="95">
        <f t="shared" si="2"/>
        <v>44.343891402714931</v>
      </c>
      <c r="K31" s="93">
        <f>УСЬОГО!N31-'12-жінки-ЦЗ'!K31</f>
        <v>61</v>
      </c>
      <c r="L31" s="93">
        <f>УСЬОГО!O31-'12-жінки-ЦЗ'!L31</f>
        <v>40</v>
      </c>
      <c r="M31" s="95">
        <f t="shared" si="3"/>
        <v>65.573770491803273</v>
      </c>
      <c r="N31" s="93">
        <f>УСЬОГО!Q31-'12-жінки-ЦЗ'!N31</f>
        <v>12</v>
      </c>
      <c r="O31" s="93">
        <f>УСЬОГО!R31-'12-жінки-ЦЗ'!O31</f>
        <v>0</v>
      </c>
      <c r="P31" s="97">
        <f t="shared" si="8"/>
        <v>0</v>
      </c>
      <c r="Q31" s="93">
        <f>УСЬОГО!T31-'12-жінки-ЦЗ'!Q31</f>
        <v>478</v>
      </c>
      <c r="R31" s="96">
        <f>УСЬОГО!U31-'12-жінки-ЦЗ'!R31</f>
        <v>291</v>
      </c>
      <c r="S31" s="95">
        <f t="shared" si="4"/>
        <v>60.878661087866107</v>
      </c>
      <c r="T31" s="93">
        <f>УСЬОГО!W31-'12-жінки-ЦЗ'!T31</f>
        <v>0</v>
      </c>
      <c r="U31" s="96">
        <f>УСЬОГО!X31-'12-жінки-ЦЗ'!U31</f>
        <v>56</v>
      </c>
      <c r="V31" s="95" t="e">
        <f t="shared" si="5"/>
        <v>#DIV/0!</v>
      </c>
      <c r="W31" s="93">
        <f>УСЬОГО!Z31-'12-жінки-ЦЗ'!W31</f>
        <v>88</v>
      </c>
      <c r="X31" s="96">
        <f>УСЬОГО!AA31-'12-жінки-ЦЗ'!X31</f>
        <v>37</v>
      </c>
      <c r="Y31" s="95">
        <f t="shared" si="6"/>
        <v>42.045454545454547</v>
      </c>
      <c r="Z31" s="93">
        <f>УСЬОГО!AC31-'12-жінки-ЦЗ'!Z31</f>
        <v>80</v>
      </c>
      <c r="AA31" s="96">
        <f>УСЬОГО!AD31-'12-жінки-ЦЗ'!AA31</f>
        <v>27</v>
      </c>
      <c r="AB31" s="95">
        <f t="shared" si="7"/>
        <v>33.75</v>
      </c>
      <c r="AC31" s="35"/>
      <c r="AD31" s="39"/>
    </row>
    <row r="32" spans="1:30" s="40" customFormat="1" ht="15.75" customHeight="1" x14ac:dyDescent="0.25">
      <c r="A32" s="54" t="s">
        <v>58</v>
      </c>
      <c r="B32" s="93">
        <f>УСЬОГО!B32-'12-жінки-ЦЗ'!B32</f>
        <v>-1702</v>
      </c>
      <c r="C32" s="93">
        <f>УСЬОГО!C32-'12-жінки-ЦЗ'!C32</f>
        <v>549</v>
      </c>
      <c r="D32" s="94">
        <f t="shared" si="0"/>
        <v>-32.256169212690949</v>
      </c>
      <c r="E32" s="93">
        <f>УСЬОГО!E32-'12-жінки-ЦЗ'!E32</f>
        <v>589</v>
      </c>
      <c r="F32" s="93">
        <f>УСЬОГО!F32-'12-жінки-ЦЗ'!F32</f>
        <v>281</v>
      </c>
      <c r="G32" s="95">
        <f t="shared" si="1"/>
        <v>47.707979626485567</v>
      </c>
      <c r="H32" s="93">
        <f>УСЬОГО!H32-'12-жінки-ЦЗ'!H32</f>
        <v>387</v>
      </c>
      <c r="I32" s="93">
        <f>УСЬОГО!I32-'12-жінки-ЦЗ'!I32</f>
        <v>340</v>
      </c>
      <c r="J32" s="95">
        <f t="shared" si="2"/>
        <v>87.855297157622743</v>
      </c>
      <c r="K32" s="93">
        <f>УСЬОГО!N32-'12-жінки-ЦЗ'!K32</f>
        <v>53</v>
      </c>
      <c r="L32" s="93">
        <f>УСЬОГО!O32-'12-жінки-ЦЗ'!L32</f>
        <v>14</v>
      </c>
      <c r="M32" s="95">
        <f t="shared" si="3"/>
        <v>26.415094339622641</v>
      </c>
      <c r="N32" s="93">
        <f>УСЬОГО!Q32-'12-жінки-ЦЗ'!N32</f>
        <v>10</v>
      </c>
      <c r="O32" s="93">
        <f>УСЬОГО!R32-'12-жінки-ЦЗ'!O32</f>
        <v>3</v>
      </c>
      <c r="P32" s="97">
        <f t="shared" si="8"/>
        <v>30</v>
      </c>
      <c r="Q32" s="93">
        <f>УСЬОГО!T32-'12-жінки-ЦЗ'!Q32</f>
        <v>502</v>
      </c>
      <c r="R32" s="96">
        <f>УСЬОГО!U32-'12-жінки-ЦЗ'!R32</f>
        <v>272</v>
      </c>
      <c r="S32" s="95">
        <f t="shared" si="4"/>
        <v>54.183266932270918</v>
      </c>
      <c r="T32" s="93">
        <f>УСЬОГО!W32-'12-жінки-ЦЗ'!T32</f>
        <v>0</v>
      </c>
      <c r="U32" s="96">
        <f>УСЬОГО!X32-'12-жінки-ЦЗ'!U32</f>
        <v>125</v>
      </c>
      <c r="V32" s="95" t="e">
        <f t="shared" si="5"/>
        <v>#DIV/0!</v>
      </c>
      <c r="W32" s="93">
        <f>УСЬОГО!Z32-'12-жінки-ЦЗ'!W32</f>
        <v>47</v>
      </c>
      <c r="X32" s="96">
        <f>УСЬОГО!AA32-'12-жінки-ЦЗ'!X32</f>
        <v>29</v>
      </c>
      <c r="Y32" s="95">
        <f t="shared" si="6"/>
        <v>61.702127659574465</v>
      </c>
      <c r="Z32" s="93">
        <f>УСЬОГО!AC32-'12-жінки-ЦЗ'!Z32</f>
        <v>39</v>
      </c>
      <c r="AA32" s="96">
        <f>УСЬОГО!AD32-'12-жінки-ЦЗ'!AA32</f>
        <v>17</v>
      </c>
      <c r="AB32" s="95">
        <f t="shared" si="7"/>
        <v>43.589743589743591</v>
      </c>
      <c r="AC32" s="35"/>
      <c r="AD32" s="39"/>
    </row>
    <row r="33" spans="1:30" s="40" customFormat="1" ht="15.75" customHeight="1" x14ac:dyDescent="0.25">
      <c r="A33" s="54" t="s">
        <v>59</v>
      </c>
      <c r="B33" s="93">
        <f>УСЬОГО!B33-'12-жінки-ЦЗ'!B33</f>
        <v>-1270</v>
      </c>
      <c r="C33" s="93">
        <f>УСЬОГО!C33-'12-жінки-ЦЗ'!C33</f>
        <v>733</v>
      </c>
      <c r="D33" s="94">
        <f t="shared" si="0"/>
        <v>-57.716535433070867</v>
      </c>
      <c r="E33" s="93">
        <f>УСЬОГО!E33-'12-жінки-ЦЗ'!E33</f>
        <v>1040</v>
      </c>
      <c r="F33" s="93">
        <f>УСЬОГО!F33-'12-жінки-ЦЗ'!F33</f>
        <v>636</v>
      </c>
      <c r="G33" s="95">
        <f t="shared" si="1"/>
        <v>61.153846153846153</v>
      </c>
      <c r="H33" s="93">
        <f>УСЬОГО!H33-'12-жінки-ЦЗ'!H33</f>
        <v>479</v>
      </c>
      <c r="I33" s="93">
        <f>УСЬОГО!I33-'12-жінки-ЦЗ'!I33</f>
        <v>328</v>
      </c>
      <c r="J33" s="95">
        <f t="shared" si="2"/>
        <v>68.475991649269318</v>
      </c>
      <c r="K33" s="93">
        <f>УСЬОГО!N33-'12-жінки-ЦЗ'!K33</f>
        <v>139</v>
      </c>
      <c r="L33" s="93">
        <f>УСЬОГО!O33-'12-жінки-ЦЗ'!L33</f>
        <v>59</v>
      </c>
      <c r="M33" s="95">
        <f t="shared" si="3"/>
        <v>42.446043165467628</v>
      </c>
      <c r="N33" s="93">
        <f>УСЬОГО!Q33-'12-жінки-ЦЗ'!N33</f>
        <v>1</v>
      </c>
      <c r="O33" s="93">
        <f>УСЬОГО!R33-'12-жінки-ЦЗ'!O33</f>
        <v>0</v>
      </c>
      <c r="P33" s="97">
        <f t="shared" si="8"/>
        <v>0</v>
      </c>
      <c r="Q33" s="93">
        <f>УСЬОГО!T33-'12-жінки-ЦЗ'!Q33</f>
        <v>953</v>
      </c>
      <c r="R33" s="96">
        <f>УСЬОГО!U33-'12-жінки-ЦЗ'!R33</f>
        <v>579</v>
      </c>
      <c r="S33" s="95">
        <f t="shared" si="4"/>
        <v>60.755508919202519</v>
      </c>
      <c r="T33" s="93">
        <f>УСЬОГО!W33-'12-жінки-ЦЗ'!T33</f>
        <v>0</v>
      </c>
      <c r="U33" s="96">
        <f>УСЬОГО!X33-'12-жінки-ЦЗ'!U33</f>
        <v>83</v>
      </c>
      <c r="V33" s="95" t="e">
        <f t="shared" si="5"/>
        <v>#DIV/0!</v>
      </c>
      <c r="W33" s="93">
        <f>УСЬОГО!Z33-'12-жінки-ЦЗ'!W33</f>
        <v>203</v>
      </c>
      <c r="X33" s="96">
        <f>УСЬОГО!AA33-'12-жінки-ЦЗ'!X33</f>
        <v>46</v>
      </c>
      <c r="Y33" s="95">
        <f t="shared" si="6"/>
        <v>22.660098522167488</v>
      </c>
      <c r="Z33" s="93">
        <f>УСЬОГО!AC33-'12-жінки-ЦЗ'!Z33</f>
        <v>191</v>
      </c>
      <c r="AA33" s="96">
        <f>УСЬОГО!AD33-'12-жінки-ЦЗ'!AA33</f>
        <v>30</v>
      </c>
      <c r="AB33" s="95">
        <f t="shared" si="7"/>
        <v>15.706806282722512</v>
      </c>
      <c r="AC33" s="35"/>
      <c r="AD33" s="39"/>
    </row>
    <row r="34" spans="1:30" s="40" customFormat="1" ht="15.75" customHeight="1" x14ac:dyDescent="0.25">
      <c r="A34" s="54" t="s">
        <v>60</v>
      </c>
      <c r="B34" s="93">
        <f>УСЬОГО!B34-'12-жінки-ЦЗ'!B34</f>
        <v>-970</v>
      </c>
      <c r="C34" s="93">
        <f>УСЬОГО!C34-'12-жінки-ЦЗ'!C34</f>
        <v>673</v>
      </c>
      <c r="D34" s="94">
        <f t="shared" si="0"/>
        <v>-69.381443298969074</v>
      </c>
      <c r="E34" s="93">
        <f>УСЬОГО!E34-'12-жінки-ЦЗ'!E34</f>
        <v>893</v>
      </c>
      <c r="F34" s="93">
        <f>УСЬОГО!F34-'12-жінки-ЦЗ'!F34</f>
        <v>470</v>
      </c>
      <c r="G34" s="95">
        <f t="shared" si="1"/>
        <v>52.631578947368418</v>
      </c>
      <c r="H34" s="93">
        <f>УСЬОГО!H34-'12-жінки-ЦЗ'!H34</f>
        <v>565</v>
      </c>
      <c r="I34" s="93">
        <f>УСЬОГО!I34-'12-жінки-ЦЗ'!I34</f>
        <v>308</v>
      </c>
      <c r="J34" s="95">
        <f t="shared" si="2"/>
        <v>54.513274336283189</v>
      </c>
      <c r="K34" s="93">
        <f>УСЬОГО!N34-'12-жінки-ЦЗ'!K34</f>
        <v>74</v>
      </c>
      <c r="L34" s="93">
        <f>УСЬОГО!O34-'12-жінки-ЦЗ'!L34</f>
        <v>57</v>
      </c>
      <c r="M34" s="95" t="s">
        <v>67</v>
      </c>
      <c r="N34" s="93">
        <f>УСЬОГО!Q34-'12-жінки-ЦЗ'!N34</f>
        <v>0</v>
      </c>
      <c r="O34" s="93">
        <f>УСЬОГО!R34-'12-жінки-ЦЗ'!O34</f>
        <v>0</v>
      </c>
      <c r="P34" s="97" t="str">
        <f t="shared" si="8"/>
        <v>-</v>
      </c>
      <c r="Q34" s="93">
        <f>УСЬОГО!T34-'12-жінки-ЦЗ'!Q34</f>
        <v>780</v>
      </c>
      <c r="R34" s="96">
        <f>УСЬОГО!U34-'12-жінки-ЦЗ'!R34</f>
        <v>392</v>
      </c>
      <c r="S34" s="95">
        <f t="shared" si="4"/>
        <v>50.256410256410255</v>
      </c>
      <c r="T34" s="93">
        <f>УСЬОГО!W34-'12-жінки-ЦЗ'!T34</f>
        <v>0</v>
      </c>
      <c r="U34" s="96">
        <f>УСЬОГО!X34-'12-жінки-ЦЗ'!U34</f>
        <v>117</v>
      </c>
      <c r="V34" s="95" t="e">
        <f t="shared" si="5"/>
        <v>#DIV/0!</v>
      </c>
      <c r="W34" s="93">
        <f>УСЬОГО!Z34-'12-жінки-ЦЗ'!W34</f>
        <v>145</v>
      </c>
      <c r="X34" s="96">
        <f>УСЬОГО!AA34-'12-жінки-ЦЗ'!X34</f>
        <v>64</v>
      </c>
      <c r="Y34" s="95">
        <f t="shared" si="6"/>
        <v>44.137931034482762</v>
      </c>
      <c r="Z34" s="93">
        <f>УСЬОГО!AC34-'12-жінки-ЦЗ'!Z34</f>
        <v>143</v>
      </c>
      <c r="AA34" s="96">
        <f>УСЬОГО!AD34-'12-жінки-ЦЗ'!AA34</f>
        <v>30</v>
      </c>
      <c r="AB34" s="95">
        <f t="shared" si="7"/>
        <v>20.97902097902098</v>
      </c>
      <c r="AC34" s="35"/>
      <c r="AD34" s="39"/>
    </row>
    <row r="35" spans="1:30" s="40" customFormat="1" ht="15.75" customHeight="1" x14ac:dyDescent="0.25">
      <c r="A35" s="54" t="s">
        <v>61</v>
      </c>
      <c r="B35" s="93">
        <f>УСЬОГО!B35-'12-жінки-ЦЗ'!B35</f>
        <v>-744</v>
      </c>
      <c r="C35" s="93">
        <f>УСЬОГО!C35-'12-жінки-ЦЗ'!C35</f>
        <v>357</v>
      </c>
      <c r="D35" s="94">
        <f t="shared" si="0"/>
        <v>-47.983870967741936</v>
      </c>
      <c r="E35" s="93">
        <f>УСЬОГО!E35-'12-жінки-ЦЗ'!E35</f>
        <v>520</v>
      </c>
      <c r="F35" s="93">
        <f>УСЬОГО!F35-'12-жінки-ЦЗ'!F35</f>
        <v>285</v>
      </c>
      <c r="G35" s="95">
        <f t="shared" si="1"/>
        <v>54.807692307692307</v>
      </c>
      <c r="H35" s="93">
        <f>УСЬОГО!H35-'12-жінки-ЦЗ'!H35</f>
        <v>261</v>
      </c>
      <c r="I35" s="93">
        <f>УСЬОГО!I35-'12-жінки-ЦЗ'!I35</f>
        <v>169</v>
      </c>
      <c r="J35" s="95">
        <f t="shared" si="2"/>
        <v>64.750957854406124</v>
      </c>
      <c r="K35" s="93">
        <f>УСЬОГО!N35-'12-жінки-ЦЗ'!K35</f>
        <v>80</v>
      </c>
      <c r="L35" s="93">
        <f>УСЬОГО!O35-'12-жінки-ЦЗ'!L35</f>
        <v>56</v>
      </c>
      <c r="M35" s="95">
        <f t="shared" si="3"/>
        <v>70</v>
      </c>
      <c r="N35" s="93">
        <f>УСЬОГО!Q35-'12-жінки-ЦЗ'!N35</f>
        <v>0</v>
      </c>
      <c r="O35" s="93">
        <f>УСЬОГО!R35-'12-жінки-ЦЗ'!O35</f>
        <v>6</v>
      </c>
      <c r="P35" s="95" t="str">
        <f t="shared" si="8"/>
        <v>-</v>
      </c>
      <c r="Q35" s="93">
        <f>УСЬОГО!T35-'12-жінки-ЦЗ'!Q35</f>
        <v>387</v>
      </c>
      <c r="R35" s="96">
        <f>УСЬОГО!U35-'12-жінки-ЦЗ'!R35</f>
        <v>263</v>
      </c>
      <c r="S35" s="95">
        <f t="shared" si="4"/>
        <v>67.958656330749349</v>
      </c>
      <c r="T35" s="93">
        <f>УСЬОГО!W35-'12-жінки-ЦЗ'!T35</f>
        <v>0</v>
      </c>
      <c r="U35" s="96">
        <f>УСЬОГО!X35-'12-жінки-ЦЗ'!U35</f>
        <v>48</v>
      </c>
      <c r="V35" s="95" t="e">
        <f t="shared" si="5"/>
        <v>#DIV/0!</v>
      </c>
      <c r="W35" s="93">
        <f>УСЬОГО!Z35-'12-жінки-ЦЗ'!W35</f>
        <v>72</v>
      </c>
      <c r="X35" s="96">
        <f>УСЬОГО!AA35-'12-жінки-ЦЗ'!X35</f>
        <v>33</v>
      </c>
      <c r="Y35" s="95">
        <f t="shared" si="6"/>
        <v>45.833333333333336</v>
      </c>
      <c r="Z35" s="93">
        <f>УСЬОГО!AC35-'12-жінки-ЦЗ'!Z35</f>
        <v>61</v>
      </c>
      <c r="AA35" s="96">
        <f>УСЬОГО!AD35-'12-жінки-ЦЗ'!AA35</f>
        <v>29</v>
      </c>
      <c r="AB35" s="95">
        <f t="shared" si="7"/>
        <v>47.540983606557376</v>
      </c>
      <c r="AC35" s="35"/>
      <c r="AD35" s="39"/>
    </row>
    <row r="36" spans="1:30" ht="69" customHeight="1" x14ac:dyDescent="0.25">
      <c r="A36" s="43"/>
      <c r="B36" s="43"/>
      <c r="C36" s="263" t="s">
        <v>95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30" ht="14.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ht="14.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ht="14.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ht="14.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ht="14.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ht="14.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ht="14.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ht="14.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ht="14.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ht="14.25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ht="14.25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ht="14.25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ht="14.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ht="14.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ht="14.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ht="14.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ht="14.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ht="14.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5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5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5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5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5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5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5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</sheetData>
  <mergeCells count="40">
    <mergeCell ref="C36:M36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O15" sqref="O15"/>
    </sheetView>
  </sheetViews>
  <sheetFormatPr defaultColWidth="8" defaultRowHeight="13.2" x14ac:dyDescent="0.25"/>
  <cols>
    <col min="1" max="1" width="57.44140625" style="2" customWidth="1"/>
    <col min="2" max="3" width="13.6640625" style="16" customWidth="1"/>
    <col min="4" max="4" width="8.6640625" style="2" customWidth="1"/>
    <col min="5" max="5" width="9.5546875" style="2" customWidth="1"/>
    <col min="6" max="7" width="13.6640625" style="2" customWidth="1"/>
    <col min="8" max="8" width="8.6640625" style="2" customWidth="1"/>
    <col min="9" max="10" width="10.6640625" style="2" customWidth="1"/>
    <col min="11" max="11" width="11.33203125" style="2" customWidth="1"/>
    <col min="12" max="12" width="11.6640625" style="2" customWidth="1"/>
    <col min="13" max="16384" width="8" style="2"/>
  </cols>
  <sheetData>
    <row r="1" spans="1:19" ht="27" customHeight="1" x14ac:dyDescent="0.25">
      <c r="A1" s="236" t="s">
        <v>65</v>
      </c>
      <c r="B1" s="236"/>
      <c r="C1" s="236"/>
      <c r="D1" s="236"/>
      <c r="E1" s="236"/>
      <c r="F1" s="236"/>
      <c r="G1" s="236"/>
      <c r="H1" s="236"/>
      <c r="I1" s="236"/>
      <c r="J1" s="55"/>
    </row>
    <row r="2" spans="1:19" ht="23.25" customHeight="1" x14ac:dyDescent="0.25">
      <c r="A2" s="334" t="s">
        <v>17</v>
      </c>
      <c r="B2" s="236"/>
      <c r="C2" s="236"/>
      <c r="D2" s="236"/>
      <c r="E2" s="236"/>
      <c r="F2" s="236"/>
      <c r="G2" s="236"/>
      <c r="H2" s="236"/>
      <c r="I2" s="236"/>
      <c r="J2" s="55"/>
    </row>
    <row r="3" spans="1:19" ht="14.1" customHeight="1" x14ac:dyDescent="0.2">
      <c r="A3" s="335"/>
      <c r="B3" s="335"/>
      <c r="C3" s="335"/>
      <c r="D3" s="335"/>
      <c r="E3" s="335"/>
    </row>
    <row r="4" spans="1:19" s="3" customFormat="1" ht="30.75" customHeight="1" x14ac:dyDescent="0.3">
      <c r="A4" s="241" t="s">
        <v>0</v>
      </c>
      <c r="B4" s="336" t="s">
        <v>18</v>
      </c>
      <c r="C4" s="337"/>
      <c r="D4" s="337"/>
      <c r="E4" s="338"/>
      <c r="F4" s="336" t="s">
        <v>19</v>
      </c>
      <c r="G4" s="337"/>
      <c r="H4" s="337"/>
      <c r="I4" s="338"/>
      <c r="J4" s="56"/>
    </row>
    <row r="5" spans="1:19" s="3" customFormat="1" ht="23.25" customHeight="1" x14ac:dyDescent="0.3">
      <c r="A5" s="328"/>
      <c r="B5" s="237" t="s">
        <v>102</v>
      </c>
      <c r="C5" s="237" t="s">
        <v>103</v>
      </c>
      <c r="D5" s="239" t="s">
        <v>1</v>
      </c>
      <c r="E5" s="240"/>
      <c r="F5" s="237" t="s">
        <v>102</v>
      </c>
      <c r="G5" s="237" t="s">
        <v>103</v>
      </c>
      <c r="H5" s="239" t="s">
        <v>1</v>
      </c>
      <c r="I5" s="240"/>
      <c r="J5" s="57"/>
    </row>
    <row r="6" spans="1:19" s="3" customFormat="1" ht="36.75" customHeight="1" x14ac:dyDescent="0.3">
      <c r="A6" s="242"/>
      <c r="B6" s="238"/>
      <c r="C6" s="238"/>
      <c r="D6" s="4" t="s">
        <v>2</v>
      </c>
      <c r="E6" s="5" t="s">
        <v>25</v>
      </c>
      <c r="F6" s="238"/>
      <c r="G6" s="238"/>
      <c r="H6" s="4" t="s">
        <v>2</v>
      </c>
      <c r="I6" s="5" t="s">
        <v>25</v>
      </c>
      <c r="J6" s="58"/>
    </row>
    <row r="7" spans="1:19" s="7" customFormat="1" ht="15.75" customHeight="1" x14ac:dyDescent="0.3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9"/>
    </row>
    <row r="8" spans="1:19" s="7" customFormat="1" ht="23.1" customHeight="1" x14ac:dyDescent="0.3">
      <c r="A8" s="13" t="s">
        <v>96</v>
      </c>
      <c r="B8" s="75" t="s">
        <v>90</v>
      </c>
      <c r="C8" s="75">
        <f>'15-місто-ЦЗ'!C7</f>
        <v>31069</v>
      </c>
      <c r="D8" s="9" t="s">
        <v>90</v>
      </c>
      <c r="E8" s="68" t="s">
        <v>90</v>
      </c>
      <c r="F8" s="67" t="s">
        <v>90</v>
      </c>
      <c r="G8" s="67">
        <f>'16-село-ЦЗ'!C7</f>
        <v>19248</v>
      </c>
      <c r="H8" s="9" t="s">
        <v>90</v>
      </c>
      <c r="I8" s="68" t="s">
        <v>90</v>
      </c>
      <c r="J8" s="60"/>
      <c r="K8" s="87"/>
      <c r="L8" s="87"/>
      <c r="M8" s="49"/>
      <c r="R8" s="61"/>
      <c r="S8" s="61"/>
    </row>
    <row r="9" spans="1:19" s="3" customFormat="1" ht="23.1" customHeight="1" x14ac:dyDescent="0.3">
      <c r="A9" s="13" t="s">
        <v>27</v>
      </c>
      <c r="B9" s="67">
        <f>'15-місто-ЦЗ'!E7</f>
        <v>42760</v>
      </c>
      <c r="C9" s="67">
        <f>'15-місто-ЦЗ'!F7</f>
        <v>25588</v>
      </c>
      <c r="D9" s="9">
        <f t="shared" ref="D9:D13" si="0">C9*100/B9</f>
        <v>59.840972871842844</v>
      </c>
      <c r="E9" s="83">
        <f t="shared" ref="E9:E13" si="1">C9-B9</f>
        <v>-17172</v>
      </c>
      <c r="F9" s="67">
        <f>'16-село-ЦЗ'!E7</f>
        <v>27600</v>
      </c>
      <c r="G9" s="67">
        <f>'16-село-ЦЗ'!F7</f>
        <v>15981</v>
      </c>
      <c r="H9" s="9">
        <f t="shared" ref="H9:H13" si="2">G9*100/F9</f>
        <v>57.902173913043477</v>
      </c>
      <c r="I9" s="83">
        <f t="shared" ref="I9:I13" si="3">G9-F9</f>
        <v>-11619</v>
      </c>
      <c r="J9" s="60"/>
      <c r="K9" s="87"/>
      <c r="L9" s="87"/>
      <c r="M9" s="50"/>
      <c r="R9" s="61"/>
      <c r="S9" s="61"/>
    </row>
    <row r="10" spans="1:19" s="3" customFormat="1" ht="45" customHeight="1" x14ac:dyDescent="0.3">
      <c r="A10" s="12" t="s">
        <v>28</v>
      </c>
      <c r="B10" s="67">
        <f>'15-місто-ЦЗ'!H7</f>
        <v>17192</v>
      </c>
      <c r="C10" s="67">
        <f>'15-місто-ЦЗ'!I7</f>
        <v>10386</v>
      </c>
      <c r="D10" s="9">
        <f t="shared" si="0"/>
        <v>60.411819450907402</v>
      </c>
      <c r="E10" s="83">
        <f t="shared" si="1"/>
        <v>-6806</v>
      </c>
      <c r="F10" s="67">
        <f>'16-село-ЦЗ'!H7</f>
        <v>11616</v>
      </c>
      <c r="G10" s="67">
        <f>'16-село-ЦЗ'!I7</f>
        <v>6525</v>
      </c>
      <c r="H10" s="9">
        <f t="shared" si="2"/>
        <v>56.172520661157023</v>
      </c>
      <c r="I10" s="83">
        <f t="shared" si="3"/>
        <v>-5091</v>
      </c>
      <c r="J10" s="60"/>
      <c r="K10" s="87"/>
      <c r="L10" s="87"/>
      <c r="M10" s="50"/>
      <c r="R10" s="61"/>
      <c r="S10" s="61"/>
    </row>
    <row r="11" spans="1:19" s="3" customFormat="1" ht="21.75" customHeight="1" x14ac:dyDescent="0.3">
      <c r="A11" s="13" t="s">
        <v>29</v>
      </c>
      <c r="B11" s="67">
        <f>'15-місто-ЦЗ'!K7</f>
        <v>2765</v>
      </c>
      <c r="C11" s="67">
        <f>'15-місто-ЦЗ'!L7</f>
        <v>1596</v>
      </c>
      <c r="D11" s="9">
        <f t="shared" si="0"/>
        <v>57.721518987341774</v>
      </c>
      <c r="E11" s="68">
        <f t="shared" si="1"/>
        <v>-1169</v>
      </c>
      <c r="F11" s="67">
        <f>'16-село-ЦЗ'!K7</f>
        <v>2232</v>
      </c>
      <c r="G11" s="67">
        <f>'16-село-ЦЗ'!L7</f>
        <v>1266</v>
      </c>
      <c r="H11" s="9">
        <f t="shared" si="2"/>
        <v>56.72043010752688</v>
      </c>
      <c r="I11" s="83">
        <f t="shared" si="3"/>
        <v>-966</v>
      </c>
      <c r="J11" s="60"/>
      <c r="K11" s="87"/>
      <c r="L11" s="87"/>
      <c r="M11" s="50"/>
      <c r="R11" s="61"/>
      <c r="S11" s="61"/>
    </row>
    <row r="12" spans="1:19" s="3" customFormat="1" ht="40.35" customHeight="1" x14ac:dyDescent="0.3">
      <c r="A12" s="13" t="s">
        <v>20</v>
      </c>
      <c r="B12" s="67">
        <f>'15-місто-ЦЗ'!N7</f>
        <v>459</v>
      </c>
      <c r="C12" s="67">
        <f>'15-місто-ЦЗ'!O7</f>
        <v>199</v>
      </c>
      <c r="D12" s="9">
        <f t="shared" si="0"/>
        <v>43.355119825708059</v>
      </c>
      <c r="E12" s="68">
        <f t="shared" si="1"/>
        <v>-260</v>
      </c>
      <c r="F12" s="67">
        <f>'16-село-ЦЗ'!N7</f>
        <v>259</v>
      </c>
      <c r="G12" s="67">
        <f>'16-село-ЦЗ'!O7</f>
        <v>109</v>
      </c>
      <c r="H12" s="9">
        <f t="shared" si="2"/>
        <v>42.084942084942085</v>
      </c>
      <c r="I12" s="83">
        <f t="shared" si="3"/>
        <v>-150</v>
      </c>
      <c r="J12" s="60"/>
      <c r="K12" s="87"/>
      <c r="L12" s="87"/>
      <c r="M12" s="50"/>
      <c r="R12" s="61"/>
      <c r="S12" s="61"/>
    </row>
    <row r="13" spans="1:19" s="3" customFormat="1" ht="40.35" customHeight="1" x14ac:dyDescent="0.3">
      <c r="A13" s="13" t="s">
        <v>30</v>
      </c>
      <c r="B13" s="67">
        <f>'15-місто-ЦЗ'!Q7</f>
        <v>32350</v>
      </c>
      <c r="C13" s="67">
        <f>'15-місто-ЦЗ'!R7</f>
        <v>21240</v>
      </c>
      <c r="D13" s="9">
        <f t="shared" si="0"/>
        <v>65.656877897990725</v>
      </c>
      <c r="E13" s="83">
        <f t="shared" si="1"/>
        <v>-11110</v>
      </c>
      <c r="F13" s="67">
        <f>'16-село-ЦЗ'!Q7</f>
        <v>23065</v>
      </c>
      <c r="G13" s="67">
        <f>'16-село-ЦЗ'!R7</f>
        <v>13731</v>
      </c>
      <c r="H13" s="9">
        <f t="shared" si="2"/>
        <v>59.53175807500542</v>
      </c>
      <c r="I13" s="83">
        <f t="shared" si="3"/>
        <v>-9334</v>
      </c>
      <c r="J13" s="60"/>
      <c r="K13" s="87"/>
      <c r="L13" s="87"/>
      <c r="M13" s="50"/>
      <c r="R13" s="61"/>
      <c r="S13" s="61"/>
    </row>
    <row r="14" spans="1:19" s="3" customFormat="1" ht="12.75" customHeight="1" x14ac:dyDescent="0.3">
      <c r="A14" s="243" t="s">
        <v>4</v>
      </c>
      <c r="B14" s="244"/>
      <c r="C14" s="244"/>
      <c r="D14" s="244"/>
      <c r="E14" s="244"/>
      <c r="F14" s="244"/>
      <c r="G14" s="244"/>
      <c r="H14" s="244"/>
      <c r="I14" s="244"/>
      <c r="J14" s="62"/>
      <c r="K14" s="23"/>
      <c r="L14" s="23"/>
      <c r="M14" s="50"/>
    </row>
    <row r="15" spans="1:19" s="3" customFormat="1" ht="18" customHeight="1" x14ac:dyDescent="0.3">
      <c r="A15" s="245"/>
      <c r="B15" s="246"/>
      <c r="C15" s="246"/>
      <c r="D15" s="246"/>
      <c r="E15" s="246"/>
      <c r="F15" s="246"/>
      <c r="G15" s="246"/>
      <c r="H15" s="246"/>
      <c r="I15" s="246"/>
      <c r="J15" s="62"/>
      <c r="K15" s="23"/>
      <c r="L15" s="23"/>
      <c r="M15" s="50"/>
    </row>
    <row r="16" spans="1:19" s="3" customFormat="1" ht="20.25" customHeight="1" x14ac:dyDescent="0.3">
      <c r="A16" s="241" t="s">
        <v>0</v>
      </c>
      <c r="B16" s="339" t="s">
        <v>104</v>
      </c>
      <c r="C16" s="339" t="s">
        <v>105</v>
      </c>
      <c r="D16" s="239" t="s">
        <v>1</v>
      </c>
      <c r="E16" s="240"/>
      <c r="F16" s="339" t="s">
        <v>104</v>
      </c>
      <c r="G16" s="339" t="s">
        <v>105</v>
      </c>
      <c r="H16" s="239" t="s">
        <v>1</v>
      </c>
      <c r="I16" s="240"/>
      <c r="J16" s="57"/>
      <c r="K16" s="23"/>
      <c r="L16" s="23"/>
      <c r="M16" s="50"/>
    </row>
    <row r="17" spans="1:13" ht="27" customHeight="1" x14ac:dyDescent="0.4">
      <c r="A17" s="242"/>
      <c r="B17" s="340"/>
      <c r="C17" s="340"/>
      <c r="D17" s="19" t="s">
        <v>2</v>
      </c>
      <c r="E17" s="5" t="s">
        <v>25</v>
      </c>
      <c r="F17" s="340"/>
      <c r="G17" s="340"/>
      <c r="H17" s="19" t="s">
        <v>2</v>
      </c>
      <c r="I17" s="5" t="s">
        <v>25</v>
      </c>
      <c r="J17" s="58"/>
      <c r="K17" s="63"/>
      <c r="L17" s="63"/>
      <c r="M17" s="51"/>
    </row>
    <row r="18" spans="1:13" ht="21" x14ac:dyDescent="0.4">
      <c r="A18" s="8" t="s">
        <v>89</v>
      </c>
      <c r="B18" s="75" t="s">
        <v>90</v>
      </c>
      <c r="C18" s="75">
        <f>'15-місто-ЦЗ'!U7</f>
        <v>4168</v>
      </c>
      <c r="D18" s="15" t="s">
        <v>90</v>
      </c>
      <c r="E18" s="83" t="s">
        <v>90</v>
      </c>
      <c r="F18" s="75" t="s">
        <v>90</v>
      </c>
      <c r="G18" s="75">
        <f>'16-село-ЦЗ'!U7</f>
        <v>2724</v>
      </c>
      <c r="H18" s="14" t="s">
        <v>90</v>
      </c>
      <c r="I18" s="68" t="s">
        <v>90</v>
      </c>
      <c r="J18" s="64"/>
      <c r="K18" s="88"/>
      <c r="L18" s="88"/>
      <c r="M18" s="51"/>
    </row>
    <row r="19" spans="1:13" ht="21" x14ac:dyDescent="0.4">
      <c r="A19" s="1" t="s">
        <v>27</v>
      </c>
      <c r="B19" s="75">
        <f>'15-місто-ЦЗ'!W7</f>
        <v>7663</v>
      </c>
      <c r="C19" s="75">
        <f>'15-місто-ЦЗ'!X7</f>
        <v>3086</v>
      </c>
      <c r="D19" s="15">
        <f t="shared" ref="D19:D20" si="4">C19*100/B19</f>
        <v>40.27143416416547</v>
      </c>
      <c r="E19" s="83">
        <f t="shared" ref="E19:E20" si="5">C19-B19</f>
        <v>-4577</v>
      </c>
      <c r="F19" s="75">
        <f>'16-село-ЦЗ'!W7</f>
        <v>5116</v>
      </c>
      <c r="G19" s="75">
        <f>'16-село-ЦЗ'!X7</f>
        <v>2061</v>
      </c>
      <c r="H19" s="14">
        <f t="shared" ref="H19:H20" si="6">G19*100/F19</f>
        <v>40.285379202501957</v>
      </c>
      <c r="I19" s="83">
        <f t="shared" ref="I19:I20" si="7">G19-F19</f>
        <v>-3055</v>
      </c>
      <c r="J19" s="64"/>
      <c r="K19" s="88"/>
      <c r="L19" s="88"/>
      <c r="M19" s="51"/>
    </row>
    <row r="20" spans="1:13" ht="21" x14ac:dyDescent="0.4">
      <c r="A20" s="1" t="s">
        <v>32</v>
      </c>
      <c r="B20" s="75">
        <f>'15-місто-ЦЗ'!Z7</f>
        <v>6659</v>
      </c>
      <c r="C20" s="75">
        <f>'15-місто-ЦЗ'!AA7</f>
        <v>2164</v>
      </c>
      <c r="D20" s="15">
        <f t="shared" si="4"/>
        <v>32.497371977774442</v>
      </c>
      <c r="E20" s="83">
        <f t="shared" si="5"/>
        <v>-4495</v>
      </c>
      <c r="F20" s="75">
        <f>'16-село-ЦЗ'!Z7</f>
        <v>4583</v>
      </c>
      <c r="G20" s="75">
        <f>'16-село-ЦЗ'!AA7</f>
        <v>1474</v>
      </c>
      <c r="H20" s="14">
        <f t="shared" si="6"/>
        <v>32.162339079205758</v>
      </c>
      <c r="I20" s="83">
        <f t="shared" si="7"/>
        <v>-3109</v>
      </c>
      <c r="J20" s="65"/>
      <c r="K20" s="88"/>
      <c r="L20" s="88"/>
      <c r="M20" s="51"/>
    </row>
    <row r="21" spans="1:13" ht="53.1" customHeight="1" x14ac:dyDescent="0.4">
      <c r="A21" s="235" t="s">
        <v>91</v>
      </c>
      <c r="B21" s="235"/>
      <c r="C21" s="235"/>
      <c r="D21" s="235"/>
      <c r="E21" s="235"/>
      <c r="F21" s="235"/>
      <c r="G21" s="235"/>
      <c r="H21" s="235"/>
      <c r="I21" s="235"/>
      <c r="K21" s="63"/>
      <c r="L21" s="63"/>
      <c r="M21" s="51"/>
    </row>
    <row r="22" spans="1:13" ht="12.75" x14ac:dyDescent="0.2">
      <c r="K22" s="16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P1"/>
    </sheetView>
  </sheetViews>
  <sheetFormatPr defaultColWidth="9.33203125" defaultRowHeight="13.8" x14ac:dyDescent="0.25"/>
  <cols>
    <col min="1" max="1" width="25.6640625" style="42" customWidth="1"/>
    <col min="2" max="2" width="11" style="42" hidden="1" customWidth="1"/>
    <col min="3" max="3" width="25.33203125" style="42" customWidth="1"/>
    <col min="4" max="4" width="8.33203125" style="42" hidden="1" customWidth="1"/>
    <col min="5" max="6" width="11.6640625" style="42" customWidth="1"/>
    <col min="7" max="7" width="7.44140625" style="42" customWidth="1"/>
    <col min="8" max="8" width="11.6640625" style="42" customWidth="1"/>
    <col min="9" max="9" width="11" style="42" customWidth="1"/>
    <col min="10" max="10" width="7.44140625" style="42" customWidth="1"/>
    <col min="11" max="12" width="9.44140625" style="42" customWidth="1"/>
    <col min="13" max="13" width="9" style="42" customWidth="1"/>
    <col min="14" max="15" width="11.33203125" style="42" customWidth="1"/>
    <col min="16" max="16" width="8.33203125" style="42" customWidth="1"/>
    <col min="17" max="18" width="15.6640625" style="42" customWidth="1"/>
    <col min="19" max="19" width="8.33203125" style="42" customWidth="1"/>
    <col min="20" max="20" width="10.5546875" style="42" hidden="1" customWidth="1"/>
    <col min="21" max="21" width="18" style="42" customWidth="1"/>
    <col min="22" max="22" width="8.33203125" style="42" hidden="1" customWidth="1"/>
    <col min="23" max="24" width="15.88671875" style="42" customWidth="1"/>
    <col min="25" max="25" width="11.6640625" style="42" customWidth="1"/>
    <col min="26" max="27" width="15.6640625" style="42" customWidth="1"/>
    <col min="28" max="28" width="15" style="42" customWidth="1"/>
    <col min="29" max="16384" width="9.33203125" style="42"/>
  </cols>
  <sheetData>
    <row r="1" spans="1:32" s="26" customFormat="1" ht="60" customHeight="1" x14ac:dyDescent="0.3">
      <c r="B1" s="262" t="s">
        <v>114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5"/>
      <c r="R1" s="25"/>
      <c r="S1" s="25"/>
      <c r="T1" s="25"/>
      <c r="U1" s="248" t="s">
        <v>14</v>
      </c>
      <c r="V1" s="248"/>
      <c r="W1" s="248"/>
      <c r="X1" s="248"/>
      <c r="Y1" s="248"/>
      <c r="Z1" s="248"/>
      <c r="AA1" s="248"/>
      <c r="AB1" s="248"/>
    </row>
    <row r="2" spans="1:32" s="29" customFormat="1" ht="14.2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0" t="s">
        <v>7</v>
      </c>
      <c r="N2" s="260"/>
      <c r="O2" s="260"/>
      <c r="P2" s="260"/>
      <c r="Q2" s="28"/>
      <c r="R2" s="28"/>
      <c r="S2" s="28"/>
      <c r="T2" s="28"/>
      <c r="U2" s="28"/>
      <c r="V2" s="28"/>
      <c r="X2" s="261"/>
      <c r="Y2" s="261"/>
      <c r="Z2" s="260"/>
      <c r="AA2" s="260"/>
      <c r="AB2" s="52" t="s">
        <v>7</v>
      </c>
      <c r="AC2" s="52"/>
    </row>
    <row r="3" spans="1:32" s="30" customFormat="1" ht="57.6" customHeight="1" x14ac:dyDescent="0.3">
      <c r="A3" s="258"/>
      <c r="B3" s="155"/>
      <c r="C3" s="151" t="s">
        <v>94</v>
      </c>
      <c r="D3" s="155"/>
      <c r="E3" s="291" t="s">
        <v>22</v>
      </c>
      <c r="F3" s="291"/>
      <c r="G3" s="291"/>
      <c r="H3" s="291" t="s">
        <v>13</v>
      </c>
      <c r="I3" s="291"/>
      <c r="J3" s="291"/>
      <c r="K3" s="291" t="s">
        <v>9</v>
      </c>
      <c r="L3" s="291"/>
      <c r="M3" s="291"/>
      <c r="N3" s="291" t="s">
        <v>10</v>
      </c>
      <c r="O3" s="291"/>
      <c r="P3" s="291"/>
      <c r="Q3" s="293" t="s">
        <v>8</v>
      </c>
      <c r="R3" s="294"/>
      <c r="S3" s="295"/>
      <c r="T3" s="291" t="s">
        <v>97</v>
      </c>
      <c r="U3" s="291"/>
      <c r="V3" s="291"/>
      <c r="W3" s="291" t="s">
        <v>125</v>
      </c>
      <c r="X3" s="291"/>
      <c r="Y3" s="291"/>
      <c r="Z3" s="291" t="s">
        <v>12</v>
      </c>
      <c r="AA3" s="291"/>
      <c r="AB3" s="291"/>
    </row>
    <row r="4" spans="1:32" s="31" customFormat="1" ht="19.5" customHeight="1" x14ac:dyDescent="0.3">
      <c r="A4" s="258"/>
      <c r="B4" s="292" t="s">
        <v>62</v>
      </c>
      <c r="C4" s="254" t="s">
        <v>92</v>
      </c>
      <c r="D4" s="257" t="s">
        <v>2</v>
      </c>
      <c r="E4" s="254" t="s">
        <v>62</v>
      </c>
      <c r="F4" s="254" t="s">
        <v>92</v>
      </c>
      <c r="G4" s="257" t="s">
        <v>2</v>
      </c>
      <c r="H4" s="254" t="s">
        <v>62</v>
      </c>
      <c r="I4" s="254" t="s">
        <v>92</v>
      </c>
      <c r="J4" s="257" t="s">
        <v>2</v>
      </c>
      <c r="K4" s="254" t="s">
        <v>62</v>
      </c>
      <c r="L4" s="254" t="s">
        <v>92</v>
      </c>
      <c r="M4" s="257" t="s">
        <v>2</v>
      </c>
      <c r="N4" s="254" t="s">
        <v>62</v>
      </c>
      <c r="O4" s="254" t="s">
        <v>92</v>
      </c>
      <c r="P4" s="257" t="s">
        <v>2</v>
      </c>
      <c r="Q4" s="254" t="s">
        <v>62</v>
      </c>
      <c r="R4" s="254" t="s">
        <v>92</v>
      </c>
      <c r="S4" s="257" t="s">
        <v>2</v>
      </c>
      <c r="T4" s="254" t="s">
        <v>15</v>
      </c>
      <c r="U4" s="256" t="s">
        <v>92</v>
      </c>
      <c r="V4" s="257" t="s">
        <v>2</v>
      </c>
      <c r="W4" s="254" t="s">
        <v>62</v>
      </c>
      <c r="X4" s="254" t="s">
        <v>92</v>
      </c>
      <c r="Y4" s="257" t="s">
        <v>2</v>
      </c>
      <c r="Z4" s="254" t="s">
        <v>62</v>
      </c>
      <c r="AA4" s="254" t="s">
        <v>92</v>
      </c>
      <c r="AB4" s="257" t="s">
        <v>2</v>
      </c>
    </row>
    <row r="5" spans="1:32" s="31" customFormat="1" ht="15.75" customHeight="1" x14ac:dyDescent="0.3">
      <c r="A5" s="258"/>
      <c r="B5" s="292"/>
      <c r="C5" s="254"/>
      <c r="D5" s="257"/>
      <c r="E5" s="254"/>
      <c r="F5" s="254"/>
      <c r="G5" s="257"/>
      <c r="H5" s="254"/>
      <c r="I5" s="254"/>
      <c r="J5" s="257"/>
      <c r="K5" s="254"/>
      <c r="L5" s="254"/>
      <c r="M5" s="257"/>
      <c r="N5" s="254"/>
      <c r="O5" s="254"/>
      <c r="P5" s="257"/>
      <c r="Q5" s="254"/>
      <c r="R5" s="254"/>
      <c r="S5" s="257"/>
      <c r="T5" s="254"/>
      <c r="U5" s="256"/>
      <c r="V5" s="257"/>
      <c r="W5" s="254"/>
      <c r="X5" s="254"/>
      <c r="Y5" s="257"/>
      <c r="Z5" s="254"/>
      <c r="AA5" s="254"/>
      <c r="AB5" s="257"/>
    </row>
    <row r="6" spans="1:32" s="48" customFormat="1" ht="11.25" customHeight="1" x14ac:dyDescent="0.25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100">
        <f>SUM(B8:B35)</f>
        <v>-39662</v>
      </c>
      <c r="C7" s="100">
        <f>SUM(C8:C35)</f>
        <v>31069</v>
      </c>
      <c r="D7" s="101">
        <f>C7*100/B7</f>
        <v>-78.33442589884524</v>
      </c>
      <c r="E7" s="102">
        <f>SUM(E8:E35)</f>
        <v>42760</v>
      </c>
      <c r="F7" s="102">
        <f>SUM(F8:F35)</f>
        <v>25588</v>
      </c>
      <c r="G7" s="101">
        <f>F7*100/E7</f>
        <v>59.840972871842844</v>
      </c>
      <c r="H7" s="102">
        <f>SUM(H8:H35)</f>
        <v>17192</v>
      </c>
      <c r="I7" s="102">
        <f>SUM(I8:I35)</f>
        <v>10386</v>
      </c>
      <c r="J7" s="101">
        <f>I7*100/H7</f>
        <v>60.411819450907402</v>
      </c>
      <c r="K7" s="102">
        <f>SUM(K8:K35)</f>
        <v>2765</v>
      </c>
      <c r="L7" s="102">
        <f>SUM(L8:L35)</f>
        <v>1596</v>
      </c>
      <c r="M7" s="101">
        <f>L7*100/K7</f>
        <v>57.721518987341774</v>
      </c>
      <c r="N7" s="102">
        <f>SUM(N8:N35)</f>
        <v>459</v>
      </c>
      <c r="O7" s="102">
        <f>SUM(O8:O35)</f>
        <v>199</v>
      </c>
      <c r="P7" s="101">
        <f>O7*100/N7</f>
        <v>43.355119825708059</v>
      </c>
      <c r="Q7" s="102">
        <f>SUM(Q8:Q35)</f>
        <v>32350</v>
      </c>
      <c r="R7" s="102">
        <f>SUM(R8:R35)</f>
        <v>21240</v>
      </c>
      <c r="S7" s="101">
        <f>R7*100/Q7</f>
        <v>65.656877897990725</v>
      </c>
      <c r="T7" s="102">
        <f>SUM(T8:T35)</f>
        <v>-37641</v>
      </c>
      <c r="U7" s="102">
        <f>SUM(U8:U35)</f>
        <v>4168</v>
      </c>
      <c r="V7" s="101">
        <f>U7*100/T7</f>
        <v>-11.073032066098138</v>
      </c>
      <c r="W7" s="102">
        <f>SUM(W8:W35)</f>
        <v>7663</v>
      </c>
      <c r="X7" s="102">
        <f>SUM(X8:X35)</f>
        <v>3086</v>
      </c>
      <c r="Y7" s="101">
        <f>X7*100/W7</f>
        <v>40.27143416416547</v>
      </c>
      <c r="Z7" s="102">
        <f>SUM(Z8:Z35)</f>
        <v>6659</v>
      </c>
      <c r="AA7" s="102">
        <f>SUM(AA8:AA35)</f>
        <v>2164</v>
      </c>
      <c r="AB7" s="101">
        <f>AA7*100/Z7</f>
        <v>32.497371977774442</v>
      </c>
      <c r="AC7" s="35"/>
      <c r="AF7" s="40"/>
    </row>
    <row r="8" spans="1:32" s="40" customFormat="1" ht="19.5" customHeight="1" x14ac:dyDescent="0.25">
      <c r="A8" s="54" t="s">
        <v>34</v>
      </c>
      <c r="B8" s="103">
        <f>УСЬОГО!B8-'16-село-ЦЗ'!B8</f>
        <v>-2586</v>
      </c>
      <c r="C8" s="103">
        <f>УСЬОГО!C8-'16-село-ЦЗ'!C8</f>
        <v>11380</v>
      </c>
      <c r="D8" s="101">
        <f t="shared" ref="D8:D35" si="0">C8*100/B8</f>
        <v>-440.06187161639599</v>
      </c>
      <c r="E8" s="103">
        <f>УСЬОГО!E8-'16-село-ЦЗ'!E8</f>
        <v>16418</v>
      </c>
      <c r="F8" s="103">
        <f>УСЬОГО!F8-'16-село-ЦЗ'!F8</f>
        <v>9142</v>
      </c>
      <c r="G8" s="104">
        <f t="shared" ref="G8:G35" si="1">F8*100/E8</f>
        <v>55.682787184797171</v>
      </c>
      <c r="H8" s="103">
        <f>УСЬОГО!H8-'16-село-ЦЗ'!H8</f>
        <v>3871</v>
      </c>
      <c r="I8" s="103">
        <f>УСЬОГО!I8-'16-село-ЦЗ'!I8</f>
        <v>2374</v>
      </c>
      <c r="J8" s="104">
        <f t="shared" ref="J8:J35" si="2">I8*100/H8</f>
        <v>61.327822268147763</v>
      </c>
      <c r="K8" s="103">
        <f>УСЬОГО!N8-'16-село-ЦЗ'!K8</f>
        <v>959</v>
      </c>
      <c r="L8" s="103">
        <f>УСЬОГО!O8-'16-село-ЦЗ'!L8</f>
        <v>716</v>
      </c>
      <c r="M8" s="104">
        <f t="shared" ref="M8:M35" si="3">IF(ISERROR(L8*100/K8),"-",(L8*100/K8))</f>
        <v>74.661105318039631</v>
      </c>
      <c r="N8" s="103">
        <f>УСЬОГО!Q8-'16-село-ЦЗ'!N8</f>
        <v>270</v>
      </c>
      <c r="O8" s="103">
        <f>УСЬОГО!R8-'16-село-ЦЗ'!O8</f>
        <v>91</v>
      </c>
      <c r="P8" s="104">
        <f>IF(ISERROR(O8*100/N8),"-",(O8*100/N8))</f>
        <v>33.703703703703702</v>
      </c>
      <c r="Q8" s="103">
        <f>УСЬОГО!T8-'16-село-ЦЗ'!Q8</f>
        <v>10325</v>
      </c>
      <c r="R8" s="103">
        <f>УСЬОГО!U8-'16-село-ЦЗ'!R8</f>
        <v>6614</v>
      </c>
      <c r="S8" s="104">
        <f t="shared" ref="S8:S35" si="4">R8*100/Q8</f>
        <v>64.058111380145277</v>
      </c>
      <c r="T8" s="103">
        <f>УСЬОГО!W8-'16-село-ЦЗ'!T8</f>
        <v>-2362</v>
      </c>
      <c r="U8" s="105">
        <f>УСЬОГО!X8-'16-село-ЦЗ'!U8</f>
        <v>1612</v>
      </c>
      <c r="V8" s="104">
        <f t="shared" ref="V8:V35" si="5">U8*100/T8</f>
        <v>-68.247248094834887</v>
      </c>
      <c r="W8" s="103">
        <f>УСЬОГО!Z8-'16-село-ЦЗ'!W8</f>
        <v>3393</v>
      </c>
      <c r="X8" s="103">
        <f>УСЬОГО!AA8-'16-село-ЦЗ'!X8</f>
        <v>1039</v>
      </c>
      <c r="Y8" s="104">
        <f t="shared" ref="Y8:Y35" si="6">X8*100/W8</f>
        <v>30.621868552903035</v>
      </c>
      <c r="Z8" s="103">
        <f>УСЬОГО!AC8-'16-село-ЦЗ'!Z8</f>
        <v>2971</v>
      </c>
      <c r="AA8" s="103">
        <f>УСЬОГО!AD8-'16-село-ЦЗ'!AA8</f>
        <v>767</v>
      </c>
      <c r="AB8" s="104">
        <f t="shared" ref="AB8:AB35" si="7">AA8*100/Z8</f>
        <v>25.816223493773141</v>
      </c>
      <c r="AC8" s="35"/>
      <c r="AD8" s="39"/>
    </row>
    <row r="9" spans="1:32" s="41" customFormat="1" ht="19.5" customHeight="1" x14ac:dyDescent="0.25">
      <c r="A9" s="54" t="s">
        <v>35</v>
      </c>
      <c r="B9" s="103">
        <f>УСЬОГО!B9-'16-село-ЦЗ'!B9</f>
        <v>-838</v>
      </c>
      <c r="C9" s="103">
        <f>УСЬОГО!C9-'16-село-ЦЗ'!C9</f>
        <v>1411</v>
      </c>
      <c r="D9" s="101">
        <f t="shared" si="0"/>
        <v>-168.37708830548925</v>
      </c>
      <c r="E9" s="103">
        <f>УСЬОГО!E9-'16-село-ЦЗ'!E9</f>
        <v>2217</v>
      </c>
      <c r="F9" s="103">
        <f>УСЬОГО!F9-'16-село-ЦЗ'!F9</f>
        <v>1235</v>
      </c>
      <c r="G9" s="104">
        <f t="shared" si="1"/>
        <v>55.705908885881826</v>
      </c>
      <c r="H9" s="103">
        <f>УСЬОГО!H9-'16-село-ЦЗ'!H9</f>
        <v>861</v>
      </c>
      <c r="I9" s="103">
        <f>УСЬОГО!I9-'16-село-ЦЗ'!I9</f>
        <v>538</v>
      </c>
      <c r="J9" s="104">
        <f t="shared" si="2"/>
        <v>62.48548199767712</v>
      </c>
      <c r="K9" s="103">
        <f>УСЬОГО!N9-'16-село-ЦЗ'!K9</f>
        <v>105</v>
      </c>
      <c r="L9" s="103">
        <f>УСЬОГО!O9-'16-село-ЦЗ'!L9</f>
        <v>59</v>
      </c>
      <c r="M9" s="104">
        <f t="shared" si="3"/>
        <v>56.19047619047619</v>
      </c>
      <c r="N9" s="103">
        <f>УСЬОГО!Q9-'16-село-ЦЗ'!N9</f>
        <v>7</v>
      </c>
      <c r="O9" s="103">
        <f>УСЬОГО!R9-'16-село-ЦЗ'!O9</f>
        <v>26</v>
      </c>
      <c r="P9" s="104">
        <f t="shared" ref="P9:P35" si="8">IF(ISERROR(O9*100/N9),"-",(O9*100/N9))</f>
        <v>371.42857142857144</v>
      </c>
      <c r="Q9" s="103">
        <f>УСЬОГО!T9-'16-село-ЦЗ'!Q9</f>
        <v>1817</v>
      </c>
      <c r="R9" s="103">
        <f>УСЬОГО!U9-'16-село-ЦЗ'!R9</f>
        <v>1036</v>
      </c>
      <c r="S9" s="104">
        <f t="shared" si="4"/>
        <v>57.017061089708314</v>
      </c>
      <c r="T9" s="103">
        <f>УСЬОГО!W9-'16-село-ЦЗ'!T9</f>
        <v>-794</v>
      </c>
      <c r="U9" s="105">
        <f>УСЬОГО!X9-'16-село-ЦЗ'!U9</f>
        <v>141</v>
      </c>
      <c r="V9" s="104">
        <f t="shared" si="5"/>
        <v>-17.758186397984886</v>
      </c>
      <c r="W9" s="103">
        <f>УСЬОГО!Z9-'16-село-ЦЗ'!W9</f>
        <v>373</v>
      </c>
      <c r="X9" s="103">
        <f>УСЬОГО!AA9-'16-село-ЦЗ'!X9</f>
        <v>119</v>
      </c>
      <c r="Y9" s="104">
        <f t="shared" si="6"/>
        <v>31.903485254691688</v>
      </c>
      <c r="Z9" s="103">
        <f>УСЬОГО!AC9-'16-село-ЦЗ'!Z9</f>
        <v>276</v>
      </c>
      <c r="AA9" s="103">
        <f>УСЬОГО!AD9-'16-село-ЦЗ'!AA9</f>
        <v>77</v>
      </c>
      <c r="AB9" s="104">
        <f t="shared" si="7"/>
        <v>27.89855072463768</v>
      </c>
      <c r="AC9" s="35"/>
      <c r="AD9" s="39"/>
    </row>
    <row r="10" spans="1:32" s="40" customFormat="1" ht="19.5" customHeight="1" x14ac:dyDescent="0.25">
      <c r="A10" s="54" t="s">
        <v>36</v>
      </c>
      <c r="B10" s="103">
        <f>УСЬОГО!B10-'16-село-ЦЗ'!B10</f>
        <v>-229</v>
      </c>
      <c r="C10" s="103">
        <f>УСЬОГО!C10-'16-село-ЦЗ'!C10</f>
        <v>179</v>
      </c>
      <c r="D10" s="101">
        <f t="shared" si="0"/>
        <v>-78.165938864628828</v>
      </c>
      <c r="E10" s="103">
        <f>УСЬОГО!E10-'16-село-ЦЗ'!E10</f>
        <v>185</v>
      </c>
      <c r="F10" s="103">
        <f>УСЬОГО!F10-'16-село-ЦЗ'!F10</f>
        <v>144</v>
      </c>
      <c r="G10" s="104">
        <f t="shared" si="1"/>
        <v>77.837837837837839</v>
      </c>
      <c r="H10" s="103">
        <f>УСЬОГО!H10-'16-село-ЦЗ'!H10</f>
        <v>44</v>
      </c>
      <c r="I10" s="103">
        <f>УСЬОГО!I10-'16-село-ЦЗ'!I10</f>
        <v>41</v>
      </c>
      <c r="J10" s="104">
        <f t="shared" si="2"/>
        <v>93.181818181818187</v>
      </c>
      <c r="K10" s="103">
        <f>УСЬОГО!N10-'16-село-ЦЗ'!K10</f>
        <v>6</v>
      </c>
      <c r="L10" s="103">
        <f>УСЬОГО!O10-'16-село-ЦЗ'!L10</f>
        <v>2</v>
      </c>
      <c r="M10" s="104">
        <f t="shared" si="3"/>
        <v>33.333333333333336</v>
      </c>
      <c r="N10" s="103">
        <f>УСЬОГО!Q10-'16-село-ЦЗ'!N10</f>
        <v>8</v>
      </c>
      <c r="O10" s="103">
        <f>УСЬОГО!R10-'16-село-ЦЗ'!O10</f>
        <v>0</v>
      </c>
      <c r="P10" s="104">
        <f t="shared" si="8"/>
        <v>0</v>
      </c>
      <c r="Q10" s="103">
        <f>УСЬОГО!T10-'16-село-ЦЗ'!Q10</f>
        <v>155</v>
      </c>
      <c r="R10" s="103">
        <f>УСЬОГО!U10-'16-село-ЦЗ'!R10</f>
        <v>136</v>
      </c>
      <c r="S10" s="104">
        <f t="shared" si="4"/>
        <v>87.741935483870961</v>
      </c>
      <c r="T10" s="103">
        <f>УСЬОГО!W10-'16-село-ЦЗ'!T10</f>
        <v>-223</v>
      </c>
      <c r="U10" s="105">
        <f>УСЬОГО!X10-'16-село-ЦЗ'!U10</f>
        <v>21</v>
      </c>
      <c r="V10" s="104">
        <f t="shared" si="5"/>
        <v>-9.4170403587443943</v>
      </c>
      <c r="W10" s="103">
        <f>УСЬОГО!Z10-'16-село-ЦЗ'!W10</f>
        <v>27</v>
      </c>
      <c r="X10" s="103">
        <f>УСЬОГО!AA10-'16-село-ЦЗ'!X10</f>
        <v>16</v>
      </c>
      <c r="Y10" s="104">
        <f t="shared" si="6"/>
        <v>59.25925925925926</v>
      </c>
      <c r="Z10" s="103">
        <f>УСЬОГО!AC10-'16-село-ЦЗ'!Z10</f>
        <v>25</v>
      </c>
      <c r="AA10" s="103">
        <f>УСЬОГО!AD10-'16-село-ЦЗ'!AA10</f>
        <v>12</v>
      </c>
      <c r="AB10" s="104">
        <f t="shared" si="7"/>
        <v>48</v>
      </c>
      <c r="AC10" s="35"/>
      <c r="AD10" s="39"/>
    </row>
    <row r="11" spans="1:32" s="40" customFormat="1" ht="19.5" customHeight="1" x14ac:dyDescent="0.25">
      <c r="A11" s="54" t="s">
        <v>37</v>
      </c>
      <c r="B11" s="103">
        <f>УСЬОГО!B11-'16-село-ЦЗ'!B11</f>
        <v>-541</v>
      </c>
      <c r="C11" s="103">
        <f>УСЬОГО!C11-'16-село-ЦЗ'!C11</f>
        <v>962</v>
      </c>
      <c r="D11" s="101">
        <f t="shared" si="0"/>
        <v>-177.81885397412199</v>
      </c>
      <c r="E11" s="103">
        <f>УСЬОГО!E11-'16-село-ЦЗ'!E11</f>
        <v>1054</v>
      </c>
      <c r="F11" s="103">
        <f>УСЬОГО!F11-'16-село-ЦЗ'!F11</f>
        <v>769</v>
      </c>
      <c r="G11" s="104">
        <f t="shared" si="1"/>
        <v>72.96015180265654</v>
      </c>
      <c r="H11" s="103">
        <f>УСЬОГО!H11-'16-село-ЦЗ'!H11</f>
        <v>352</v>
      </c>
      <c r="I11" s="103">
        <f>УСЬОГО!I11-'16-село-ЦЗ'!I11</f>
        <v>306</v>
      </c>
      <c r="J11" s="104">
        <f t="shared" si="2"/>
        <v>86.931818181818187</v>
      </c>
      <c r="K11" s="103">
        <f>УСЬОГО!N11-'16-село-ЦЗ'!K11</f>
        <v>39</v>
      </c>
      <c r="L11" s="103">
        <f>УСЬОГО!O11-'16-село-ЦЗ'!L11</f>
        <v>31</v>
      </c>
      <c r="M11" s="104">
        <f t="shared" si="3"/>
        <v>79.487179487179489</v>
      </c>
      <c r="N11" s="103">
        <f>УСЬОГО!Q11-'16-село-ЦЗ'!N11</f>
        <v>3</v>
      </c>
      <c r="O11" s="103">
        <f>УСЬОГО!R11-'16-село-ЦЗ'!O11</f>
        <v>0</v>
      </c>
      <c r="P11" s="104">
        <f t="shared" si="8"/>
        <v>0</v>
      </c>
      <c r="Q11" s="103">
        <f>УСЬОГО!T11-'16-село-ЦЗ'!Q11</f>
        <v>937</v>
      </c>
      <c r="R11" s="103">
        <f>УСЬОГО!U11-'16-село-ЦЗ'!R11</f>
        <v>664</v>
      </c>
      <c r="S11" s="104">
        <f t="shared" si="4"/>
        <v>70.864461045891147</v>
      </c>
      <c r="T11" s="103">
        <f>УСЬОГО!W11-'16-село-ЦЗ'!T11</f>
        <v>-509</v>
      </c>
      <c r="U11" s="105">
        <f>УСЬОГО!X11-'16-село-ЦЗ'!U11</f>
        <v>140</v>
      </c>
      <c r="V11" s="104">
        <f t="shared" si="5"/>
        <v>-27.504911591355601</v>
      </c>
      <c r="W11" s="103">
        <f>УСЬОГО!Z11-'16-село-ЦЗ'!W11</f>
        <v>212</v>
      </c>
      <c r="X11" s="103">
        <f>УСЬОГО!AA11-'16-село-ЦЗ'!X11</f>
        <v>120</v>
      </c>
      <c r="Y11" s="104">
        <f t="shared" si="6"/>
        <v>56.60377358490566</v>
      </c>
      <c r="Z11" s="103">
        <f>УСЬОГО!AC11-'16-село-ЦЗ'!Z11</f>
        <v>172</v>
      </c>
      <c r="AA11" s="103">
        <f>УСЬОГО!AD11-'16-село-ЦЗ'!AA11</f>
        <v>77</v>
      </c>
      <c r="AB11" s="104">
        <f t="shared" si="7"/>
        <v>44.767441860465119</v>
      </c>
      <c r="AC11" s="35"/>
      <c r="AD11" s="39"/>
    </row>
    <row r="12" spans="1:32" s="40" customFormat="1" ht="19.5" customHeight="1" x14ac:dyDescent="0.25">
      <c r="A12" s="54" t="s">
        <v>38</v>
      </c>
      <c r="B12" s="103">
        <f>УСЬОГО!B12-'16-село-ЦЗ'!B12</f>
        <v>-1348</v>
      </c>
      <c r="C12" s="103">
        <f>УСЬОГО!C12-'16-село-ЦЗ'!C12</f>
        <v>895</v>
      </c>
      <c r="D12" s="101">
        <f t="shared" si="0"/>
        <v>-66.394658753709194</v>
      </c>
      <c r="E12" s="103">
        <f>УСЬОГО!E12-'16-село-ЦЗ'!E12</f>
        <v>1308</v>
      </c>
      <c r="F12" s="103">
        <f>УСЬОГО!F12-'16-село-ЦЗ'!F12</f>
        <v>754</v>
      </c>
      <c r="G12" s="104">
        <f t="shared" si="1"/>
        <v>57.645259938837917</v>
      </c>
      <c r="H12" s="103">
        <f>УСЬОГО!H12-'16-село-ЦЗ'!H12</f>
        <v>632</v>
      </c>
      <c r="I12" s="103">
        <f>УСЬОГО!I12-'16-село-ЦЗ'!I12</f>
        <v>389</v>
      </c>
      <c r="J12" s="104">
        <f t="shared" si="2"/>
        <v>61.550632911392405</v>
      </c>
      <c r="K12" s="103">
        <f>УСЬОГО!N12-'16-село-ЦЗ'!K12</f>
        <v>171</v>
      </c>
      <c r="L12" s="103">
        <f>УСЬОГО!O12-'16-село-ЦЗ'!L12</f>
        <v>99</v>
      </c>
      <c r="M12" s="104">
        <f t="shared" si="3"/>
        <v>57.89473684210526</v>
      </c>
      <c r="N12" s="103">
        <f>УСЬОГО!Q12-'16-село-ЦЗ'!N12</f>
        <v>18</v>
      </c>
      <c r="O12" s="103">
        <f>УСЬОГО!R12-'16-село-ЦЗ'!O12</f>
        <v>9</v>
      </c>
      <c r="P12" s="104">
        <f t="shared" si="8"/>
        <v>50</v>
      </c>
      <c r="Q12" s="103">
        <f>УСЬОГО!T12-'16-село-ЦЗ'!Q12</f>
        <v>1156</v>
      </c>
      <c r="R12" s="103">
        <f>УСЬОГО!U12-'16-село-ЦЗ'!R12</f>
        <v>708</v>
      </c>
      <c r="S12" s="104">
        <f t="shared" si="4"/>
        <v>61.245674740484432</v>
      </c>
      <c r="T12" s="103">
        <f>УСЬОГО!W12-'16-село-ЦЗ'!T12</f>
        <v>-1291</v>
      </c>
      <c r="U12" s="105">
        <f>УСЬОГО!X12-'16-село-ЦЗ'!U12</f>
        <v>171</v>
      </c>
      <c r="V12" s="104">
        <f t="shared" si="5"/>
        <v>-13.245546088303641</v>
      </c>
      <c r="W12" s="103">
        <f>УСЬОГО!Z12-'16-село-ЦЗ'!W12</f>
        <v>186</v>
      </c>
      <c r="X12" s="103">
        <f>УСЬОГО!AA12-'16-село-ЦЗ'!X12</f>
        <v>144</v>
      </c>
      <c r="Y12" s="104">
        <f t="shared" si="6"/>
        <v>77.41935483870968</v>
      </c>
      <c r="Z12" s="103">
        <f>УСЬОГО!AC12-'16-село-ЦЗ'!Z12</f>
        <v>149</v>
      </c>
      <c r="AA12" s="103">
        <f>УСЬОГО!AD12-'16-село-ЦЗ'!AA12</f>
        <v>88</v>
      </c>
      <c r="AB12" s="104">
        <f t="shared" si="7"/>
        <v>59.060402684563755</v>
      </c>
      <c r="AC12" s="35"/>
      <c r="AD12" s="39"/>
    </row>
    <row r="13" spans="1:32" s="40" customFormat="1" ht="19.5" customHeight="1" x14ac:dyDescent="0.25">
      <c r="A13" s="54" t="s">
        <v>39</v>
      </c>
      <c r="B13" s="103">
        <f>УСЬОГО!B13-'16-село-ЦЗ'!B13</f>
        <v>-311</v>
      </c>
      <c r="C13" s="103">
        <f>УСЬОГО!C13-'16-село-ЦЗ'!C13</f>
        <v>563</v>
      </c>
      <c r="D13" s="101">
        <f t="shared" si="0"/>
        <v>-181.02893890675242</v>
      </c>
      <c r="E13" s="103">
        <f>УСЬОГО!E13-'16-село-ЦЗ'!E13</f>
        <v>828</v>
      </c>
      <c r="F13" s="103">
        <f>УСЬОГО!F13-'16-село-ЦЗ'!F13</f>
        <v>511</v>
      </c>
      <c r="G13" s="104">
        <f t="shared" si="1"/>
        <v>61.714975845410628</v>
      </c>
      <c r="H13" s="103">
        <f>УСЬОГО!H13-'16-село-ЦЗ'!H13</f>
        <v>383</v>
      </c>
      <c r="I13" s="103">
        <f>УСЬОГО!I13-'16-село-ЦЗ'!I13</f>
        <v>265</v>
      </c>
      <c r="J13" s="104">
        <f t="shared" si="2"/>
        <v>69.190600522193208</v>
      </c>
      <c r="K13" s="103">
        <f>УСЬОГО!N13-'16-село-ЦЗ'!K13</f>
        <v>53</v>
      </c>
      <c r="L13" s="103">
        <f>УСЬОГО!O13-'16-село-ЦЗ'!L13</f>
        <v>20</v>
      </c>
      <c r="M13" s="104">
        <f t="shared" si="3"/>
        <v>37.735849056603776</v>
      </c>
      <c r="N13" s="103">
        <f>УСЬОГО!Q13-'16-село-ЦЗ'!N13</f>
        <v>4</v>
      </c>
      <c r="O13" s="103">
        <f>УСЬОГО!R13-'16-село-ЦЗ'!O13</f>
        <v>0</v>
      </c>
      <c r="P13" s="104">
        <f t="shared" si="8"/>
        <v>0</v>
      </c>
      <c r="Q13" s="103">
        <f>УСЬОГО!T13-'16-село-ЦЗ'!Q13</f>
        <v>743</v>
      </c>
      <c r="R13" s="103">
        <f>УСЬОГО!U13-'16-село-ЦЗ'!R13</f>
        <v>490</v>
      </c>
      <c r="S13" s="104">
        <f t="shared" si="4"/>
        <v>65.94885598923284</v>
      </c>
      <c r="T13" s="103">
        <f>УСЬОГО!W13-'16-село-ЦЗ'!T13</f>
        <v>-303</v>
      </c>
      <c r="U13" s="105">
        <f>УСЬОГО!X13-'16-село-ЦЗ'!U13</f>
        <v>88</v>
      </c>
      <c r="V13" s="104">
        <f t="shared" si="5"/>
        <v>-29.042904290429043</v>
      </c>
      <c r="W13" s="103">
        <f>УСЬОГО!Z13-'16-село-ЦЗ'!W13</f>
        <v>117</v>
      </c>
      <c r="X13" s="103">
        <f>УСЬОГО!AA13-'16-село-ЦЗ'!X13</f>
        <v>87</v>
      </c>
      <c r="Y13" s="104">
        <f t="shared" si="6"/>
        <v>74.358974358974365</v>
      </c>
      <c r="Z13" s="103">
        <f>УСЬОГО!AC13-'16-село-ЦЗ'!Z13</f>
        <v>100</v>
      </c>
      <c r="AA13" s="103">
        <f>УСЬОГО!AD13-'16-село-ЦЗ'!AA13</f>
        <v>47</v>
      </c>
      <c r="AB13" s="104">
        <f t="shared" si="7"/>
        <v>47</v>
      </c>
      <c r="AC13" s="35"/>
      <c r="AD13" s="39"/>
    </row>
    <row r="14" spans="1:32" s="40" customFormat="1" ht="19.5" customHeight="1" x14ac:dyDescent="0.25">
      <c r="A14" s="54" t="s">
        <v>40</v>
      </c>
      <c r="B14" s="103">
        <f>УСЬОГО!B14-'16-село-ЦЗ'!B14</f>
        <v>-143</v>
      </c>
      <c r="C14" s="103">
        <f>УСЬОГО!C14-'16-село-ЦЗ'!C14</f>
        <v>463</v>
      </c>
      <c r="D14" s="101">
        <f t="shared" si="0"/>
        <v>-323.77622377622379</v>
      </c>
      <c r="E14" s="103">
        <f>УСЬОГО!E14-'16-село-ЦЗ'!E14</f>
        <v>809</v>
      </c>
      <c r="F14" s="103">
        <f>УСЬОГО!F14-'16-село-ЦЗ'!F14</f>
        <v>431</v>
      </c>
      <c r="G14" s="104">
        <f t="shared" si="1"/>
        <v>53.27564894932015</v>
      </c>
      <c r="H14" s="103">
        <f>УСЬОГО!H14-'16-село-ЦЗ'!H14</f>
        <v>265</v>
      </c>
      <c r="I14" s="103">
        <f>УСЬОГО!I14-'16-село-ЦЗ'!I14</f>
        <v>128</v>
      </c>
      <c r="J14" s="104">
        <f t="shared" si="2"/>
        <v>48.301886792452834</v>
      </c>
      <c r="K14" s="103">
        <f>УСЬОГО!N14-'16-село-ЦЗ'!K14</f>
        <v>19</v>
      </c>
      <c r="L14" s="103">
        <f>УСЬОГО!O14-'16-село-ЦЗ'!L14</f>
        <v>10</v>
      </c>
      <c r="M14" s="104">
        <f t="shared" si="3"/>
        <v>52.631578947368418</v>
      </c>
      <c r="N14" s="103">
        <f>УСЬОГО!Q14-'16-село-ЦЗ'!N14</f>
        <v>1</v>
      </c>
      <c r="O14" s="103">
        <f>УСЬОГО!R14-'16-село-ЦЗ'!O14</f>
        <v>0</v>
      </c>
      <c r="P14" s="104">
        <f t="shared" si="8"/>
        <v>0</v>
      </c>
      <c r="Q14" s="103">
        <f>УСЬОГО!T14-'16-село-ЦЗ'!Q14</f>
        <v>729</v>
      </c>
      <c r="R14" s="103">
        <f>УСЬОГО!U14-'16-село-ЦЗ'!R14</f>
        <v>408</v>
      </c>
      <c r="S14" s="104">
        <f t="shared" si="4"/>
        <v>55.967078189300409</v>
      </c>
      <c r="T14" s="103">
        <f>УСЬОГО!W14-'16-село-ЦЗ'!T14</f>
        <v>-125</v>
      </c>
      <c r="U14" s="105">
        <f>УСЬОГО!X14-'16-село-ЦЗ'!U14</f>
        <v>60</v>
      </c>
      <c r="V14" s="104">
        <f t="shared" si="5"/>
        <v>-48</v>
      </c>
      <c r="W14" s="103">
        <f>УСЬОГО!Z14-'16-село-ЦЗ'!W14</f>
        <v>83</v>
      </c>
      <c r="X14" s="103">
        <f>УСЬОГО!AA14-'16-село-ЦЗ'!X14</f>
        <v>53</v>
      </c>
      <c r="Y14" s="104">
        <f t="shared" si="6"/>
        <v>63.855421686746986</v>
      </c>
      <c r="Z14" s="103">
        <f>УСЬОГО!AC14-'16-село-ЦЗ'!Z14</f>
        <v>58</v>
      </c>
      <c r="AA14" s="103">
        <f>УСЬОГО!AD14-'16-село-ЦЗ'!AA14</f>
        <v>35</v>
      </c>
      <c r="AB14" s="104">
        <f t="shared" si="7"/>
        <v>60.344827586206897</v>
      </c>
      <c r="AC14" s="35"/>
      <c r="AD14" s="39"/>
    </row>
    <row r="15" spans="1:32" s="40" customFormat="1" ht="19.5" customHeight="1" x14ac:dyDescent="0.25">
      <c r="A15" s="54" t="s">
        <v>41</v>
      </c>
      <c r="B15" s="103">
        <f>УСЬОГО!B15-'16-село-ЦЗ'!B15</f>
        <v>-2177</v>
      </c>
      <c r="C15" s="103">
        <f>УСЬОГО!C15-'16-село-ЦЗ'!C15</f>
        <v>1820</v>
      </c>
      <c r="D15" s="101">
        <f t="shared" si="0"/>
        <v>-83.60128617363344</v>
      </c>
      <c r="E15" s="103">
        <f>УСЬОГО!E15-'16-село-ЦЗ'!E15</f>
        <v>2033</v>
      </c>
      <c r="F15" s="103">
        <f>УСЬОГО!F15-'16-село-ЦЗ'!F15</f>
        <v>1537</v>
      </c>
      <c r="G15" s="104">
        <f t="shared" si="1"/>
        <v>75.60255779636006</v>
      </c>
      <c r="H15" s="103">
        <f>УСЬОГО!H15-'16-село-ЦЗ'!H15</f>
        <v>1085</v>
      </c>
      <c r="I15" s="103">
        <f>УСЬОГО!I15-'16-село-ЦЗ'!I15</f>
        <v>715</v>
      </c>
      <c r="J15" s="104">
        <f t="shared" si="2"/>
        <v>65.89861751152074</v>
      </c>
      <c r="K15" s="103">
        <f>УСЬОГО!N15-'16-село-ЦЗ'!K15</f>
        <v>146</v>
      </c>
      <c r="L15" s="103">
        <f>УСЬОГО!O15-'16-село-ЦЗ'!L15</f>
        <v>52</v>
      </c>
      <c r="M15" s="104">
        <f t="shared" si="3"/>
        <v>35.61643835616438</v>
      </c>
      <c r="N15" s="103">
        <f>УСЬОГО!Q15-'16-село-ЦЗ'!N15</f>
        <v>6</v>
      </c>
      <c r="O15" s="103">
        <f>УСЬОГО!R15-'16-село-ЦЗ'!O15</f>
        <v>0</v>
      </c>
      <c r="P15" s="104">
        <f t="shared" si="8"/>
        <v>0</v>
      </c>
      <c r="Q15" s="103">
        <f>УСЬОГО!T15-'16-село-ЦЗ'!Q15</f>
        <v>1561</v>
      </c>
      <c r="R15" s="103">
        <f>УСЬОГО!U15-'16-село-ЦЗ'!R15</f>
        <v>1372</v>
      </c>
      <c r="S15" s="104">
        <f t="shared" si="4"/>
        <v>87.892376681614351</v>
      </c>
      <c r="T15" s="103">
        <f>УСЬОГО!W15-'16-село-ЦЗ'!T15</f>
        <v>-2127</v>
      </c>
      <c r="U15" s="105">
        <f>УСЬОГО!X15-'16-село-ЦЗ'!U15</f>
        <v>104</v>
      </c>
      <c r="V15" s="104">
        <f t="shared" si="5"/>
        <v>-4.889515749882464</v>
      </c>
      <c r="W15" s="103">
        <f>УСЬОГО!Z15-'16-село-ЦЗ'!W15</f>
        <v>324</v>
      </c>
      <c r="X15" s="103">
        <f>УСЬОГО!AA15-'16-село-ЦЗ'!X15</f>
        <v>66</v>
      </c>
      <c r="Y15" s="104">
        <f t="shared" si="6"/>
        <v>20.37037037037037</v>
      </c>
      <c r="Z15" s="103">
        <f>УСЬОГО!AC15-'16-село-ЦЗ'!Z15</f>
        <v>283</v>
      </c>
      <c r="AA15" s="103">
        <f>УСЬОГО!AD15-'16-село-ЦЗ'!AA15</f>
        <v>48</v>
      </c>
      <c r="AB15" s="104">
        <f t="shared" si="7"/>
        <v>16.96113074204947</v>
      </c>
      <c r="AC15" s="35"/>
      <c r="AD15" s="39"/>
    </row>
    <row r="16" spans="1:32" s="40" customFormat="1" ht="19.5" customHeight="1" x14ac:dyDescent="0.25">
      <c r="A16" s="54" t="s">
        <v>42</v>
      </c>
      <c r="B16" s="103">
        <f>УСЬОГО!B16-'16-село-ЦЗ'!B16</f>
        <v>-1300</v>
      </c>
      <c r="C16" s="103">
        <f>УСЬОГО!C16-'16-село-ЦЗ'!C16</f>
        <v>1805</v>
      </c>
      <c r="D16" s="101">
        <f t="shared" si="0"/>
        <v>-138.84615384615384</v>
      </c>
      <c r="E16" s="103">
        <f>УСЬОГО!E16-'16-село-ЦЗ'!E16</f>
        <v>2225</v>
      </c>
      <c r="F16" s="103">
        <f>УСЬОГО!F16-'16-село-ЦЗ'!F16</f>
        <v>1492</v>
      </c>
      <c r="G16" s="104">
        <f t="shared" si="1"/>
        <v>67.056179775280896</v>
      </c>
      <c r="H16" s="103">
        <f>УСЬОГО!H16-'16-село-ЦЗ'!H16</f>
        <v>1284</v>
      </c>
      <c r="I16" s="103">
        <f>УСЬОГО!I16-'16-село-ЦЗ'!I16</f>
        <v>901</v>
      </c>
      <c r="J16" s="104">
        <f t="shared" si="2"/>
        <v>70.171339563862929</v>
      </c>
      <c r="K16" s="103">
        <f>УСЬОГО!N16-'16-село-ЦЗ'!K16</f>
        <v>168</v>
      </c>
      <c r="L16" s="103">
        <f>УСЬОГО!O16-'16-село-ЦЗ'!L16</f>
        <v>58</v>
      </c>
      <c r="M16" s="104">
        <f t="shared" si="3"/>
        <v>34.523809523809526</v>
      </c>
      <c r="N16" s="103">
        <f>УСЬОГО!Q16-'16-село-ЦЗ'!N16</f>
        <v>77</v>
      </c>
      <c r="O16" s="103">
        <f>УСЬОГО!R16-'16-село-ЦЗ'!O16</f>
        <v>38</v>
      </c>
      <c r="P16" s="104">
        <f t="shared" si="8"/>
        <v>49.350649350649348</v>
      </c>
      <c r="Q16" s="103">
        <f>УСЬОГО!T16-'16-село-ЦЗ'!Q16</f>
        <v>1976</v>
      </c>
      <c r="R16" s="103">
        <f>УСЬОГО!U16-'16-село-ЦЗ'!R16</f>
        <v>1397</v>
      </c>
      <c r="S16" s="104">
        <f t="shared" si="4"/>
        <v>70.698380566801617</v>
      </c>
      <c r="T16" s="103">
        <f>УСЬОГО!W16-'16-село-ЦЗ'!T16</f>
        <v>-1169</v>
      </c>
      <c r="U16" s="105">
        <f>УСЬОГО!X16-'16-село-ЦЗ'!U16</f>
        <v>199</v>
      </c>
      <c r="V16" s="104">
        <f t="shared" si="5"/>
        <v>-17.023096663815227</v>
      </c>
      <c r="W16" s="103">
        <f>УСЬОГО!Z16-'16-село-ЦЗ'!W16</f>
        <v>243</v>
      </c>
      <c r="X16" s="103">
        <f>УСЬОГО!AA16-'16-село-ЦЗ'!X16</f>
        <v>144</v>
      </c>
      <c r="Y16" s="104">
        <f t="shared" si="6"/>
        <v>59.25925925925926</v>
      </c>
      <c r="Z16" s="103">
        <f>УСЬОГО!AC16-'16-село-ЦЗ'!Z16</f>
        <v>208</v>
      </c>
      <c r="AA16" s="103">
        <f>УСЬОГО!AD16-'16-село-ЦЗ'!AA16</f>
        <v>117</v>
      </c>
      <c r="AB16" s="104">
        <f t="shared" si="7"/>
        <v>56.25</v>
      </c>
      <c r="AC16" s="35"/>
      <c r="AD16" s="39"/>
    </row>
    <row r="17" spans="1:30" s="40" customFormat="1" ht="19.5" customHeight="1" x14ac:dyDescent="0.25">
      <c r="A17" s="54" t="s">
        <v>43</v>
      </c>
      <c r="B17" s="103">
        <f>УСЬОГО!B17-'16-село-ЦЗ'!B17</f>
        <v>-4186</v>
      </c>
      <c r="C17" s="103">
        <f>УСЬОГО!C17-'16-село-ЦЗ'!C17</f>
        <v>1144</v>
      </c>
      <c r="D17" s="101">
        <f t="shared" si="0"/>
        <v>-27.329192546583851</v>
      </c>
      <c r="E17" s="103">
        <f>УСЬОГО!E17-'16-село-ЦЗ'!E17</f>
        <v>1590</v>
      </c>
      <c r="F17" s="103">
        <f>УСЬОГО!F17-'16-село-ЦЗ'!F17</f>
        <v>994</v>
      </c>
      <c r="G17" s="104">
        <f t="shared" si="1"/>
        <v>62.515723270440255</v>
      </c>
      <c r="H17" s="103">
        <f>УСЬОГО!H17-'16-село-ЦЗ'!H17</f>
        <v>674</v>
      </c>
      <c r="I17" s="103">
        <f>УСЬОГО!I17-'16-село-ЦЗ'!I17</f>
        <v>335</v>
      </c>
      <c r="J17" s="104">
        <f t="shared" si="2"/>
        <v>49.703264094955493</v>
      </c>
      <c r="K17" s="103">
        <f>УСЬОГО!N17-'16-село-ЦЗ'!K17</f>
        <v>85</v>
      </c>
      <c r="L17" s="103">
        <f>УСЬОГО!O17-'16-село-ЦЗ'!L17</f>
        <v>45</v>
      </c>
      <c r="M17" s="104">
        <f t="shared" si="3"/>
        <v>52.941176470588232</v>
      </c>
      <c r="N17" s="103">
        <f>УСЬОГО!Q17-'16-село-ЦЗ'!N17</f>
        <v>2</v>
      </c>
      <c r="O17" s="103">
        <f>УСЬОГО!R17-'16-село-ЦЗ'!O17</f>
        <v>0</v>
      </c>
      <c r="P17" s="104">
        <f t="shared" si="8"/>
        <v>0</v>
      </c>
      <c r="Q17" s="103">
        <f>УСЬОГО!T17-'16-село-ЦЗ'!Q17</f>
        <v>1021</v>
      </c>
      <c r="R17" s="103">
        <f>УСЬОГО!U17-'16-село-ЦЗ'!R17</f>
        <v>804</v>
      </c>
      <c r="S17" s="104">
        <f t="shared" si="4"/>
        <v>78.746327130264447</v>
      </c>
      <c r="T17" s="103">
        <f>УСЬОГО!W17-'16-село-ЦЗ'!T17</f>
        <v>-4039</v>
      </c>
      <c r="U17" s="105">
        <f>УСЬОГО!X17-'16-село-ЦЗ'!U17</f>
        <v>151</v>
      </c>
      <c r="V17" s="104">
        <f t="shared" si="5"/>
        <v>-3.7385491458281752</v>
      </c>
      <c r="W17" s="103">
        <f>УСЬОГО!Z17-'16-село-ЦЗ'!W17</f>
        <v>332</v>
      </c>
      <c r="X17" s="103">
        <f>УСЬОГО!AA17-'16-село-ЦЗ'!X17</f>
        <v>131</v>
      </c>
      <c r="Y17" s="104">
        <f t="shared" si="6"/>
        <v>39.457831325301207</v>
      </c>
      <c r="Z17" s="103">
        <f>УСЬОГО!AC17-'16-село-ЦЗ'!Z17</f>
        <v>303</v>
      </c>
      <c r="AA17" s="103">
        <f>УСЬОГО!AD17-'16-село-ЦЗ'!AA17</f>
        <v>88</v>
      </c>
      <c r="AB17" s="104">
        <f t="shared" si="7"/>
        <v>29.042904290429043</v>
      </c>
      <c r="AC17" s="35"/>
      <c r="AD17" s="39"/>
    </row>
    <row r="18" spans="1:30" s="40" customFormat="1" ht="19.5" customHeight="1" x14ac:dyDescent="0.25">
      <c r="A18" s="54" t="s">
        <v>44</v>
      </c>
      <c r="B18" s="103">
        <f>УСЬОГО!B18-'16-село-ЦЗ'!B18</f>
        <v>-1052</v>
      </c>
      <c r="C18" s="103">
        <f>УСЬОГО!C18-'16-село-ЦЗ'!C18</f>
        <v>1161</v>
      </c>
      <c r="D18" s="101">
        <f t="shared" si="0"/>
        <v>-110.36121673003802</v>
      </c>
      <c r="E18" s="103">
        <f>УСЬОГО!E18-'16-село-ЦЗ'!E18</f>
        <v>1610</v>
      </c>
      <c r="F18" s="103">
        <f>УСЬОГО!F18-'16-село-ЦЗ'!F18</f>
        <v>1023</v>
      </c>
      <c r="G18" s="104">
        <f t="shared" si="1"/>
        <v>63.54037267080745</v>
      </c>
      <c r="H18" s="103">
        <f>УСЬОГО!H18-'16-село-ЦЗ'!H18</f>
        <v>759</v>
      </c>
      <c r="I18" s="103">
        <f>УСЬОГО!I18-'16-село-ЦЗ'!I18</f>
        <v>441</v>
      </c>
      <c r="J18" s="104">
        <f t="shared" si="2"/>
        <v>58.102766798418969</v>
      </c>
      <c r="K18" s="103">
        <f>УСЬОГО!N18-'16-село-ЦЗ'!K18</f>
        <v>82</v>
      </c>
      <c r="L18" s="103">
        <f>УСЬОГО!O18-'16-село-ЦЗ'!L18</f>
        <v>28</v>
      </c>
      <c r="M18" s="104">
        <f t="shared" si="3"/>
        <v>34.146341463414636</v>
      </c>
      <c r="N18" s="103">
        <f>УСЬОГО!Q18-'16-село-ЦЗ'!N18</f>
        <v>15</v>
      </c>
      <c r="O18" s="103">
        <f>УСЬОГО!R18-'16-село-ЦЗ'!O18</f>
        <v>2</v>
      </c>
      <c r="P18" s="104">
        <f t="shared" si="8"/>
        <v>13.333333333333334</v>
      </c>
      <c r="Q18" s="103">
        <f>УСЬОГО!T18-'16-село-ЦЗ'!Q18</f>
        <v>1164</v>
      </c>
      <c r="R18" s="103">
        <f>УСЬОГО!U18-'16-село-ЦЗ'!R18</f>
        <v>887</v>
      </c>
      <c r="S18" s="104">
        <f t="shared" si="4"/>
        <v>76.202749140893474</v>
      </c>
      <c r="T18" s="103">
        <f>УСЬОГО!W18-'16-село-ЦЗ'!T18</f>
        <v>-995</v>
      </c>
      <c r="U18" s="105">
        <f>УСЬОГО!X18-'16-село-ЦЗ'!U18</f>
        <v>124</v>
      </c>
      <c r="V18" s="104">
        <f t="shared" si="5"/>
        <v>-12.462311557788945</v>
      </c>
      <c r="W18" s="103">
        <f>УСЬОГО!Z18-'16-село-ЦЗ'!W18</f>
        <v>234</v>
      </c>
      <c r="X18" s="103">
        <f>УСЬОГО!AA18-'16-село-ЦЗ'!X18</f>
        <v>114</v>
      </c>
      <c r="Y18" s="104">
        <f t="shared" si="6"/>
        <v>48.717948717948715</v>
      </c>
      <c r="Z18" s="103">
        <f>УСЬОГО!AC18-'16-село-ЦЗ'!Z18</f>
        <v>222</v>
      </c>
      <c r="AA18" s="103">
        <f>УСЬОГО!AD18-'16-село-ЦЗ'!AA18</f>
        <v>90</v>
      </c>
      <c r="AB18" s="104">
        <f t="shared" si="7"/>
        <v>40.54054054054054</v>
      </c>
      <c r="AC18" s="35"/>
      <c r="AD18" s="39"/>
    </row>
    <row r="19" spans="1:30" s="40" customFormat="1" ht="19.5" customHeight="1" x14ac:dyDescent="0.25">
      <c r="A19" s="54" t="s">
        <v>45</v>
      </c>
      <c r="B19" s="103">
        <f>УСЬОГО!B19-'16-село-ЦЗ'!B19</f>
        <v>-2075</v>
      </c>
      <c r="C19" s="103">
        <f>УСЬОГО!C19-'16-село-ЦЗ'!C19</f>
        <v>816</v>
      </c>
      <c r="D19" s="101">
        <f t="shared" si="0"/>
        <v>-39.325301204819276</v>
      </c>
      <c r="E19" s="103">
        <f>УСЬОГО!E19-'16-село-ЦЗ'!E19</f>
        <v>1054</v>
      </c>
      <c r="F19" s="103">
        <f>УСЬОГО!F19-'16-село-ЦЗ'!F19</f>
        <v>659</v>
      </c>
      <c r="G19" s="104">
        <f t="shared" si="1"/>
        <v>62.523719165085389</v>
      </c>
      <c r="H19" s="103">
        <f>УСЬОГО!H19-'16-село-ЦЗ'!H19</f>
        <v>757</v>
      </c>
      <c r="I19" s="103">
        <f>УСЬОГО!I19-'16-село-ЦЗ'!I19</f>
        <v>426</v>
      </c>
      <c r="J19" s="104">
        <f t="shared" si="2"/>
        <v>56.27476882430647</v>
      </c>
      <c r="K19" s="103">
        <f>УСЬОГО!N19-'16-село-ЦЗ'!K19</f>
        <v>120</v>
      </c>
      <c r="L19" s="103">
        <f>УСЬОГО!O19-'16-село-ЦЗ'!L19</f>
        <v>79</v>
      </c>
      <c r="M19" s="104">
        <f t="shared" si="3"/>
        <v>65.833333333333329</v>
      </c>
      <c r="N19" s="103">
        <f>УСЬОГО!Q19-'16-село-ЦЗ'!N19</f>
        <v>3</v>
      </c>
      <c r="O19" s="103">
        <f>УСЬОГО!R19-'16-село-ЦЗ'!O19</f>
        <v>2</v>
      </c>
      <c r="P19" s="104">
        <f t="shared" si="8"/>
        <v>66.666666666666671</v>
      </c>
      <c r="Q19" s="103">
        <f>УСЬОГО!T19-'16-село-ЦЗ'!Q19</f>
        <v>939</v>
      </c>
      <c r="R19" s="103">
        <f>УСЬОГО!U19-'16-село-ЦЗ'!R19</f>
        <v>587</v>
      </c>
      <c r="S19" s="104">
        <f t="shared" si="4"/>
        <v>62.513312034078808</v>
      </c>
      <c r="T19" s="103">
        <f>УСЬОГО!W19-'16-село-ЦЗ'!T19</f>
        <v>-1920</v>
      </c>
      <c r="U19" s="105">
        <f>УСЬОГО!X19-'16-село-ЦЗ'!U19</f>
        <v>116</v>
      </c>
      <c r="V19" s="104">
        <f t="shared" si="5"/>
        <v>-6.041666666666667</v>
      </c>
      <c r="W19" s="103">
        <f>УСЬОГО!Z19-'16-село-ЦЗ'!W19</f>
        <v>172</v>
      </c>
      <c r="X19" s="103">
        <f>УСЬОГО!AA19-'16-село-ЦЗ'!X19</f>
        <v>88</v>
      </c>
      <c r="Y19" s="104">
        <f t="shared" si="6"/>
        <v>51.162790697674417</v>
      </c>
      <c r="Z19" s="103">
        <f>УСЬОГО!AC19-'16-село-ЦЗ'!Z19</f>
        <v>146</v>
      </c>
      <c r="AA19" s="103">
        <f>УСЬОГО!AD19-'16-село-ЦЗ'!AA19</f>
        <v>64</v>
      </c>
      <c r="AB19" s="104">
        <f t="shared" si="7"/>
        <v>43.835616438356162</v>
      </c>
      <c r="AC19" s="35"/>
      <c r="AD19" s="39"/>
    </row>
    <row r="20" spans="1:30" s="40" customFormat="1" ht="19.5" customHeight="1" x14ac:dyDescent="0.25">
      <c r="A20" s="54" t="s">
        <v>46</v>
      </c>
      <c r="B20" s="103">
        <f>УСЬОГО!B20-'16-село-ЦЗ'!B20</f>
        <v>-1475</v>
      </c>
      <c r="C20" s="103">
        <f>УСЬОГО!C20-'16-село-ЦЗ'!C20</f>
        <v>391</v>
      </c>
      <c r="D20" s="101">
        <f t="shared" si="0"/>
        <v>-26.508474576271187</v>
      </c>
      <c r="E20" s="103">
        <f>УСЬОГО!E20-'16-село-ЦЗ'!E20</f>
        <v>544</v>
      </c>
      <c r="F20" s="103">
        <f>УСЬОГО!F20-'16-село-ЦЗ'!F20</f>
        <v>325</v>
      </c>
      <c r="G20" s="104">
        <f t="shared" si="1"/>
        <v>59.742647058823529</v>
      </c>
      <c r="H20" s="103">
        <f>УСЬОГО!H20-'16-село-ЦЗ'!H20</f>
        <v>315</v>
      </c>
      <c r="I20" s="103">
        <f>УСЬОГО!I20-'16-село-ЦЗ'!I20</f>
        <v>183</v>
      </c>
      <c r="J20" s="104">
        <f t="shared" si="2"/>
        <v>58.095238095238095</v>
      </c>
      <c r="K20" s="103">
        <f>УСЬОГО!N20-'16-село-ЦЗ'!K20</f>
        <v>45</v>
      </c>
      <c r="L20" s="103">
        <f>УСЬОГО!O20-'16-село-ЦЗ'!L20</f>
        <v>21</v>
      </c>
      <c r="M20" s="104">
        <f t="shared" si="3"/>
        <v>46.666666666666664</v>
      </c>
      <c r="N20" s="103">
        <f>УСЬОГО!Q20-'16-село-ЦЗ'!N20</f>
        <v>1</v>
      </c>
      <c r="O20" s="103">
        <f>УСЬОГО!R20-'16-село-ЦЗ'!O20</f>
        <v>0</v>
      </c>
      <c r="P20" s="104">
        <f t="shared" si="8"/>
        <v>0</v>
      </c>
      <c r="Q20" s="103">
        <f>УСЬОГО!T20-'16-село-ЦЗ'!Q20</f>
        <v>413</v>
      </c>
      <c r="R20" s="103">
        <f>УСЬОГО!U20-'16-село-ЦЗ'!R20</f>
        <v>274</v>
      </c>
      <c r="S20" s="104">
        <f t="shared" si="4"/>
        <v>66.343825665859569</v>
      </c>
      <c r="T20" s="103">
        <f>УСЬОГО!W20-'16-село-ЦЗ'!T20</f>
        <v>-1654</v>
      </c>
      <c r="U20" s="105">
        <f>УСЬОГО!X20-'16-село-ЦЗ'!U20</f>
        <v>54</v>
      </c>
      <c r="V20" s="104">
        <f t="shared" si="5"/>
        <v>-3.2648125755743651</v>
      </c>
      <c r="W20" s="103">
        <f>УСЬОГО!Z20-'16-село-ЦЗ'!W20</f>
        <v>108</v>
      </c>
      <c r="X20" s="103">
        <f>УСЬОГО!AA20-'16-село-ЦЗ'!X20</f>
        <v>41</v>
      </c>
      <c r="Y20" s="104">
        <f t="shared" si="6"/>
        <v>37.962962962962962</v>
      </c>
      <c r="Z20" s="103">
        <f>УСЬОГО!AC20-'16-село-ЦЗ'!Z20</f>
        <v>95</v>
      </c>
      <c r="AA20" s="103">
        <f>УСЬОГО!AD20-'16-село-ЦЗ'!AA20</f>
        <v>33</v>
      </c>
      <c r="AB20" s="104">
        <f t="shared" si="7"/>
        <v>34.736842105263158</v>
      </c>
      <c r="AC20" s="35"/>
      <c r="AD20" s="39"/>
    </row>
    <row r="21" spans="1:30" s="40" customFormat="1" ht="19.5" customHeight="1" x14ac:dyDescent="0.25">
      <c r="A21" s="54" t="s">
        <v>47</v>
      </c>
      <c r="B21" s="103">
        <f>УСЬОГО!B21-'16-село-ЦЗ'!B21</f>
        <v>-795</v>
      </c>
      <c r="C21" s="103">
        <f>УСЬОГО!C21-'16-село-ЦЗ'!C21</f>
        <v>374</v>
      </c>
      <c r="D21" s="101">
        <f t="shared" si="0"/>
        <v>-47.044025157232703</v>
      </c>
      <c r="E21" s="103">
        <f>УСЬОГО!E21-'16-село-ЦЗ'!E21</f>
        <v>629</v>
      </c>
      <c r="F21" s="103">
        <f>УСЬОГО!F21-'16-село-ЦЗ'!F21</f>
        <v>320</v>
      </c>
      <c r="G21" s="104">
        <f t="shared" si="1"/>
        <v>50.874403815580287</v>
      </c>
      <c r="H21" s="103">
        <f>УСЬОГО!H21-'16-село-ЦЗ'!H21</f>
        <v>378</v>
      </c>
      <c r="I21" s="103">
        <f>УСЬОГО!I21-'16-село-ЦЗ'!I21</f>
        <v>174</v>
      </c>
      <c r="J21" s="104">
        <f t="shared" si="2"/>
        <v>46.031746031746032</v>
      </c>
      <c r="K21" s="103">
        <f>УСЬОГО!N21-'16-село-ЦЗ'!K21</f>
        <v>23</v>
      </c>
      <c r="L21" s="103">
        <f>УСЬОГО!O21-'16-село-ЦЗ'!L21</f>
        <v>26</v>
      </c>
      <c r="M21" s="104">
        <f t="shared" si="3"/>
        <v>113.04347826086956</v>
      </c>
      <c r="N21" s="103">
        <f>УСЬОГО!Q21-'16-село-ЦЗ'!N21</f>
        <v>0</v>
      </c>
      <c r="O21" s="103">
        <f>УСЬОГО!R21-'16-село-ЦЗ'!O21</f>
        <v>0</v>
      </c>
      <c r="P21" s="104" t="str">
        <f t="shared" si="8"/>
        <v>-</v>
      </c>
      <c r="Q21" s="103">
        <f>УСЬОГО!T21-'16-село-ЦЗ'!Q21</f>
        <v>564</v>
      </c>
      <c r="R21" s="103">
        <f>УСЬОГО!U21-'16-село-ЦЗ'!R21</f>
        <v>278</v>
      </c>
      <c r="S21" s="104">
        <f t="shared" si="4"/>
        <v>49.290780141843975</v>
      </c>
      <c r="T21" s="103">
        <f>УСЬОГО!W21-'16-село-ЦЗ'!T21</f>
        <v>-697</v>
      </c>
      <c r="U21" s="105">
        <f>УСЬОГО!X21-'16-село-ЦЗ'!U21</f>
        <v>20</v>
      </c>
      <c r="V21" s="104">
        <f t="shared" si="5"/>
        <v>-2.8694404591104736</v>
      </c>
      <c r="W21" s="103">
        <f>УСЬОГО!Z21-'16-село-ЦЗ'!W21</f>
        <v>91</v>
      </c>
      <c r="X21" s="103">
        <f>УСЬОГО!AA21-'16-село-ЦЗ'!X21</f>
        <v>19</v>
      </c>
      <c r="Y21" s="104">
        <f t="shared" si="6"/>
        <v>20.87912087912088</v>
      </c>
      <c r="Z21" s="103">
        <f>УСЬОГО!AC21-'16-село-ЦЗ'!Z21</f>
        <v>79</v>
      </c>
      <c r="AA21" s="103">
        <f>УСЬОГО!AD21-'16-село-ЦЗ'!AA21</f>
        <v>14</v>
      </c>
      <c r="AB21" s="104">
        <f t="shared" si="7"/>
        <v>17.721518987341771</v>
      </c>
      <c r="AC21" s="35"/>
      <c r="AD21" s="39"/>
    </row>
    <row r="22" spans="1:30" s="40" customFormat="1" ht="19.5" customHeight="1" x14ac:dyDescent="0.25">
      <c r="A22" s="54" t="s">
        <v>48</v>
      </c>
      <c r="B22" s="103">
        <f>УСЬОГО!B22-'16-село-ЦЗ'!B22</f>
        <v>-2015</v>
      </c>
      <c r="C22" s="103">
        <f>УСЬОГО!C22-'16-село-ЦЗ'!C22</f>
        <v>1085</v>
      </c>
      <c r="D22" s="101">
        <f t="shared" si="0"/>
        <v>-53.846153846153847</v>
      </c>
      <c r="E22" s="103">
        <f>УСЬОГО!E22-'16-село-ЦЗ'!E22</f>
        <v>1297</v>
      </c>
      <c r="F22" s="103">
        <f>УСЬОГО!F22-'16-село-ЦЗ'!F22</f>
        <v>858</v>
      </c>
      <c r="G22" s="104">
        <f t="shared" si="1"/>
        <v>66.152659984579799</v>
      </c>
      <c r="H22" s="103">
        <f>УСЬОГО!H22-'16-село-ЦЗ'!H22</f>
        <v>846</v>
      </c>
      <c r="I22" s="103">
        <f>УСЬОГО!I22-'16-село-ЦЗ'!I22</f>
        <v>518</v>
      </c>
      <c r="J22" s="104">
        <f t="shared" si="2"/>
        <v>61.229314420803782</v>
      </c>
      <c r="K22" s="103">
        <f>УСЬОГО!N22-'16-село-ЦЗ'!K22</f>
        <v>82</v>
      </c>
      <c r="L22" s="103">
        <f>УСЬОГО!O22-'16-село-ЦЗ'!L22</f>
        <v>16</v>
      </c>
      <c r="M22" s="104">
        <f t="shared" si="3"/>
        <v>19.512195121951219</v>
      </c>
      <c r="N22" s="103">
        <f>УСЬОГО!Q22-'16-село-ЦЗ'!N22</f>
        <v>3</v>
      </c>
      <c r="O22" s="103">
        <f>УСЬОГО!R22-'16-село-ЦЗ'!O22</f>
        <v>14</v>
      </c>
      <c r="P22" s="104">
        <f t="shared" si="8"/>
        <v>466.66666666666669</v>
      </c>
      <c r="Q22" s="103">
        <f>УСЬОГО!T22-'16-село-ЦЗ'!Q22</f>
        <v>1145</v>
      </c>
      <c r="R22" s="103">
        <f>УСЬОГО!U22-'16-село-ЦЗ'!R22</f>
        <v>789</v>
      </c>
      <c r="S22" s="104">
        <f t="shared" si="4"/>
        <v>68.908296943231434</v>
      </c>
      <c r="T22" s="103">
        <f>УСЬОГО!W22-'16-село-ЦЗ'!T22</f>
        <v>-1848</v>
      </c>
      <c r="U22" s="105">
        <f>УСЬОГО!X22-'16-село-ЦЗ'!U22</f>
        <v>190</v>
      </c>
      <c r="V22" s="104">
        <f t="shared" si="5"/>
        <v>-10.281385281385282</v>
      </c>
      <c r="W22" s="103">
        <f>УСЬОГО!Z22-'16-село-ЦЗ'!W22</f>
        <v>244</v>
      </c>
      <c r="X22" s="103">
        <f>УСЬОГО!AA22-'16-село-ЦЗ'!X22</f>
        <v>135</v>
      </c>
      <c r="Y22" s="104">
        <f t="shared" si="6"/>
        <v>55.327868852459019</v>
      </c>
      <c r="Z22" s="103">
        <f>УСЬОГО!AC22-'16-село-ЦЗ'!Z22</f>
        <v>211</v>
      </c>
      <c r="AA22" s="103">
        <f>УСЬОГО!AD22-'16-село-ЦЗ'!AA22</f>
        <v>86</v>
      </c>
      <c r="AB22" s="104">
        <f t="shared" si="7"/>
        <v>40.758293838862556</v>
      </c>
      <c r="AC22" s="35"/>
      <c r="AD22" s="39"/>
    </row>
    <row r="23" spans="1:30" s="40" customFormat="1" ht="19.5" customHeight="1" x14ac:dyDescent="0.25">
      <c r="A23" s="54" t="s">
        <v>49</v>
      </c>
      <c r="B23" s="103">
        <f>УСЬОГО!B23-'16-село-ЦЗ'!B23</f>
        <v>-1211</v>
      </c>
      <c r="C23" s="103">
        <f>УСЬОГО!C23-'16-село-ЦЗ'!C23</f>
        <v>611</v>
      </c>
      <c r="D23" s="101">
        <f t="shared" si="0"/>
        <v>-50.454170107349299</v>
      </c>
      <c r="E23" s="103">
        <f>УСЬОГО!E23-'16-село-ЦЗ'!E23</f>
        <v>1154</v>
      </c>
      <c r="F23" s="103">
        <f>УСЬОГО!F23-'16-село-ЦЗ'!F23</f>
        <v>571</v>
      </c>
      <c r="G23" s="104">
        <f t="shared" si="1"/>
        <v>49.480069324090124</v>
      </c>
      <c r="H23" s="103">
        <f>УСЬОГО!H23-'16-село-ЦЗ'!H23</f>
        <v>372</v>
      </c>
      <c r="I23" s="103">
        <f>УСЬОГО!I23-'16-село-ЦЗ'!I23</f>
        <v>159</v>
      </c>
      <c r="J23" s="104">
        <f t="shared" si="2"/>
        <v>42.741935483870968</v>
      </c>
      <c r="K23" s="103">
        <f>УСЬОГО!N23-'16-село-ЦЗ'!K23</f>
        <v>40</v>
      </c>
      <c r="L23" s="103">
        <f>УСЬОГО!O23-'16-село-ЦЗ'!L23</f>
        <v>31</v>
      </c>
      <c r="M23" s="104">
        <f t="shared" si="3"/>
        <v>77.5</v>
      </c>
      <c r="N23" s="103">
        <f>УСЬОГО!Q23-'16-село-ЦЗ'!N23</f>
        <v>0</v>
      </c>
      <c r="O23" s="103">
        <f>УСЬОГО!R23-'16-село-ЦЗ'!O23</f>
        <v>0</v>
      </c>
      <c r="P23" s="104" t="str">
        <f t="shared" si="8"/>
        <v>-</v>
      </c>
      <c r="Q23" s="103">
        <f>УСЬОГО!T23-'16-село-ЦЗ'!Q23</f>
        <v>978</v>
      </c>
      <c r="R23" s="103">
        <f>УСЬОГО!U23-'16-село-ЦЗ'!R23</f>
        <v>497</v>
      </c>
      <c r="S23" s="104">
        <f t="shared" si="4"/>
        <v>50.81799591002045</v>
      </c>
      <c r="T23" s="103">
        <f>УСЬОГО!W23-'16-село-ЦЗ'!T23</f>
        <v>-976</v>
      </c>
      <c r="U23" s="105">
        <f>УСЬОГО!X23-'16-село-ЦЗ'!U23</f>
        <v>82</v>
      </c>
      <c r="V23" s="104">
        <f t="shared" si="5"/>
        <v>-8.4016393442622945</v>
      </c>
      <c r="W23" s="103">
        <f>УСЬОГО!Z23-'16-село-ЦЗ'!W23</f>
        <v>193</v>
      </c>
      <c r="X23" s="103">
        <f>УСЬОГО!AA23-'16-село-ЦЗ'!X23</f>
        <v>80</v>
      </c>
      <c r="Y23" s="104">
        <f t="shared" si="6"/>
        <v>41.450777202072537</v>
      </c>
      <c r="Z23" s="103">
        <f>УСЬОГО!AC23-'16-село-ЦЗ'!Z23</f>
        <v>164</v>
      </c>
      <c r="AA23" s="103">
        <f>УСЬОГО!AD23-'16-село-ЦЗ'!AA23</f>
        <v>58</v>
      </c>
      <c r="AB23" s="104">
        <f t="shared" si="7"/>
        <v>35.365853658536587</v>
      </c>
      <c r="AC23" s="35"/>
      <c r="AD23" s="39"/>
    </row>
    <row r="24" spans="1:30" s="40" customFormat="1" ht="19.5" customHeight="1" x14ac:dyDescent="0.25">
      <c r="A24" s="54" t="s">
        <v>50</v>
      </c>
      <c r="B24" s="103">
        <f>УСЬОГО!B24-'16-село-ЦЗ'!B24</f>
        <v>-960</v>
      </c>
      <c r="C24" s="103">
        <f>УСЬОГО!C24-'16-село-ЦЗ'!C24</f>
        <v>824</v>
      </c>
      <c r="D24" s="101">
        <f t="shared" si="0"/>
        <v>-85.833333333333329</v>
      </c>
      <c r="E24" s="103">
        <f>УСЬОГО!E24-'16-село-ЦЗ'!E24</f>
        <v>1073</v>
      </c>
      <c r="F24" s="103">
        <f>УСЬОГО!F24-'16-село-ЦЗ'!F24</f>
        <v>651</v>
      </c>
      <c r="G24" s="104">
        <f t="shared" si="1"/>
        <v>60.671015843429636</v>
      </c>
      <c r="H24" s="103">
        <f>УСЬОГО!H24-'16-село-ЦЗ'!H24</f>
        <v>445</v>
      </c>
      <c r="I24" s="103">
        <f>УСЬОГО!I24-'16-село-ЦЗ'!I24</f>
        <v>256</v>
      </c>
      <c r="J24" s="104">
        <f t="shared" si="2"/>
        <v>57.528089887640448</v>
      </c>
      <c r="K24" s="103">
        <f>УСЬОГО!N24-'16-село-ЦЗ'!K24</f>
        <v>75</v>
      </c>
      <c r="L24" s="103">
        <f>УСЬОГО!O24-'16-село-ЦЗ'!L24</f>
        <v>37</v>
      </c>
      <c r="M24" s="104">
        <f t="shared" si="3"/>
        <v>49.333333333333336</v>
      </c>
      <c r="N24" s="103">
        <f>УСЬОГО!Q24-'16-село-ЦЗ'!N24</f>
        <v>1</v>
      </c>
      <c r="O24" s="103">
        <f>УСЬОГО!R24-'16-село-ЦЗ'!O24</f>
        <v>0</v>
      </c>
      <c r="P24" s="104">
        <f t="shared" si="8"/>
        <v>0</v>
      </c>
      <c r="Q24" s="103">
        <f>УСЬОГО!T24-'16-село-ЦЗ'!Q24</f>
        <v>986</v>
      </c>
      <c r="R24" s="103">
        <f>УСЬОГО!U24-'16-село-ЦЗ'!R24</f>
        <v>600</v>
      </c>
      <c r="S24" s="104">
        <f t="shared" si="4"/>
        <v>60.851926977687626</v>
      </c>
      <c r="T24" s="103">
        <f>УСЬОГО!W24-'16-село-ЦЗ'!T24</f>
        <v>-885</v>
      </c>
      <c r="U24" s="105">
        <f>УСЬОГО!X24-'16-село-ЦЗ'!U24</f>
        <v>137</v>
      </c>
      <c r="V24" s="104">
        <f t="shared" si="5"/>
        <v>-15.480225988700566</v>
      </c>
      <c r="W24" s="103">
        <f>УСЬОГО!Z24-'16-село-ЦЗ'!W24</f>
        <v>198</v>
      </c>
      <c r="X24" s="103">
        <f>УСЬОГО!AA24-'16-село-ЦЗ'!X24</f>
        <v>111</v>
      </c>
      <c r="Y24" s="104">
        <f t="shared" si="6"/>
        <v>56.060606060606062</v>
      </c>
      <c r="Z24" s="103">
        <f>УСЬОГО!AC24-'16-село-ЦЗ'!Z24</f>
        <v>192</v>
      </c>
      <c r="AA24" s="103">
        <f>УСЬОГО!AD24-'16-село-ЦЗ'!AA24</f>
        <v>71</v>
      </c>
      <c r="AB24" s="104">
        <f t="shared" si="7"/>
        <v>36.979166666666664</v>
      </c>
      <c r="AC24" s="35"/>
      <c r="AD24" s="39"/>
    </row>
    <row r="25" spans="1:30" s="40" customFormat="1" ht="19.5" customHeight="1" x14ac:dyDescent="0.25">
      <c r="A25" s="54" t="s">
        <v>51</v>
      </c>
      <c r="B25" s="103">
        <f>УСЬОГО!B25-'16-село-ЦЗ'!B25</f>
        <v>-2835</v>
      </c>
      <c r="C25" s="103">
        <f>УСЬОГО!C25-'16-село-ЦЗ'!C25</f>
        <v>489</v>
      </c>
      <c r="D25" s="101">
        <f t="shared" si="0"/>
        <v>-17.24867724867725</v>
      </c>
      <c r="E25" s="103">
        <f>УСЬОГО!E25-'16-село-ЦЗ'!E25</f>
        <v>598</v>
      </c>
      <c r="F25" s="103">
        <f>УСЬОГО!F25-'16-село-ЦЗ'!F25</f>
        <v>390</v>
      </c>
      <c r="G25" s="104">
        <f t="shared" si="1"/>
        <v>65.217391304347828</v>
      </c>
      <c r="H25" s="103">
        <f>УСЬОГО!H25-'16-село-ЦЗ'!H25</f>
        <v>362</v>
      </c>
      <c r="I25" s="103">
        <f>УСЬОГО!I25-'16-село-ЦЗ'!I25</f>
        <v>277</v>
      </c>
      <c r="J25" s="104">
        <f t="shared" si="2"/>
        <v>76.519337016574582</v>
      </c>
      <c r="K25" s="103">
        <f>УСЬОГО!N25-'16-село-ЦЗ'!K25</f>
        <v>39</v>
      </c>
      <c r="L25" s="103">
        <f>УСЬОГО!O25-'16-село-ЦЗ'!L25</f>
        <v>25</v>
      </c>
      <c r="M25" s="104">
        <f t="shared" si="3"/>
        <v>64.102564102564102</v>
      </c>
      <c r="N25" s="103">
        <f>УСЬОГО!Q25-'16-село-ЦЗ'!N25</f>
        <v>0</v>
      </c>
      <c r="O25" s="103">
        <f>УСЬОГО!R25-'16-село-ЦЗ'!O25</f>
        <v>1</v>
      </c>
      <c r="P25" s="104" t="str">
        <f t="shared" si="8"/>
        <v>-</v>
      </c>
      <c r="Q25" s="103">
        <f>УСЬОГО!T25-'16-село-ЦЗ'!Q25</f>
        <v>491</v>
      </c>
      <c r="R25" s="103">
        <f>УСЬОГО!U25-'16-село-ЦЗ'!R25</f>
        <v>343</v>
      </c>
      <c r="S25" s="104">
        <f t="shared" si="4"/>
        <v>69.857433808553978</v>
      </c>
      <c r="T25" s="103">
        <f>УСЬОГО!W25-'16-село-ЦЗ'!T25</f>
        <v>-2649</v>
      </c>
      <c r="U25" s="105">
        <f>УСЬОГО!X25-'16-село-ЦЗ'!U25</f>
        <v>85</v>
      </c>
      <c r="V25" s="104">
        <f t="shared" si="5"/>
        <v>-3.2087580218950547</v>
      </c>
      <c r="W25" s="103">
        <f>УСЬОГО!Z25-'16-село-ЦЗ'!W25</f>
        <v>72</v>
      </c>
      <c r="X25" s="103">
        <f>УСЬОГО!AA25-'16-село-ЦЗ'!X25</f>
        <v>55</v>
      </c>
      <c r="Y25" s="104">
        <f t="shared" si="6"/>
        <v>76.388888888888886</v>
      </c>
      <c r="Z25" s="103">
        <f>УСЬОГО!AC25-'16-село-ЦЗ'!Z25</f>
        <v>63</v>
      </c>
      <c r="AA25" s="103">
        <f>УСЬОГО!AD25-'16-село-ЦЗ'!AA25</f>
        <v>41</v>
      </c>
      <c r="AB25" s="104">
        <f t="shared" si="7"/>
        <v>65.079365079365076</v>
      </c>
      <c r="AC25" s="35"/>
      <c r="AD25" s="39"/>
    </row>
    <row r="26" spans="1:30" s="40" customFormat="1" ht="19.5" customHeight="1" x14ac:dyDescent="0.25">
      <c r="A26" s="54" t="s">
        <v>52</v>
      </c>
      <c r="B26" s="103">
        <f>УСЬОГО!B26-'16-село-ЦЗ'!B26</f>
        <v>-1456</v>
      </c>
      <c r="C26" s="103">
        <f>УСЬОГО!C26-'16-село-ЦЗ'!C26</f>
        <v>536</v>
      </c>
      <c r="D26" s="101">
        <f t="shared" si="0"/>
        <v>-36.81318681318681</v>
      </c>
      <c r="E26" s="103">
        <f>УСЬОГО!E26-'16-село-ЦЗ'!E26</f>
        <v>688</v>
      </c>
      <c r="F26" s="103">
        <f>УСЬОГО!F26-'16-село-ЦЗ'!F26</f>
        <v>454</v>
      </c>
      <c r="G26" s="104">
        <f t="shared" si="1"/>
        <v>65.988372093023258</v>
      </c>
      <c r="H26" s="103">
        <f>УСЬОГО!H26-'16-село-ЦЗ'!H26</f>
        <v>325</v>
      </c>
      <c r="I26" s="103">
        <f>УСЬОГО!I26-'16-село-ЦЗ'!I26</f>
        <v>211</v>
      </c>
      <c r="J26" s="104">
        <f t="shared" si="2"/>
        <v>64.92307692307692</v>
      </c>
      <c r="K26" s="103">
        <f>УСЬОГО!N26-'16-село-ЦЗ'!K26</f>
        <v>52</v>
      </c>
      <c r="L26" s="103">
        <f>УСЬОГО!O26-'16-село-ЦЗ'!L26</f>
        <v>37</v>
      </c>
      <c r="M26" s="104">
        <f t="shared" si="3"/>
        <v>71.15384615384616</v>
      </c>
      <c r="N26" s="103">
        <f>УСЬОГО!Q26-'16-село-ЦЗ'!N26</f>
        <v>0</v>
      </c>
      <c r="O26" s="103">
        <f>УСЬОГО!R26-'16-село-ЦЗ'!O26</f>
        <v>3</v>
      </c>
      <c r="P26" s="104" t="str">
        <f t="shared" si="8"/>
        <v>-</v>
      </c>
      <c r="Q26" s="103">
        <f>УСЬОГО!T26-'16-село-ЦЗ'!Q26</f>
        <v>576</v>
      </c>
      <c r="R26" s="103">
        <f>УСЬОГО!U26-'16-село-ЦЗ'!R26</f>
        <v>353</v>
      </c>
      <c r="S26" s="104">
        <f t="shared" si="4"/>
        <v>61.284722222222221</v>
      </c>
      <c r="T26" s="103">
        <f>УСЬОГО!W26-'16-село-ЦЗ'!T26</f>
        <v>-1358</v>
      </c>
      <c r="U26" s="105">
        <f>УСЬОГО!X26-'16-село-ЦЗ'!U26</f>
        <v>66</v>
      </c>
      <c r="V26" s="104">
        <f t="shared" si="5"/>
        <v>-4.860088365243004</v>
      </c>
      <c r="W26" s="103">
        <f>УСЬОГО!Z26-'16-село-ЦЗ'!W26</f>
        <v>176</v>
      </c>
      <c r="X26" s="103">
        <f>УСЬОГО!AA26-'16-село-ЦЗ'!X26</f>
        <v>62</v>
      </c>
      <c r="Y26" s="104">
        <f t="shared" si="6"/>
        <v>35.227272727272727</v>
      </c>
      <c r="Z26" s="103">
        <f>УСЬОГО!AC26-'16-село-ЦЗ'!Z26</f>
        <v>142</v>
      </c>
      <c r="AA26" s="103">
        <f>УСЬОГО!AD26-'16-село-ЦЗ'!AA26</f>
        <v>30</v>
      </c>
      <c r="AB26" s="104">
        <f t="shared" si="7"/>
        <v>21.12676056338028</v>
      </c>
      <c r="AC26" s="35"/>
      <c r="AD26" s="39"/>
    </row>
    <row r="27" spans="1:30" s="40" customFormat="1" ht="19.5" customHeight="1" x14ac:dyDescent="0.25">
      <c r="A27" s="54" t="s">
        <v>53</v>
      </c>
      <c r="B27" s="103">
        <f>УСЬОГО!B27-'16-село-ЦЗ'!B27</f>
        <v>-1109</v>
      </c>
      <c r="C27" s="103">
        <f>УСЬОГО!C27-'16-село-ЦЗ'!C27</f>
        <v>286</v>
      </c>
      <c r="D27" s="101">
        <f t="shared" si="0"/>
        <v>-25.788999098286745</v>
      </c>
      <c r="E27" s="103">
        <f>УСЬОГО!E27-'16-село-ЦЗ'!E27</f>
        <v>547</v>
      </c>
      <c r="F27" s="103">
        <f>УСЬОГО!F27-'16-село-ЦЗ'!F27</f>
        <v>273</v>
      </c>
      <c r="G27" s="104">
        <f t="shared" si="1"/>
        <v>49.90859232175503</v>
      </c>
      <c r="H27" s="103">
        <f>УСЬОГО!H27-'16-село-ЦЗ'!H27</f>
        <v>279</v>
      </c>
      <c r="I27" s="103">
        <f>УСЬОГО!I27-'16-село-ЦЗ'!I27</f>
        <v>107</v>
      </c>
      <c r="J27" s="104">
        <f t="shared" si="2"/>
        <v>38.351254480286741</v>
      </c>
      <c r="K27" s="103">
        <f>УСЬОГО!N27-'16-село-ЦЗ'!K27</f>
        <v>71</v>
      </c>
      <c r="L27" s="103">
        <f>УСЬОГО!O27-'16-село-ЦЗ'!L27</f>
        <v>30</v>
      </c>
      <c r="M27" s="104">
        <f t="shared" si="3"/>
        <v>42.25352112676056</v>
      </c>
      <c r="N27" s="103">
        <f>УСЬОГО!Q27-'16-село-ЦЗ'!N27</f>
        <v>0</v>
      </c>
      <c r="O27" s="103">
        <f>УСЬОГО!R27-'16-село-ЦЗ'!O27</f>
        <v>1</v>
      </c>
      <c r="P27" s="104" t="str">
        <f t="shared" si="8"/>
        <v>-</v>
      </c>
      <c r="Q27" s="103">
        <f>УСЬОГО!T27-'16-село-ЦЗ'!Q27</f>
        <v>445</v>
      </c>
      <c r="R27" s="103">
        <f>УСЬОГО!U27-'16-село-ЦЗ'!R27</f>
        <v>248</v>
      </c>
      <c r="S27" s="104">
        <f t="shared" si="4"/>
        <v>55.730337078651687</v>
      </c>
      <c r="T27" s="103">
        <f>УСЬОГО!W27-'16-село-ЦЗ'!T27</f>
        <v>-986</v>
      </c>
      <c r="U27" s="105">
        <f>УСЬОГО!X27-'16-село-ЦЗ'!U27</f>
        <v>32</v>
      </c>
      <c r="V27" s="104">
        <f t="shared" si="5"/>
        <v>-3.2454361054766734</v>
      </c>
      <c r="W27" s="103">
        <f>УСЬОГО!Z27-'16-село-ЦЗ'!W27</f>
        <v>71</v>
      </c>
      <c r="X27" s="103">
        <f>УСЬОГО!AA27-'16-село-ЦЗ'!X27</f>
        <v>32</v>
      </c>
      <c r="Y27" s="104">
        <f t="shared" si="6"/>
        <v>45.070422535211264</v>
      </c>
      <c r="Z27" s="103">
        <f>УСЬОГО!AC27-'16-село-ЦЗ'!Z27</f>
        <v>64</v>
      </c>
      <c r="AA27" s="103">
        <f>УСЬОГО!AD27-'16-село-ЦЗ'!AA27</f>
        <v>20</v>
      </c>
      <c r="AB27" s="104">
        <f t="shared" si="7"/>
        <v>31.25</v>
      </c>
      <c r="AC27" s="35"/>
      <c r="AD27" s="39"/>
    </row>
    <row r="28" spans="1:30" s="40" customFormat="1" ht="19.5" customHeight="1" x14ac:dyDescent="0.25">
      <c r="A28" s="54" t="s">
        <v>54</v>
      </c>
      <c r="B28" s="103">
        <f>УСЬОГО!B28-'16-село-ЦЗ'!B28</f>
        <v>-757</v>
      </c>
      <c r="C28" s="103">
        <f>УСЬОГО!C28-'16-село-ЦЗ'!C28</f>
        <v>325</v>
      </c>
      <c r="D28" s="101">
        <f t="shared" si="0"/>
        <v>-42.932628797886395</v>
      </c>
      <c r="E28" s="103">
        <f>УСЬОГО!E28-'16-село-ЦЗ'!E28</f>
        <v>415</v>
      </c>
      <c r="F28" s="103">
        <f>УСЬОГО!F28-'16-село-ЦЗ'!F28</f>
        <v>262</v>
      </c>
      <c r="G28" s="104">
        <f t="shared" si="1"/>
        <v>63.132530120481931</v>
      </c>
      <c r="H28" s="103">
        <f>УСЬОГО!H28-'16-село-ЦЗ'!H28</f>
        <v>282</v>
      </c>
      <c r="I28" s="103">
        <f>УСЬОГО!I28-'16-село-ЦЗ'!I28</f>
        <v>139</v>
      </c>
      <c r="J28" s="104">
        <f t="shared" si="2"/>
        <v>49.290780141843975</v>
      </c>
      <c r="K28" s="103">
        <f>УСЬОГО!N28-'16-село-ЦЗ'!K28</f>
        <v>32</v>
      </c>
      <c r="L28" s="103">
        <f>УСЬОГО!O28-'16-село-ЦЗ'!L28</f>
        <v>21</v>
      </c>
      <c r="M28" s="104">
        <f t="shared" si="3"/>
        <v>65.625</v>
      </c>
      <c r="N28" s="103">
        <f>УСЬОГО!Q28-'16-село-ЦЗ'!N28</f>
        <v>20</v>
      </c>
      <c r="O28" s="103">
        <f>УСЬОГО!R28-'16-село-ЦЗ'!O28</f>
        <v>9</v>
      </c>
      <c r="P28" s="104">
        <f t="shared" si="8"/>
        <v>45</v>
      </c>
      <c r="Q28" s="103">
        <f>УСЬОГО!T28-'16-село-ЦЗ'!Q28</f>
        <v>390</v>
      </c>
      <c r="R28" s="103">
        <f>УСЬОГО!U28-'16-село-ЦЗ'!R28</f>
        <v>249</v>
      </c>
      <c r="S28" s="104">
        <f t="shared" si="4"/>
        <v>63.846153846153847</v>
      </c>
      <c r="T28" s="103">
        <f>УСЬОГО!W28-'16-село-ЦЗ'!T28</f>
        <v>-658</v>
      </c>
      <c r="U28" s="105">
        <f>УСЬОГО!X28-'16-село-ЦЗ'!U28</f>
        <v>24</v>
      </c>
      <c r="V28" s="104">
        <f t="shared" si="5"/>
        <v>-3.6474164133738602</v>
      </c>
      <c r="W28" s="103">
        <f>УСЬОГО!Z28-'16-село-ЦЗ'!W28</f>
        <v>81</v>
      </c>
      <c r="X28" s="103">
        <f>УСЬОГО!AA28-'16-село-ЦЗ'!X28</f>
        <v>23</v>
      </c>
      <c r="Y28" s="104">
        <f t="shared" si="6"/>
        <v>28.395061728395063</v>
      </c>
      <c r="Z28" s="103">
        <f>УСЬОГО!AC28-'16-село-ЦЗ'!Z28</f>
        <v>76</v>
      </c>
      <c r="AA28" s="103">
        <f>УСЬОГО!AD28-'16-село-ЦЗ'!AA28</f>
        <v>21</v>
      </c>
      <c r="AB28" s="104">
        <f t="shared" si="7"/>
        <v>27.631578947368421</v>
      </c>
      <c r="AC28" s="35"/>
      <c r="AD28" s="39"/>
    </row>
    <row r="29" spans="1:30" s="40" customFormat="1" ht="19.5" customHeight="1" x14ac:dyDescent="0.25">
      <c r="A29" s="54" t="s">
        <v>55</v>
      </c>
      <c r="B29" s="103">
        <f>УСЬОГО!B29-'16-село-ЦЗ'!B29</f>
        <v>-1381</v>
      </c>
      <c r="C29" s="103">
        <f>УСЬОГО!C29-'16-село-ЦЗ'!C29</f>
        <v>430</v>
      </c>
      <c r="D29" s="101">
        <f t="shared" si="0"/>
        <v>-31.13685734974656</v>
      </c>
      <c r="E29" s="103">
        <f>УСЬОГО!E29-'16-село-ЦЗ'!E29</f>
        <v>769</v>
      </c>
      <c r="F29" s="103">
        <f>УСЬОГО!F29-'16-село-ЦЗ'!F29</f>
        <v>380</v>
      </c>
      <c r="G29" s="104">
        <f t="shared" si="1"/>
        <v>49.414824447334198</v>
      </c>
      <c r="H29" s="103">
        <f>УСЬОГО!H29-'16-село-ЦЗ'!H29</f>
        <v>434</v>
      </c>
      <c r="I29" s="103">
        <f>УСЬОГО!I29-'16-село-ЦЗ'!I29</f>
        <v>169</v>
      </c>
      <c r="J29" s="104">
        <f t="shared" si="2"/>
        <v>38.940092165898619</v>
      </c>
      <c r="K29" s="103">
        <f>УСЬОГО!N29-'16-село-ЦЗ'!K29</f>
        <v>77</v>
      </c>
      <c r="L29" s="103">
        <f>УСЬОГО!O29-'16-село-ЦЗ'!L29</f>
        <v>44</v>
      </c>
      <c r="M29" s="104">
        <f t="shared" si="3"/>
        <v>57.142857142857146</v>
      </c>
      <c r="N29" s="103">
        <f>УСЬОГО!Q29-'16-село-ЦЗ'!N29</f>
        <v>2</v>
      </c>
      <c r="O29" s="103">
        <f>УСЬОГО!R29-'16-село-ЦЗ'!O29</f>
        <v>0</v>
      </c>
      <c r="P29" s="104">
        <f t="shared" si="8"/>
        <v>0</v>
      </c>
      <c r="Q29" s="103">
        <f>УСЬОГО!T29-'16-село-ЦЗ'!Q29</f>
        <v>646</v>
      </c>
      <c r="R29" s="103">
        <f>УСЬОГО!U29-'16-село-ЦЗ'!R29</f>
        <v>318</v>
      </c>
      <c r="S29" s="104">
        <f t="shared" si="4"/>
        <v>49.226006191950468</v>
      </c>
      <c r="T29" s="103">
        <f>УСЬОГО!W29-'16-село-ЦЗ'!T29</f>
        <v>-1401</v>
      </c>
      <c r="U29" s="105">
        <f>УСЬОГО!X29-'16-село-ЦЗ'!U29</f>
        <v>57</v>
      </c>
      <c r="V29" s="104">
        <f t="shared" si="5"/>
        <v>-4.0685224839400425</v>
      </c>
      <c r="W29" s="103">
        <f>УСЬОГО!Z29-'16-село-ЦЗ'!W29</f>
        <v>136</v>
      </c>
      <c r="X29" s="103">
        <f>УСЬОГО!AA29-'16-село-ЦЗ'!X29</f>
        <v>52</v>
      </c>
      <c r="Y29" s="104">
        <f t="shared" si="6"/>
        <v>38.235294117647058</v>
      </c>
      <c r="Z29" s="103">
        <f>УСЬОГО!AC29-'16-село-ЦЗ'!Z29</f>
        <v>125</v>
      </c>
      <c r="AA29" s="103">
        <f>УСЬОГО!AD29-'16-село-ЦЗ'!AA29</f>
        <v>40</v>
      </c>
      <c r="AB29" s="104">
        <f t="shared" si="7"/>
        <v>32</v>
      </c>
      <c r="AC29" s="35"/>
      <c r="AD29" s="39"/>
    </row>
    <row r="30" spans="1:30" s="40" customFormat="1" ht="19.5" customHeight="1" x14ac:dyDescent="0.25">
      <c r="A30" s="54" t="s">
        <v>56</v>
      </c>
      <c r="B30" s="103">
        <f>УСЬОГО!B30-'16-село-ЦЗ'!B30</f>
        <v>-2182</v>
      </c>
      <c r="C30" s="103">
        <f>УСЬОГО!C30-'16-село-ЦЗ'!C30</f>
        <v>303</v>
      </c>
      <c r="D30" s="101">
        <f t="shared" si="0"/>
        <v>-13.886342804766269</v>
      </c>
      <c r="E30" s="103">
        <f>УСЬОГО!E30-'16-село-ЦЗ'!E30</f>
        <v>353</v>
      </c>
      <c r="F30" s="103">
        <f>УСЬОГО!F30-'16-село-ЦЗ'!F30</f>
        <v>243</v>
      </c>
      <c r="G30" s="104">
        <f t="shared" si="1"/>
        <v>68.838526912181308</v>
      </c>
      <c r="H30" s="103">
        <f>УСЬОГО!H30-'16-село-ЦЗ'!H30</f>
        <v>197</v>
      </c>
      <c r="I30" s="103">
        <f>УСЬОГО!I30-'16-село-ЦЗ'!I30</f>
        <v>141</v>
      </c>
      <c r="J30" s="104">
        <f t="shared" si="2"/>
        <v>71.573604060913709</v>
      </c>
      <c r="K30" s="103">
        <f>УСЬОГО!N30-'16-село-ЦЗ'!K30</f>
        <v>21</v>
      </c>
      <c r="L30" s="103">
        <f>УСЬОГО!O30-'16-село-ЦЗ'!L30</f>
        <v>4</v>
      </c>
      <c r="M30" s="104">
        <f t="shared" si="3"/>
        <v>19.047619047619047</v>
      </c>
      <c r="N30" s="103">
        <f>УСЬОГО!Q30-'16-село-ЦЗ'!N30</f>
        <v>2</v>
      </c>
      <c r="O30" s="103">
        <f>УСЬОГО!R30-'16-село-ЦЗ'!O30</f>
        <v>0</v>
      </c>
      <c r="P30" s="104">
        <f t="shared" si="8"/>
        <v>0</v>
      </c>
      <c r="Q30" s="103">
        <f>УСЬОГО!T30-'16-село-ЦЗ'!Q30</f>
        <v>320</v>
      </c>
      <c r="R30" s="103">
        <f>УСЬОГО!U30-'16-село-ЦЗ'!R30</f>
        <v>220</v>
      </c>
      <c r="S30" s="104">
        <f t="shared" si="4"/>
        <v>68.75</v>
      </c>
      <c r="T30" s="103">
        <f>УСЬОГО!W30-'16-село-ЦЗ'!T30</f>
        <v>-2183</v>
      </c>
      <c r="U30" s="105">
        <f>УСЬОГО!X30-'16-село-ЦЗ'!U30</f>
        <v>46</v>
      </c>
      <c r="V30" s="104">
        <f t="shared" si="5"/>
        <v>-2.1071919377004122</v>
      </c>
      <c r="W30" s="103">
        <f>УСЬОГО!Z30-'16-село-ЦЗ'!W30</f>
        <v>79</v>
      </c>
      <c r="X30" s="103">
        <f>УСЬОГО!AA30-'16-село-ЦЗ'!X30</f>
        <v>40</v>
      </c>
      <c r="Y30" s="104">
        <f t="shared" si="6"/>
        <v>50.632911392405063</v>
      </c>
      <c r="Z30" s="103">
        <f>УСЬОГО!AC30-'16-село-ЦЗ'!Z30</f>
        <v>77</v>
      </c>
      <c r="AA30" s="103">
        <f>УСЬОГО!AD30-'16-село-ЦЗ'!AA30</f>
        <v>30</v>
      </c>
      <c r="AB30" s="104">
        <f t="shared" si="7"/>
        <v>38.961038961038959</v>
      </c>
      <c r="AC30" s="35"/>
      <c r="AD30" s="39"/>
    </row>
    <row r="31" spans="1:30" s="40" customFormat="1" ht="19.5" customHeight="1" x14ac:dyDescent="0.25">
      <c r="A31" s="54" t="s">
        <v>57</v>
      </c>
      <c r="B31" s="103">
        <f>УСЬОГО!B31-'16-село-ЦЗ'!B31</f>
        <v>-1697</v>
      </c>
      <c r="C31" s="103">
        <f>УСЬОГО!C31-'16-село-ЦЗ'!C31</f>
        <v>561</v>
      </c>
      <c r="D31" s="101">
        <f t="shared" si="0"/>
        <v>-33.05833824395993</v>
      </c>
      <c r="E31" s="103">
        <f>УСЬОГО!E31-'16-село-ЦЗ'!E31</f>
        <v>521</v>
      </c>
      <c r="F31" s="103">
        <f>УСЬОГО!F31-'16-село-ЦЗ'!F31</f>
        <v>409</v>
      </c>
      <c r="G31" s="104">
        <f t="shared" si="1"/>
        <v>78.502879078694818</v>
      </c>
      <c r="H31" s="103">
        <f>УСЬОГО!H31-'16-село-ЦЗ'!H31</f>
        <v>421</v>
      </c>
      <c r="I31" s="103">
        <f>УСЬОГО!I31-'16-село-ЦЗ'!I31</f>
        <v>180</v>
      </c>
      <c r="J31" s="104">
        <f t="shared" si="2"/>
        <v>42.755344418052253</v>
      </c>
      <c r="K31" s="103">
        <f>УСЬОГО!N31-'16-село-ЦЗ'!K31</f>
        <v>39</v>
      </c>
      <c r="L31" s="103">
        <f>УСЬОГО!O31-'16-село-ЦЗ'!L31</f>
        <v>10</v>
      </c>
      <c r="M31" s="104">
        <f t="shared" si="3"/>
        <v>25.641025641025642</v>
      </c>
      <c r="N31" s="103">
        <f>УСЬОГО!Q31-'16-село-ЦЗ'!N31</f>
        <v>1</v>
      </c>
      <c r="O31" s="103">
        <f>УСЬОГО!R31-'16-село-ЦЗ'!O31</f>
        <v>0</v>
      </c>
      <c r="P31" s="104">
        <f t="shared" si="8"/>
        <v>0</v>
      </c>
      <c r="Q31" s="103">
        <f>УСЬОГО!T31-'16-село-ЦЗ'!Q31</f>
        <v>473</v>
      </c>
      <c r="R31" s="103">
        <f>УСЬОГО!U31-'16-село-ЦЗ'!R31</f>
        <v>360</v>
      </c>
      <c r="S31" s="104">
        <f t="shared" si="4"/>
        <v>76.109936575052856</v>
      </c>
      <c r="T31" s="103">
        <f>УСЬОГО!W31-'16-село-ЦЗ'!T31</f>
        <v>-1923</v>
      </c>
      <c r="U31" s="105">
        <f>УСЬОГО!X31-'16-село-ЦЗ'!U31</f>
        <v>67</v>
      </c>
      <c r="V31" s="104">
        <f t="shared" si="5"/>
        <v>-3.4841393655746229</v>
      </c>
      <c r="W31" s="103">
        <f>УСЬОГО!Z31-'16-село-ЦЗ'!W31</f>
        <v>94</v>
      </c>
      <c r="X31" s="103">
        <f>УСЬОГО!AA31-'16-село-ЦЗ'!X31</f>
        <v>46</v>
      </c>
      <c r="Y31" s="104">
        <f t="shared" si="6"/>
        <v>48.936170212765958</v>
      </c>
      <c r="Z31" s="103">
        <f>УСЬОГО!AC31-'16-село-ЦЗ'!Z31</f>
        <v>82</v>
      </c>
      <c r="AA31" s="103">
        <f>УСЬОГО!AD31-'16-село-ЦЗ'!AA31</f>
        <v>32</v>
      </c>
      <c r="AB31" s="104">
        <f t="shared" si="7"/>
        <v>39.024390243902438</v>
      </c>
      <c r="AC31" s="35"/>
      <c r="AD31" s="39"/>
    </row>
    <row r="32" spans="1:30" s="40" customFormat="1" ht="19.5" customHeight="1" x14ac:dyDescent="0.25">
      <c r="A32" s="54" t="s">
        <v>58</v>
      </c>
      <c r="B32" s="103">
        <f>УСЬОГО!B32-'16-село-ЦЗ'!B32</f>
        <v>-1712</v>
      </c>
      <c r="C32" s="103">
        <f>УСЬОГО!C32-'16-село-ЦЗ'!C32</f>
        <v>694</v>
      </c>
      <c r="D32" s="101">
        <f t="shared" si="0"/>
        <v>-40.537383177570092</v>
      </c>
      <c r="E32" s="103">
        <f>УСЬОГО!E32-'16-село-ЦЗ'!E32</f>
        <v>727</v>
      </c>
      <c r="F32" s="103">
        <f>УСЬОГО!F32-'16-село-ЦЗ'!F32</f>
        <v>437</v>
      </c>
      <c r="G32" s="104">
        <f t="shared" si="1"/>
        <v>60.11004126547455</v>
      </c>
      <c r="H32" s="103">
        <f>УСЬОГО!H32-'16-село-ЦЗ'!H32</f>
        <v>443</v>
      </c>
      <c r="I32" s="103">
        <f>УСЬОГО!I32-'16-село-ЦЗ'!I32</f>
        <v>379</v>
      </c>
      <c r="J32" s="104">
        <f t="shared" si="2"/>
        <v>85.553047404063207</v>
      </c>
      <c r="K32" s="103">
        <f>УСЬОГО!N32-'16-село-ЦЗ'!K32</f>
        <v>74</v>
      </c>
      <c r="L32" s="103">
        <f>УСЬОГО!O32-'16-село-ЦЗ'!L32</f>
        <v>27</v>
      </c>
      <c r="M32" s="104">
        <f t="shared" si="3"/>
        <v>36.486486486486484</v>
      </c>
      <c r="N32" s="103">
        <f>УСЬОГО!Q32-'16-село-ЦЗ'!N32</f>
        <v>12</v>
      </c>
      <c r="O32" s="103">
        <f>УСЬОГО!R32-'16-село-ЦЗ'!O32</f>
        <v>1</v>
      </c>
      <c r="P32" s="104">
        <f t="shared" si="8"/>
        <v>8.3333333333333339</v>
      </c>
      <c r="Q32" s="103">
        <f>УСЬОГО!T32-'16-село-ЦЗ'!Q32</f>
        <v>618</v>
      </c>
      <c r="R32" s="103">
        <f>УСЬОГО!U32-'16-село-ЦЗ'!R32</f>
        <v>421</v>
      </c>
      <c r="S32" s="104">
        <f t="shared" si="4"/>
        <v>68.122977346278319</v>
      </c>
      <c r="T32" s="103">
        <f>УСЬОГО!W32-'16-село-ЦЗ'!T32</f>
        <v>-1669</v>
      </c>
      <c r="U32" s="105">
        <f>УСЬОГО!X32-'16-село-ЦЗ'!U32</f>
        <v>122</v>
      </c>
      <c r="V32" s="104">
        <f t="shared" si="5"/>
        <v>-7.3097663271420013</v>
      </c>
      <c r="W32" s="103">
        <f>УСЬОГО!Z32-'16-село-ЦЗ'!W32</f>
        <v>71</v>
      </c>
      <c r="X32" s="103">
        <f>УСЬОГО!AA32-'16-село-ЦЗ'!X32</f>
        <v>72</v>
      </c>
      <c r="Y32" s="104">
        <f t="shared" si="6"/>
        <v>101.40845070422536</v>
      </c>
      <c r="Z32" s="103">
        <f>УСЬОГО!AC32-'16-село-ЦЗ'!Z32</f>
        <v>60</v>
      </c>
      <c r="AA32" s="103">
        <f>УСЬОГО!AD32-'16-село-ЦЗ'!AA32</f>
        <v>45</v>
      </c>
      <c r="AB32" s="104">
        <f t="shared" si="7"/>
        <v>75</v>
      </c>
      <c r="AC32" s="35"/>
      <c r="AD32" s="39"/>
    </row>
    <row r="33" spans="1:30" s="40" customFormat="1" ht="19.5" customHeight="1" x14ac:dyDescent="0.25">
      <c r="A33" s="54" t="s">
        <v>59</v>
      </c>
      <c r="B33" s="103">
        <f>УСЬОГО!B33-'16-село-ЦЗ'!B33</f>
        <v>-1425</v>
      </c>
      <c r="C33" s="103">
        <f>УСЬОГО!C33-'16-село-ЦЗ'!C33</f>
        <v>712</v>
      </c>
      <c r="D33" s="101">
        <f t="shared" si="0"/>
        <v>-49.964912280701753</v>
      </c>
      <c r="E33" s="103">
        <f>УСЬОГО!E33-'16-село-ЦЗ'!E33</f>
        <v>957</v>
      </c>
      <c r="F33" s="103">
        <f>УСЬОГО!F33-'16-село-ЦЗ'!F33</f>
        <v>638</v>
      </c>
      <c r="G33" s="104">
        <f t="shared" si="1"/>
        <v>66.666666666666671</v>
      </c>
      <c r="H33" s="103">
        <f>УСЬОГО!H33-'16-село-ЦЗ'!H33</f>
        <v>458</v>
      </c>
      <c r="I33" s="103">
        <f>УСЬОГО!I33-'16-село-ЦЗ'!I33</f>
        <v>308</v>
      </c>
      <c r="J33" s="104">
        <f t="shared" si="2"/>
        <v>67.248908296943227</v>
      </c>
      <c r="K33" s="103">
        <f>УСЬОГО!N33-'16-село-ЦЗ'!K33</f>
        <v>57</v>
      </c>
      <c r="L33" s="103">
        <f>УСЬОГО!O33-'16-село-ЦЗ'!L33</f>
        <v>18</v>
      </c>
      <c r="M33" s="104">
        <f t="shared" si="3"/>
        <v>31.578947368421051</v>
      </c>
      <c r="N33" s="103">
        <f>УСЬОГО!Q33-'16-село-ЦЗ'!N33</f>
        <v>1</v>
      </c>
      <c r="O33" s="103">
        <f>УСЬОГО!R33-'16-село-ЦЗ'!O33</f>
        <v>0</v>
      </c>
      <c r="P33" s="104">
        <f t="shared" si="8"/>
        <v>0</v>
      </c>
      <c r="Q33" s="103">
        <f>УСЬОГО!T33-'16-село-ЦЗ'!Q33</f>
        <v>891</v>
      </c>
      <c r="R33" s="103">
        <f>УСЬОГО!U33-'16-село-ЦЗ'!R33</f>
        <v>588</v>
      </c>
      <c r="S33" s="104">
        <f t="shared" si="4"/>
        <v>65.993265993265993</v>
      </c>
      <c r="T33" s="103">
        <f>УСЬОГО!W33-'16-село-ЦЗ'!T33</f>
        <v>-1253</v>
      </c>
      <c r="U33" s="105">
        <f>УСЬОГО!X33-'16-село-ЦЗ'!U33</f>
        <v>94</v>
      </c>
      <c r="V33" s="104">
        <f t="shared" si="5"/>
        <v>-7.5019952114924182</v>
      </c>
      <c r="W33" s="103">
        <f>УСЬОГО!Z33-'16-село-ЦЗ'!W33</f>
        <v>181</v>
      </c>
      <c r="X33" s="103">
        <f>УСЬОГО!AA33-'16-село-ЦЗ'!X33</f>
        <v>75</v>
      </c>
      <c r="Y33" s="104">
        <f t="shared" si="6"/>
        <v>41.436464088397791</v>
      </c>
      <c r="Z33" s="103">
        <f>УСЬОГО!AC33-'16-село-ЦЗ'!Z33</f>
        <v>160</v>
      </c>
      <c r="AA33" s="103">
        <f>УСЬОГО!AD33-'16-село-ЦЗ'!AA33</f>
        <v>43</v>
      </c>
      <c r="AB33" s="104">
        <f t="shared" si="7"/>
        <v>26.875</v>
      </c>
      <c r="AC33" s="35"/>
      <c r="AD33" s="39"/>
    </row>
    <row r="34" spans="1:30" s="40" customFormat="1" ht="19.5" customHeight="1" x14ac:dyDescent="0.25">
      <c r="A34" s="54" t="s">
        <v>60</v>
      </c>
      <c r="B34" s="103">
        <f>УСЬОГО!B34-'16-село-ЦЗ'!B34</f>
        <v>-1174</v>
      </c>
      <c r="C34" s="103">
        <f>УСЬОГО!C34-'16-село-ЦЗ'!C34</f>
        <v>468</v>
      </c>
      <c r="D34" s="101">
        <f t="shared" si="0"/>
        <v>-39.863713798977855</v>
      </c>
      <c r="E34" s="103">
        <f>УСЬОГО!E34-'16-село-ЦЗ'!E34</f>
        <v>567</v>
      </c>
      <c r="F34" s="103">
        <f>УСЬОГО!F34-'16-село-ЦЗ'!F34</f>
        <v>344</v>
      </c>
      <c r="G34" s="104">
        <f t="shared" si="1"/>
        <v>60.670194003527335</v>
      </c>
      <c r="H34" s="103">
        <f>УСЬОГО!H34-'16-село-ЦЗ'!H34</f>
        <v>418</v>
      </c>
      <c r="I34" s="103">
        <f>УСЬОГО!I34-'16-село-ЦЗ'!I34</f>
        <v>175</v>
      </c>
      <c r="J34" s="104">
        <f t="shared" si="2"/>
        <v>41.866028708133975</v>
      </c>
      <c r="K34" s="103">
        <f>УСЬОГО!N34-'16-село-ЦЗ'!K34</f>
        <v>22</v>
      </c>
      <c r="L34" s="103">
        <f>УСЬОГО!O34-'16-село-ЦЗ'!L34</f>
        <v>6</v>
      </c>
      <c r="M34" s="104">
        <f t="shared" si="3"/>
        <v>27.272727272727273</v>
      </c>
      <c r="N34" s="103">
        <f>УСЬОГО!Q34-'16-село-ЦЗ'!N34</f>
        <v>0</v>
      </c>
      <c r="O34" s="103">
        <f>УСЬОГО!R34-'16-село-ЦЗ'!O34</f>
        <v>0</v>
      </c>
      <c r="P34" s="104" t="str">
        <f t="shared" si="8"/>
        <v>-</v>
      </c>
      <c r="Q34" s="103">
        <f>УСЬОГО!T34-'16-село-ЦЗ'!Q34</f>
        <v>478</v>
      </c>
      <c r="R34" s="103">
        <f>УСЬОГО!U34-'16-село-ЦЗ'!R34</f>
        <v>285</v>
      </c>
      <c r="S34" s="104">
        <f t="shared" si="4"/>
        <v>59.623430962343093</v>
      </c>
      <c r="T34" s="103">
        <f>УСЬОГО!W34-'16-село-ЦЗ'!T34</f>
        <v>-1014</v>
      </c>
      <c r="U34" s="105">
        <f>УСЬОГО!X34-'16-село-ЦЗ'!U34</f>
        <v>102</v>
      </c>
      <c r="V34" s="104">
        <f t="shared" si="5"/>
        <v>-10.059171597633137</v>
      </c>
      <c r="W34" s="103">
        <f>УСЬОГО!Z34-'16-село-ЦЗ'!W34</f>
        <v>99</v>
      </c>
      <c r="X34" s="103">
        <f>УСЬОГО!AA34-'16-село-ЦЗ'!X34</f>
        <v>68</v>
      </c>
      <c r="Y34" s="104">
        <f t="shared" si="6"/>
        <v>68.686868686868692</v>
      </c>
      <c r="Z34" s="103">
        <f>УСЬОГО!AC34-'16-село-ЦЗ'!Z34</f>
        <v>97</v>
      </c>
      <c r="AA34" s="103">
        <f>УСЬОГО!AD34-'16-село-ЦЗ'!AA34</f>
        <v>43</v>
      </c>
      <c r="AB34" s="104">
        <f t="shared" si="7"/>
        <v>44.329896907216494</v>
      </c>
      <c r="AC34" s="35"/>
      <c r="AD34" s="39"/>
    </row>
    <row r="35" spans="1:30" s="40" customFormat="1" ht="19.5" customHeight="1" x14ac:dyDescent="0.25">
      <c r="A35" s="54" t="s">
        <v>61</v>
      </c>
      <c r="B35" s="103">
        <f>УСЬОГО!B35-'16-село-ЦЗ'!B35</f>
        <v>-692</v>
      </c>
      <c r="C35" s="103">
        <f>УСЬОГО!C35-'16-село-ЦЗ'!C35</f>
        <v>381</v>
      </c>
      <c r="D35" s="101">
        <f t="shared" si="0"/>
        <v>-55.057803468208093</v>
      </c>
      <c r="E35" s="103">
        <f>УСЬОГО!E35-'16-село-ЦЗ'!E35</f>
        <v>590</v>
      </c>
      <c r="F35" s="103">
        <f>УСЬОГО!F35-'16-село-ЦЗ'!F35</f>
        <v>342</v>
      </c>
      <c r="G35" s="104">
        <f t="shared" si="1"/>
        <v>57.966101694915253</v>
      </c>
      <c r="H35" s="103">
        <f>УСЬОГО!H35-'16-село-ЦЗ'!H35</f>
        <v>250</v>
      </c>
      <c r="I35" s="103">
        <f>УСЬОГО!I35-'16-село-ЦЗ'!I35</f>
        <v>151</v>
      </c>
      <c r="J35" s="104">
        <f t="shared" si="2"/>
        <v>60.4</v>
      </c>
      <c r="K35" s="103">
        <f>УСЬОГО!N35-'16-село-ЦЗ'!K35</f>
        <v>63</v>
      </c>
      <c r="L35" s="103">
        <f>УСЬОГО!O35-'16-село-ЦЗ'!L35</f>
        <v>44</v>
      </c>
      <c r="M35" s="104">
        <f t="shared" si="3"/>
        <v>69.841269841269835</v>
      </c>
      <c r="N35" s="103">
        <f>УСЬОГО!Q35-'16-село-ЦЗ'!N35</f>
        <v>2</v>
      </c>
      <c r="O35" s="103">
        <f>УСЬОГО!R35-'16-село-ЦЗ'!O35</f>
        <v>2</v>
      </c>
      <c r="P35" s="104">
        <f t="shared" si="8"/>
        <v>100</v>
      </c>
      <c r="Q35" s="103">
        <f>УСЬОГО!T35-'16-село-ЦЗ'!Q35</f>
        <v>413</v>
      </c>
      <c r="R35" s="103">
        <f>УСЬОГО!U35-'16-село-ЦЗ'!R35</f>
        <v>314</v>
      </c>
      <c r="S35" s="104">
        <f t="shared" si="4"/>
        <v>76.029055690072639</v>
      </c>
      <c r="T35" s="103">
        <f>УСЬОГО!W35-'16-село-ЦЗ'!T35</f>
        <v>-630</v>
      </c>
      <c r="U35" s="105">
        <f>УСЬОГО!X35-'16-село-ЦЗ'!U35</f>
        <v>63</v>
      </c>
      <c r="V35" s="104">
        <f t="shared" si="5"/>
        <v>-10</v>
      </c>
      <c r="W35" s="103">
        <f>УСЬОГО!Z35-'16-село-ЦЗ'!W35</f>
        <v>73</v>
      </c>
      <c r="X35" s="103">
        <f>УСЬОГО!AA35-'16-село-ЦЗ'!X35</f>
        <v>54</v>
      </c>
      <c r="Y35" s="104">
        <f t="shared" si="6"/>
        <v>73.972602739726028</v>
      </c>
      <c r="Z35" s="103">
        <f>УСЬОГО!AC35-'16-село-ЦЗ'!Z35</f>
        <v>59</v>
      </c>
      <c r="AA35" s="103">
        <f>УСЬОГО!AD35-'16-село-ЦЗ'!AA35</f>
        <v>47</v>
      </c>
      <c r="AB35" s="104">
        <f t="shared" si="7"/>
        <v>79.66101694915254</v>
      </c>
      <c r="AC35" s="35"/>
      <c r="AD35" s="39"/>
    </row>
    <row r="36" spans="1:30" ht="60.75" customHeight="1" x14ac:dyDescent="0.25">
      <c r="A36" s="43"/>
      <c r="B36" s="43"/>
      <c r="C36" s="263" t="s">
        <v>95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</row>
    <row r="37" spans="1:30" x14ac:dyDescent="0.25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5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5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5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5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5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5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5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5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5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5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5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5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5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5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5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5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5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5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5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5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5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5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5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5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5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5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5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M2:P2"/>
    <mergeCell ref="U1:AB1"/>
    <mergeCell ref="B1:P1"/>
    <mergeCell ref="X2:Y2"/>
    <mergeCell ref="Z2:AA2"/>
    <mergeCell ref="Q4:Q5"/>
    <mergeCell ref="Q3:S3"/>
    <mergeCell ref="T3:V3"/>
    <mergeCell ref="W3:Y3"/>
    <mergeCell ref="Z3:AB3"/>
    <mergeCell ref="S4:S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L4:L5"/>
    <mergeCell ref="M4:M5"/>
    <mergeCell ref="N4:N5"/>
    <mergeCell ref="O4:O5"/>
    <mergeCell ref="P4:P5"/>
    <mergeCell ref="C36:P36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75" zoomScaleNormal="75" zoomScaleSheetLayoutView="75" workbookViewId="0">
      <pane xSplit="1" ySplit="6" topLeftCell="B22" activePane="bottomRight" state="frozen"/>
      <selection activeCell="A4" sqref="A4:A6"/>
      <selection pane="topRight" activeCell="A4" sqref="A4:A6"/>
      <selection pane="bottomLeft" activeCell="A4" sqref="A4:A6"/>
      <selection pane="bottomRight" activeCell="R45" sqref="R45"/>
    </sheetView>
  </sheetViews>
  <sheetFormatPr defaultColWidth="9.33203125" defaultRowHeight="13.8" x14ac:dyDescent="0.25"/>
  <cols>
    <col min="1" max="1" width="30.44140625" style="42" customWidth="1"/>
    <col min="2" max="2" width="11" style="42" hidden="1" customWidth="1"/>
    <col min="3" max="3" width="22.109375" style="42" customWidth="1"/>
    <col min="4" max="4" width="8.33203125" style="42" hidden="1" customWidth="1"/>
    <col min="5" max="6" width="11.6640625" style="42" customWidth="1"/>
    <col min="7" max="7" width="7.44140625" style="42" customWidth="1"/>
    <col min="8" max="8" width="11.6640625" style="42" customWidth="1"/>
    <col min="9" max="9" width="11" style="42" customWidth="1"/>
    <col min="10" max="10" width="7.44140625" style="42" customWidth="1"/>
    <col min="11" max="12" width="9.44140625" style="42" customWidth="1"/>
    <col min="13" max="13" width="9" style="42" customWidth="1"/>
    <col min="14" max="15" width="12.44140625" style="42" customWidth="1"/>
    <col min="16" max="16" width="8.33203125" style="42" customWidth="1"/>
    <col min="17" max="18" width="16" style="42" customWidth="1"/>
    <col min="19" max="19" width="8.33203125" style="42" customWidth="1"/>
    <col min="20" max="20" width="10.5546875" style="42" hidden="1" customWidth="1"/>
    <col min="21" max="21" width="16" style="42" customWidth="1"/>
    <col min="22" max="22" width="8.33203125" style="42" hidden="1" customWidth="1"/>
    <col min="23" max="24" width="15.88671875" style="42" customWidth="1"/>
    <col min="25" max="25" width="8.33203125" style="42" customWidth="1"/>
    <col min="26" max="27" width="15.109375" style="42" customWidth="1"/>
    <col min="28" max="28" width="15.33203125" style="42" customWidth="1"/>
    <col min="29" max="16384" width="9.33203125" style="42"/>
  </cols>
  <sheetData>
    <row r="1" spans="1:32" s="26" customFormat="1" ht="60" customHeight="1" x14ac:dyDescent="0.3">
      <c r="B1" s="262" t="s">
        <v>187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5"/>
      <c r="R1" s="25"/>
      <c r="S1" s="25"/>
      <c r="T1" s="25"/>
      <c r="U1" s="248" t="s">
        <v>14</v>
      </c>
      <c r="V1" s="248"/>
      <c r="W1" s="248"/>
      <c r="X1" s="248"/>
      <c r="Y1" s="248"/>
      <c r="Z1" s="248"/>
      <c r="AA1" s="248"/>
      <c r="AB1" s="248"/>
    </row>
    <row r="2" spans="1:32" s="29" customFormat="1" ht="14.2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0" t="s">
        <v>7</v>
      </c>
      <c r="N2" s="260"/>
      <c r="O2" s="260"/>
      <c r="P2" s="260"/>
      <c r="Q2" s="28"/>
      <c r="R2" s="28"/>
      <c r="S2" s="28"/>
      <c r="T2" s="28"/>
      <c r="U2" s="28"/>
      <c r="V2" s="28"/>
      <c r="X2" s="261"/>
      <c r="Y2" s="261"/>
      <c r="Z2" s="260" t="s">
        <v>7</v>
      </c>
      <c r="AA2" s="260"/>
      <c r="AB2" s="260"/>
      <c r="AC2" s="52"/>
    </row>
    <row r="3" spans="1:32" s="30" customFormat="1" ht="56.85" customHeight="1" x14ac:dyDescent="0.3">
      <c r="A3" s="258"/>
      <c r="B3" s="153"/>
      <c r="C3" s="149" t="s">
        <v>94</v>
      </c>
      <c r="D3" s="153"/>
      <c r="E3" s="252" t="s">
        <v>22</v>
      </c>
      <c r="F3" s="252"/>
      <c r="G3" s="252"/>
      <c r="H3" s="252" t="s">
        <v>13</v>
      </c>
      <c r="I3" s="252"/>
      <c r="J3" s="252"/>
      <c r="K3" s="252" t="s">
        <v>9</v>
      </c>
      <c r="L3" s="252"/>
      <c r="M3" s="252"/>
      <c r="N3" s="252" t="s">
        <v>10</v>
      </c>
      <c r="O3" s="252"/>
      <c r="P3" s="252"/>
      <c r="Q3" s="249" t="s">
        <v>8</v>
      </c>
      <c r="R3" s="250"/>
      <c r="S3" s="251"/>
      <c r="T3" s="252" t="s">
        <v>16</v>
      </c>
      <c r="U3" s="252"/>
      <c r="V3" s="252"/>
      <c r="W3" s="259" t="s">
        <v>11</v>
      </c>
      <c r="X3" s="259"/>
      <c r="Y3" s="259"/>
      <c r="Z3" s="252" t="s">
        <v>12</v>
      </c>
      <c r="AA3" s="252"/>
      <c r="AB3" s="252"/>
    </row>
    <row r="4" spans="1:32" s="31" customFormat="1" ht="19.5" customHeight="1" x14ac:dyDescent="0.3">
      <c r="A4" s="258"/>
      <c r="B4" s="275" t="s">
        <v>62</v>
      </c>
      <c r="C4" s="256" t="s">
        <v>92</v>
      </c>
      <c r="D4" s="276" t="s">
        <v>2</v>
      </c>
      <c r="E4" s="256" t="s">
        <v>62</v>
      </c>
      <c r="F4" s="256" t="s">
        <v>92</v>
      </c>
      <c r="G4" s="276" t="s">
        <v>2</v>
      </c>
      <c r="H4" s="256" t="s">
        <v>62</v>
      </c>
      <c r="I4" s="256" t="s">
        <v>92</v>
      </c>
      <c r="J4" s="276" t="s">
        <v>2</v>
      </c>
      <c r="K4" s="256" t="s">
        <v>62</v>
      </c>
      <c r="L4" s="256" t="s">
        <v>92</v>
      </c>
      <c r="M4" s="276" t="s">
        <v>2</v>
      </c>
      <c r="N4" s="256" t="s">
        <v>62</v>
      </c>
      <c r="O4" s="256" t="s">
        <v>92</v>
      </c>
      <c r="P4" s="276" t="s">
        <v>2</v>
      </c>
      <c r="Q4" s="256" t="s">
        <v>62</v>
      </c>
      <c r="R4" s="256" t="s">
        <v>92</v>
      </c>
      <c r="S4" s="276" t="s">
        <v>2</v>
      </c>
      <c r="T4" s="256" t="s">
        <v>15</v>
      </c>
      <c r="U4" s="256" t="s">
        <v>93</v>
      </c>
      <c r="V4" s="276" t="s">
        <v>2</v>
      </c>
      <c r="W4" s="256" t="s">
        <v>62</v>
      </c>
      <c r="X4" s="256" t="s">
        <v>92</v>
      </c>
      <c r="Y4" s="276" t="s">
        <v>2</v>
      </c>
      <c r="Z4" s="256" t="s">
        <v>62</v>
      </c>
      <c r="AA4" s="256" t="s">
        <v>92</v>
      </c>
      <c r="AB4" s="276" t="s">
        <v>2</v>
      </c>
    </row>
    <row r="5" spans="1:32" s="31" customFormat="1" ht="1.5" customHeight="1" x14ac:dyDescent="0.3">
      <c r="A5" s="258"/>
      <c r="B5" s="275"/>
      <c r="C5" s="256"/>
      <c r="D5" s="276"/>
      <c r="E5" s="256"/>
      <c r="F5" s="256"/>
      <c r="G5" s="276"/>
      <c r="H5" s="256"/>
      <c r="I5" s="256"/>
      <c r="J5" s="276"/>
      <c r="K5" s="256"/>
      <c r="L5" s="256"/>
      <c r="M5" s="276"/>
      <c r="N5" s="256"/>
      <c r="O5" s="256"/>
      <c r="P5" s="276"/>
      <c r="Q5" s="256"/>
      <c r="R5" s="256"/>
      <c r="S5" s="276"/>
      <c r="T5" s="256"/>
      <c r="U5" s="256"/>
      <c r="V5" s="276"/>
      <c r="W5" s="256"/>
      <c r="X5" s="256"/>
      <c r="Y5" s="276"/>
      <c r="Z5" s="256"/>
      <c r="AA5" s="256"/>
      <c r="AB5" s="276"/>
    </row>
    <row r="6" spans="1:32" s="48" customFormat="1" ht="11.25" customHeight="1" x14ac:dyDescent="0.25">
      <c r="A6" s="46" t="s">
        <v>3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19</v>
      </c>
      <c r="V6" s="47">
        <v>21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</row>
    <row r="7" spans="1:32" s="36" customFormat="1" ht="18" customHeight="1" x14ac:dyDescent="0.25">
      <c r="A7" s="32" t="s">
        <v>33</v>
      </c>
      <c r="B7" s="33">
        <f>SUM(B8:B35)</f>
        <v>39662</v>
      </c>
      <c r="C7" s="181">
        <f>SUM(C8:C35)</f>
        <v>19248</v>
      </c>
      <c r="D7" s="34">
        <f>C7*100/B7</f>
        <v>48.530079168977863</v>
      </c>
      <c r="E7" s="33">
        <f>SUM(E8:E35)</f>
        <v>27600</v>
      </c>
      <c r="F7" s="181">
        <f>SUM(F8:F35)</f>
        <v>15981</v>
      </c>
      <c r="G7" s="34">
        <f>F7*100/E7</f>
        <v>57.902173913043477</v>
      </c>
      <c r="H7" s="33">
        <f>SUM(H8:H35)</f>
        <v>11616</v>
      </c>
      <c r="I7" s="181">
        <f>SUM(I8:I35)</f>
        <v>6525</v>
      </c>
      <c r="J7" s="34">
        <f>I7*100/H7</f>
        <v>56.172520661157023</v>
      </c>
      <c r="K7" s="33">
        <f>SUM(K8:K35)</f>
        <v>2232</v>
      </c>
      <c r="L7" s="181">
        <f>SUM(L8:L35)</f>
        <v>1266</v>
      </c>
      <c r="M7" s="34">
        <f>L7*100/K7</f>
        <v>56.72043010752688</v>
      </c>
      <c r="N7" s="33">
        <f>SUM(N8:N35)</f>
        <v>259</v>
      </c>
      <c r="O7" s="181">
        <f>SUM(O8:O35)</f>
        <v>109</v>
      </c>
      <c r="P7" s="34">
        <f>O7*100/N7</f>
        <v>42.084942084942085</v>
      </c>
      <c r="Q7" s="33">
        <f>SUM(Q8:Q35)</f>
        <v>23065</v>
      </c>
      <c r="R7" s="33">
        <f>SUM(R8:R35)</f>
        <v>13731</v>
      </c>
      <c r="S7" s="34">
        <f>R7*100/Q7</f>
        <v>59.53175807500542</v>
      </c>
      <c r="T7" s="33">
        <f>SUM(T8:T35)</f>
        <v>37641</v>
      </c>
      <c r="U7" s="33">
        <f>SUM(U8:U35)</f>
        <v>2724</v>
      </c>
      <c r="V7" s="34">
        <f>U7*100/T7</f>
        <v>7.2367896708376502</v>
      </c>
      <c r="W7" s="33">
        <f>SUM(W8:W35)</f>
        <v>5116</v>
      </c>
      <c r="X7" s="181">
        <f>SUM(X8:X35)</f>
        <v>2061</v>
      </c>
      <c r="Y7" s="34">
        <f>X7*100/W7</f>
        <v>40.285379202501957</v>
      </c>
      <c r="Z7" s="33">
        <f>SUM(Z8:Z35)</f>
        <v>4583</v>
      </c>
      <c r="AA7" s="33">
        <f>SUM(AA8:AA35)</f>
        <v>1474</v>
      </c>
      <c r="AB7" s="34">
        <f>AA7*100/Z7</f>
        <v>32.162339079205758</v>
      </c>
      <c r="AC7" s="35"/>
      <c r="AD7" s="35"/>
      <c r="AF7" s="40"/>
    </row>
    <row r="8" spans="1:32" s="40" customFormat="1" ht="18.75" customHeight="1" x14ac:dyDescent="0.3">
      <c r="A8" s="54" t="s">
        <v>34</v>
      </c>
      <c r="B8" s="185">
        <v>2586</v>
      </c>
      <c r="C8" s="182">
        <v>1974</v>
      </c>
      <c r="D8" s="34"/>
      <c r="E8" s="185">
        <v>2489</v>
      </c>
      <c r="F8" s="190">
        <v>1581</v>
      </c>
      <c r="G8" s="38">
        <f t="shared" ref="G8:G35" si="0">F8*100/E8</f>
        <v>63.519485737243876</v>
      </c>
      <c r="H8" s="185">
        <v>310</v>
      </c>
      <c r="I8" s="190">
        <v>273</v>
      </c>
      <c r="J8" s="38">
        <f>IF(ISERROR(I8*100/H8),"-",(I8*100/H8))</f>
        <v>88.064516129032256</v>
      </c>
      <c r="K8" s="37">
        <v>174</v>
      </c>
      <c r="L8" s="190">
        <v>131</v>
      </c>
      <c r="M8" s="38">
        <f>IF(ISERROR(L8*100/K8),"-",(L8*100/K8))</f>
        <v>75.287356321839084</v>
      </c>
      <c r="N8" s="185">
        <v>16</v>
      </c>
      <c r="O8" s="188">
        <v>0</v>
      </c>
      <c r="P8" s="38">
        <f>IF(ISERROR(O8*100/N8),"-",(O8*100/N8))</f>
        <v>0</v>
      </c>
      <c r="Q8" s="53">
        <v>1617</v>
      </c>
      <c r="R8" s="186">
        <v>1137</v>
      </c>
      <c r="S8" s="38">
        <f t="shared" ref="S8:S35" si="1">R8*100/Q8</f>
        <v>70.315398886827452</v>
      </c>
      <c r="T8" s="37">
        <v>2362</v>
      </c>
      <c r="U8" s="53">
        <v>275</v>
      </c>
      <c r="V8" s="38"/>
      <c r="W8" s="197">
        <v>568</v>
      </c>
      <c r="X8" s="190">
        <v>187</v>
      </c>
      <c r="Y8" s="38">
        <f t="shared" ref="Y8:Y35" si="2">X8*100/W8</f>
        <v>32.922535211267608</v>
      </c>
      <c r="Z8" s="53">
        <v>504</v>
      </c>
      <c r="AA8" s="186">
        <v>151</v>
      </c>
      <c r="AB8" s="38">
        <f t="shared" ref="AB8:AB35" si="3">AA8*100/Z8</f>
        <v>29.960317460317459</v>
      </c>
      <c r="AC8" s="35"/>
      <c r="AD8" s="39"/>
    </row>
    <row r="9" spans="1:32" s="41" customFormat="1" ht="18.75" customHeight="1" x14ac:dyDescent="0.25">
      <c r="A9" s="54" t="s">
        <v>35</v>
      </c>
      <c r="B9" s="185">
        <v>838</v>
      </c>
      <c r="C9" s="182">
        <v>310</v>
      </c>
      <c r="D9" s="34"/>
      <c r="E9" s="185">
        <v>468</v>
      </c>
      <c r="F9" s="189">
        <v>245</v>
      </c>
      <c r="G9" s="38">
        <f t="shared" si="0"/>
        <v>52.350427350427353</v>
      </c>
      <c r="H9" s="185">
        <v>161</v>
      </c>
      <c r="I9" s="190">
        <v>96</v>
      </c>
      <c r="J9" s="38">
        <f t="shared" ref="J9:J35" si="4">IF(ISERROR(I9*100/H9),"-",(I9*100/H9))</f>
        <v>59.627329192546583</v>
      </c>
      <c r="K9" s="37">
        <v>10</v>
      </c>
      <c r="L9" s="189">
        <v>11</v>
      </c>
      <c r="M9" s="38">
        <f t="shared" ref="M9:M35" si="5">IF(ISERROR(L9*100/K9),"-",(L9*100/K9))</f>
        <v>110</v>
      </c>
      <c r="N9" s="185">
        <v>2</v>
      </c>
      <c r="O9" s="189">
        <v>4</v>
      </c>
      <c r="P9" s="38">
        <f t="shared" ref="P9:P35" si="6">IF(ISERROR(O9*100/N9),"-",(O9*100/N9))</f>
        <v>200</v>
      </c>
      <c r="Q9" s="53">
        <v>384</v>
      </c>
      <c r="R9" s="187">
        <v>209</v>
      </c>
      <c r="S9" s="38">
        <f t="shared" si="1"/>
        <v>54.427083333333336</v>
      </c>
      <c r="T9" s="37">
        <v>794</v>
      </c>
      <c r="U9" s="53">
        <v>48</v>
      </c>
      <c r="V9" s="38"/>
      <c r="W9" s="197">
        <v>65</v>
      </c>
      <c r="X9" s="189">
        <v>42</v>
      </c>
      <c r="Y9" s="38">
        <f t="shared" si="2"/>
        <v>64.615384615384613</v>
      </c>
      <c r="Z9" s="53">
        <v>47</v>
      </c>
      <c r="AA9" s="187">
        <v>32</v>
      </c>
      <c r="AB9" s="38">
        <f t="shared" si="3"/>
        <v>68.085106382978722</v>
      </c>
      <c r="AC9" s="35"/>
      <c r="AD9" s="39"/>
    </row>
    <row r="10" spans="1:32" s="40" customFormat="1" ht="18.75" customHeight="1" x14ac:dyDescent="0.3">
      <c r="A10" s="54" t="s">
        <v>36</v>
      </c>
      <c r="B10" s="185">
        <v>229</v>
      </c>
      <c r="C10" s="182">
        <v>135</v>
      </c>
      <c r="D10" s="34"/>
      <c r="E10" s="185">
        <v>255</v>
      </c>
      <c r="F10" s="188">
        <v>101</v>
      </c>
      <c r="G10" s="38">
        <f t="shared" si="0"/>
        <v>39.607843137254903</v>
      </c>
      <c r="H10" s="185">
        <v>81</v>
      </c>
      <c r="I10" s="190">
        <v>47</v>
      </c>
      <c r="J10" s="38">
        <f t="shared" si="4"/>
        <v>58.02469135802469</v>
      </c>
      <c r="K10" s="37">
        <v>13</v>
      </c>
      <c r="L10" s="188">
        <v>5</v>
      </c>
      <c r="M10" s="38">
        <f t="shared" si="5"/>
        <v>38.46153846153846</v>
      </c>
      <c r="N10" s="185">
        <v>15</v>
      </c>
      <c r="O10" s="188">
        <v>1</v>
      </c>
      <c r="P10" s="38">
        <f t="shared" si="6"/>
        <v>6.666666666666667</v>
      </c>
      <c r="Q10" s="53">
        <v>222</v>
      </c>
      <c r="R10" s="186">
        <v>85</v>
      </c>
      <c r="S10" s="38">
        <f t="shared" si="1"/>
        <v>38.288288288288285</v>
      </c>
      <c r="T10" s="37">
        <v>223</v>
      </c>
      <c r="U10" s="53">
        <v>11</v>
      </c>
      <c r="V10" s="38"/>
      <c r="W10" s="197">
        <v>35</v>
      </c>
      <c r="X10" s="191">
        <v>10</v>
      </c>
      <c r="Y10" s="38">
        <f t="shared" si="2"/>
        <v>28.571428571428573</v>
      </c>
      <c r="Z10" s="53">
        <v>29</v>
      </c>
      <c r="AA10" s="186">
        <v>7</v>
      </c>
      <c r="AB10" s="38">
        <f t="shared" si="3"/>
        <v>24.137931034482758</v>
      </c>
      <c r="AC10" s="35"/>
      <c r="AD10" s="39"/>
    </row>
    <row r="11" spans="1:32" s="40" customFormat="1" ht="18.75" customHeight="1" x14ac:dyDescent="0.3">
      <c r="A11" s="54" t="s">
        <v>37</v>
      </c>
      <c r="B11" s="185">
        <v>541</v>
      </c>
      <c r="C11" s="182">
        <v>304</v>
      </c>
      <c r="D11" s="34"/>
      <c r="E11" s="185">
        <v>312</v>
      </c>
      <c r="F11" s="188">
        <v>232</v>
      </c>
      <c r="G11" s="38">
        <f t="shared" si="0"/>
        <v>74.358974358974365</v>
      </c>
      <c r="H11" s="185">
        <v>104</v>
      </c>
      <c r="I11" s="190">
        <v>95</v>
      </c>
      <c r="J11" s="38">
        <f t="shared" si="4"/>
        <v>91.34615384615384</v>
      </c>
      <c r="K11" s="37">
        <v>4</v>
      </c>
      <c r="L11" s="188">
        <v>8</v>
      </c>
      <c r="M11" s="38">
        <f t="shared" si="5"/>
        <v>200</v>
      </c>
      <c r="N11" s="185">
        <v>0</v>
      </c>
      <c r="O11" s="188">
        <v>0</v>
      </c>
      <c r="P11" s="38" t="str">
        <f t="shared" si="6"/>
        <v>-</v>
      </c>
      <c r="Q11" s="53">
        <v>275</v>
      </c>
      <c r="R11" s="186">
        <v>189</v>
      </c>
      <c r="S11" s="38">
        <f t="shared" si="1"/>
        <v>68.727272727272734</v>
      </c>
      <c r="T11" s="37">
        <v>509</v>
      </c>
      <c r="U11" s="53">
        <v>38</v>
      </c>
      <c r="V11" s="38"/>
      <c r="W11" s="197">
        <v>77</v>
      </c>
      <c r="X11" s="191">
        <v>31</v>
      </c>
      <c r="Y11" s="38">
        <f t="shared" si="2"/>
        <v>40.259740259740262</v>
      </c>
      <c r="Z11" s="53">
        <v>58</v>
      </c>
      <c r="AA11" s="186">
        <v>20</v>
      </c>
      <c r="AB11" s="38">
        <f t="shared" si="3"/>
        <v>34.482758620689658</v>
      </c>
      <c r="AC11" s="35"/>
      <c r="AD11" s="39"/>
    </row>
    <row r="12" spans="1:32" s="40" customFormat="1" ht="18.75" customHeight="1" x14ac:dyDescent="0.3">
      <c r="A12" s="54" t="s">
        <v>38</v>
      </c>
      <c r="B12" s="185">
        <v>1348</v>
      </c>
      <c r="C12" s="182">
        <v>386</v>
      </c>
      <c r="D12" s="34"/>
      <c r="E12" s="185">
        <v>570</v>
      </c>
      <c r="F12" s="188">
        <v>311</v>
      </c>
      <c r="G12" s="38">
        <f t="shared" si="0"/>
        <v>54.561403508771932</v>
      </c>
      <c r="H12" s="185">
        <v>281</v>
      </c>
      <c r="I12" s="190">
        <v>159</v>
      </c>
      <c r="J12" s="38">
        <f t="shared" si="4"/>
        <v>56.583629893238431</v>
      </c>
      <c r="K12" s="37">
        <v>47</v>
      </c>
      <c r="L12" s="188">
        <v>31</v>
      </c>
      <c r="M12" s="38">
        <f t="shared" si="5"/>
        <v>65.957446808510639</v>
      </c>
      <c r="N12" s="185">
        <v>2</v>
      </c>
      <c r="O12" s="188">
        <v>1</v>
      </c>
      <c r="P12" s="38">
        <f t="shared" si="6"/>
        <v>50</v>
      </c>
      <c r="Q12" s="53">
        <v>497</v>
      </c>
      <c r="R12" s="186">
        <v>285</v>
      </c>
      <c r="S12" s="38">
        <f t="shared" si="1"/>
        <v>57.34406438631791</v>
      </c>
      <c r="T12" s="37">
        <v>1291</v>
      </c>
      <c r="U12" s="53">
        <v>69</v>
      </c>
      <c r="V12" s="38"/>
      <c r="W12" s="197">
        <v>91</v>
      </c>
      <c r="X12" s="191">
        <v>57</v>
      </c>
      <c r="Y12" s="38">
        <f t="shared" si="2"/>
        <v>62.637362637362635</v>
      </c>
      <c r="Z12" s="53">
        <v>78</v>
      </c>
      <c r="AA12" s="186">
        <v>39</v>
      </c>
      <c r="AB12" s="38">
        <f t="shared" si="3"/>
        <v>50</v>
      </c>
      <c r="AC12" s="35"/>
      <c r="AD12" s="39"/>
    </row>
    <row r="13" spans="1:32" s="40" customFormat="1" ht="18.75" customHeight="1" x14ac:dyDescent="0.3">
      <c r="A13" s="54" t="s">
        <v>39</v>
      </c>
      <c r="B13" s="185">
        <v>311</v>
      </c>
      <c r="C13" s="182">
        <v>102</v>
      </c>
      <c r="D13" s="34"/>
      <c r="E13" s="185">
        <v>236</v>
      </c>
      <c r="F13" s="188">
        <v>89</v>
      </c>
      <c r="G13" s="38">
        <f t="shared" si="0"/>
        <v>37.711864406779661</v>
      </c>
      <c r="H13" s="185">
        <v>108</v>
      </c>
      <c r="I13" s="190">
        <v>35</v>
      </c>
      <c r="J13" s="38">
        <f t="shared" si="4"/>
        <v>32.407407407407405</v>
      </c>
      <c r="K13" s="37">
        <v>13</v>
      </c>
      <c r="L13" s="188">
        <v>1</v>
      </c>
      <c r="M13" s="38">
        <f t="shared" si="5"/>
        <v>7.6923076923076925</v>
      </c>
      <c r="N13" s="185">
        <v>0</v>
      </c>
      <c r="O13" s="188">
        <v>0</v>
      </c>
      <c r="P13" s="38" t="str">
        <f t="shared" si="6"/>
        <v>-</v>
      </c>
      <c r="Q13" s="53">
        <v>210</v>
      </c>
      <c r="R13" s="186">
        <v>84</v>
      </c>
      <c r="S13" s="38">
        <f t="shared" si="1"/>
        <v>40</v>
      </c>
      <c r="T13" s="37">
        <v>303</v>
      </c>
      <c r="U13" s="53">
        <v>17</v>
      </c>
      <c r="V13" s="38"/>
      <c r="W13" s="197">
        <v>22</v>
      </c>
      <c r="X13" s="191">
        <v>16</v>
      </c>
      <c r="Y13" s="38">
        <f t="shared" si="2"/>
        <v>72.727272727272734</v>
      </c>
      <c r="Z13" s="53">
        <v>17</v>
      </c>
      <c r="AA13" s="186">
        <v>11</v>
      </c>
      <c r="AB13" s="38">
        <f t="shared" si="3"/>
        <v>64.705882352941174</v>
      </c>
      <c r="AC13" s="35"/>
      <c r="AD13" s="39"/>
    </row>
    <row r="14" spans="1:32" s="40" customFormat="1" ht="18.75" customHeight="1" x14ac:dyDescent="0.3">
      <c r="A14" s="54" t="s">
        <v>40</v>
      </c>
      <c r="B14" s="185">
        <v>143</v>
      </c>
      <c r="C14" s="182">
        <v>71</v>
      </c>
      <c r="D14" s="34"/>
      <c r="E14" s="185">
        <v>92</v>
      </c>
      <c r="F14" s="188">
        <v>62</v>
      </c>
      <c r="G14" s="38">
        <f t="shared" si="0"/>
        <v>67.391304347826093</v>
      </c>
      <c r="H14" s="185">
        <v>54</v>
      </c>
      <c r="I14" s="190">
        <v>14</v>
      </c>
      <c r="J14" s="38">
        <f t="shared" si="4"/>
        <v>25.925925925925927</v>
      </c>
      <c r="K14" s="37">
        <v>4</v>
      </c>
      <c r="L14" s="188">
        <v>0</v>
      </c>
      <c r="M14" s="38">
        <f t="shared" si="5"/>
        <v>0</v>
      </c>
      <c r="N14" s="185">
        <v>2</v>
      </c>
      <c r="O14" s="188">
        <v>0</v>
      </c>
      <c r="P14" s="38">
        <f t="shared" si="6"/>
        <v>0</v>
      </c>
      <c r="Q14" s="53">
        <v>86</v>
      </c>
      <c r="R14" s="186">
        <v>61</v>
      </c>
      <c r="S14" s="38">
        <f t="shared" si="1"/>
        <v>70.930232558139537</v>
      </c>
      <c r="T14" s="37">
        <v>125</v>
      </c>
      <c r="U14" s="53">
        <v>12</v>
      </c>
      <c r="V14" s="38"/>
      <c r="W14" s="197">
        <v>8</v>
      </c>
      <c r="X14" s="191">
        <v>12</v>
      </c>
      <c r="Y14" s="38">
        <f t="shared" si="2"/>
        <v>150</v>
      </c>
      <c r="Z14" s="53">
        <v>8</v>
      </c>
      <c r="AA14" s="186">
        <v>11</v>
      </c>
      <c r="AB14" s="38">
        <f t="shared" si="3"/>
        <v>137.5</v>
      </c>
      <c r="AC14" s="35"/>
      <c r="AD14" s="39"/>
    </row>
    <row r="15" spans="1:32" s="40" customFormat="1" ht="18.75" customHeight="1" x14ac:dyDescent="0.3">
      <c r="A15" s="54" t="s">
        <v>41</v>
      </c>
      <c r="B15" s="185">
        <v>2177</v>
      </c>
      <c r="C15" s="182">
        <v>469</v>
      </c>
      <c r="D15" s="34"/>
      <c r="E15" s="185">
        <v>465</v>
      </c>
      <c r="F15" s="188">
        <v>390</v>
      </c>
      <c r="G15" s="38">
        <f t="shared" si="0"/>
        <v>83.870967741935488</v>
      </c>
      <c r="H15" s="185">
        <v>345</v>
      </c>
      <c r="I15" s="190">
        <v>195</v>
      </c>
      <c r="J15" s="38">
        <f t="shared" si="4"/>
        <v>56.521739130434781</v>
      </c>
      <c r="K15" s="37">
        <v>25</v>
      </c>
      <c r="L15" s="188">
        <v>12</v>
      </c>
      <c r="M15" s="38">
        <f t="shared" si="5"/>
        <v>48</v>
      </c>
      <c r="N15" s="185">
        <v>1</v>
      </c>
      <c r="O15" s="188">
        <v>2</v>
      </c>
      <c r="P15" s="38">
        <f t="shared" si="6"/>
        <v>200</v>
      </c>
      <c r="Q15" s="53">
        <v>368</v>
      </c>
      <c r="R15" s="186">
        <v>341</v>
      </c>
      <c r="S15" s="38">
        <f t="shared" si="1"/>
        <v>92.663043478260875</v>
      </c>
      <c r="T15" s="37">
        <v>2127</v>
      </c>
      <c r="U15" s="53">
        <v>27</v>
      </c>
      <c r="V15" s="38"/>
      <c r="W15" s="197">
        <v>83</v>
      </c>
      <c r="X15" s="191">
        <v>17</v>
      </c>
      <c r="Y15" s="38">
        <f t="shared" si="2"/>
        <v>20.481927710843372</v>
      </c>
      <c r="Z15" s="53">
        <v>70</v>
      </c>
      <c r="AA15" s="186">
        <v>11</v>
      </c>
      <c r="AB15" s="38">
        <f t="shared" si="3"/>
        <v>15.714285714285714</v>
      </c>
      <c r="AC15" s="35"/>
      <c r="AD15" s="39"/>
    </row>
    <row r="16" spans="1:32" s="40" customFormat="1" ht="18.75" customHeight="1" x14ac:dyDescent="0.3">
      <c r="A16" s="54" t="s">
        <v>42</v>
      </c>
      <c r="B16" s="185">
        <v>1300</v>
      </c>
      <c r="C16" s="182">
        <v>938</v>
      </c>
      <c r="D16" s="34"/>
      <c r="E16" s="185">
        <v>1287</v>
      </c>
      <c r="F16" s="188">
        <v>771</v>
      </c>
      <c r="G16" s="38">
        <f t="shared" si="0"/>
        <v>59.906759906759909</v>
      </c>
      <c r="H16" s="185">
        <v>762</v>
      </c>
      <c r="I16" s="190">
        <v>487</v>
      </c>
      <c r="J16" s="38">
        <f t="shared" si="4"/>
        <v>63.910761154855642</v>
      </c>
      <c r="K16" s="37">
        <v>119</v>
      </c>
      <c r="L16" s="188">
        <v>34</v>
      </c>
      <c r="M16" s="38">
        <f t="shared" si="5"/>
        <v>28.571428571428573</v>
      </c>
      <c r="N16" s="185">
        <v>44</v>
      </c>
      <c r="O16" s="188">
        <v>15</v>
      </c>
      <c r="P16" s="38">
        <f t="shared" si="6"/>
        <v>34.090909090909093</v>
      </c>
      <c r="Q16" s="53">
        <v>1142</v>
      </c>
      <c r="R16" s="186">
        <v>718</v>
      </c>
      <c r="S16" s="38">
        <f t="shared" si="1"/>
        <v>62.872154115586689</v>
      </c>
      <c r="T16" s="37">
        <v>1169</v>
      </c>
      <c r="U16" s="53">
        <v>102</v>
      </c>
      <c r="V16" s="38"/>
      <c r="W16" s="197">
        <v>126</v>
      </c>
      <c r="X16" s="191">
        <v>53</v>
      </c>
      <c r="Y16" s="38">
        <f t="shared" si="2"/>
        <v>42.063492063492063</v>
      </c>
      <c r="Z16" s="53">
        <v>116</v>
      </c>
      <c r="AA16" s="186">
        <v>41</v>
      </c>
      <c r="AB16" s="38">
        <f t="shared" si="3"/>
        <v>35.344827586206897</v>
      </c>
      <c r="AC16" s="35"/>
      <c r="AD16" s="39"/>
    </row>
    <row r="17" spans="1:30" s="40" customFormat="1" ht="18.75" customHeight="1" x14ac:dyDescent="0.3">
      <c r="A17" s="54" t="s">
        <v>43</v>
      </c>
      <c r="B17" s="185">
        <v>4186</v>
      </c>
      <c r="C17" s="182">
        <v>1387</v>
      </c>
      <c r="D17" s="34"/>
      <c r="E17" s="185">
        <v>1913</v>
      </c>
      <c r="F17" s="188">
        <v>1204</v>
      </c>
      <c r="G17" s="38">
        <f t="shared" si="0"/>
        <v>62.937794040773653</v>
      </c>
      <c r="H17" s="185">
        <v>731</v>
      </c>
      <c r="I17" s="190">
        <v>451</v>
      </c>
      <c r="J17" s="38">
        <f t="shared" si="4"/>
        <v>61.696306429548564</v>
      </c>
      <c r="K17" s="37">
        <v>117</v>
      </c>
      <c r="L17" s="188">
        <v>69</v>
      </c>
      <c r="M17" s="38">
        <f t="shared" si="5"/>
        <v>58.974358974358971</v>
      </c>
      <c r="N17" s="185">
        <v>10</v>
      </c>
      <c r="O17" s="188">
        <v>0</v>
      </c>
      <c r="P17" s="38">
        <f t="shared" si="6"/>
        <v>0</v>
      </c>
      <c r="Q17" s="53">
        <v>1324</v>
      </c>
      <c r="R17" s="186">
        <v>968</v>
      </c>
      <c r="S17" s="38">
        <f t="shared" si="1"/>
        <v>73.111782477341393</v>
      </c>
      <c r="T17" s="37">
        <v>4039</v>
      </c>
      <c r="U17" s="53">
        <v>176</v>
      </c>
      <c r="V17" s="38"/>
      <c r="W17" s="197">
        <v>450</v>
      </c>
      <c r="X17" s="191">
        <v>138</v>
      </c>
      <c r="Y17" s="38">
        <f t="shared" si="2"/>
        <v>30.666666666666668</v>
      </c>
      <c r="Z17" s="53">
        <v>419</v>
      </c>
      <c r="AA17" s="186">
        <v>111</v>
      </c>
      <c r="AB17" s="38">
        <f t="shared" si="3"/>
        <v>26.491646778042959</v>
      </c>
      <c r="AC17" s="35"/>
      <c r="AD17" s="39"/>
    </row>
    <row r="18" spans="1:30" s="40" customFormat="1" ht="18.75" customHeight="1" x14ac:dyDescent="0.3">
      <c r="A18" s="54" t="s">
        <v>44</v>
      </c>
      <c r="B18" s="185">
        <v>1052</v>
      </c>
      <c r="C18" s="182">
        <v>758</v>
      </c>
      <c r="D18" s="34"/>
      <c r="E18" s="185">
        <v>1246</v>
      </c>
      <c r="F18" s="188">
        <v>641</v>
      </c>
      <c r="G18" s="38">
        <f t="shared" si="0"/>
        <v>51.444622792937402</v>
      </c>
      <c r="H18" s="185">
        <v>601</v>
      </c>
      <c r="I18" s="190">
        <v>303</v>
      </c>
      <c r="J18" s="38">
        <f t="shared" si="4"/>
        <v>50.415973377703828</v>
      </c>
      <c r="K18" s="37">
        <v>80</v>
      </c>
      <c r="L18" s="188">
        <v>48</v>
      </c>
      <c r="M18" s="38">
        <f t="shared" si="5"/>
        <v>60</v>
      </c>
      <c r="N18" s="185">
        <v>4</v>
      </c>
      <c r="O18" s="188">
        <v>0</v>
      </c>
      <c r="P18" s="38">
        <f t="shared" si="6"/>
        <v>0</v>
      </c>
      <c r="Q18" s="53">
        <v>989</v>
      </c>
      <c r="R18" s="186">
        <v>540</v>
      </c>
      <c r="S18" s="38">
        <f t="shared" si="1"/>
        <v>54.600606673407484</v>
      </c>
      <c r="T18" s="37">
        <v>995</v>
      </c>
      <c r="U18" s="53">
        <v>85</v>
      </c>
      <c r="V18" s="38"/>
      <c r="W18" s="197">
        <v>204</v>
      </c>
      <c r="X18" s="191">
        <v>64</v>
      </c>
      <c r="Y18" s="38">
        <f t="shared" si="2"/>
        <v>31.372549019607842</v>
      </c>
      <c r="Z18" s="53">
        <v>196</v>
      </c>
      <c r="AA18" s="186">
        <v>51</v>
      </c>
      <c r="AB18" s="38">
        <f t="shared" si="3"/>
        <v>26.020408163265305</v>
      </c>
      <c r="AC18" s="35"/>
      <c r="AD18" s="39"/>
    </row>
    <row r="19" spans="1:30" s="40" customFormat="1" ht="18.75" customHeight="1" x14ac:dyDescent="0.3">
      <c r="A19" s="54" t="s">
        <v>45</v>
      </c>
      <c r="B19" s="185">
        <v>2075</v>
      </c>
      <c r="C19" s="182">
        <v>874</v>
      </c>
      <c r="D19" s="34"/>
      <c r="E19" s="185">
        <v>1323</v>
      </c>
      <c r="F19" s="188">
        <v>730</v>
      </c>
      <c r="G19" s="38">
        <f t="shared" si="0"/>
        <v>55.177626606198032</v>
      </c>
      <c r="H19" s="185">
        <v>848</v>
      </c>
      <c r="I19" s="190">
        <v>384</v>
      </c>
      <c r="J19" s="38">
        <f t="shared" si="4"/>
        <v>45.283018867924525</v>
      </c>
      <c r="K19" s="37">
        <v>196</v>
      </c>
      <c r="L19" s="188">
        <v>134</v>
      </c>
      <c r="M19" s="38">
        <f t="shared" si="5"/>
        <v>68.367346938775512</v>
      </c>
      <c r="N19" s="185">
        <v>15</v>
      </c>
      <c r="O19" s="188">
        <v>10</v>
      </c>
      <c r="P19" s="38">
        <f t="shared" si="6"/>
        <v>66.666666666666671</v>
      </c>
      <c r="Q19" s="53">
        <v>1184</v>
      </c>
      <c r="R19" s="186">
        <v>648</v>
      </c>
      <c r="S19" s="38">
        <f t="shared" si="1"/>
        <v>54.729729729729726</v>
      </c>
      <c r="T19" s="37">
        <v>1920</v>
      </c>
      <c r="U19" s="53">
        <v>117</v>
      </c>
      <c r="V19" s="38"/>
      <c r="W19" s="197">
        <v>216</v>
      </c>
      <c r="X19" s="191">
        <v>94</v>
      </c>
      <c r="Y19" s="38">
        <f t="shared" si="2"/>
        <v>43.518518518518519</v>
      </c>
      <c r="Z19" s="53">
        <v>189</v>
      </c>
      <c r="AA19" s="186">
        <v>64</v>
      </c>
      <c r="AB19" s="38">
        <f t="shared" si="3"/>
        <v>33.862433862433861</v>
      </c>
      <c r="AC19" s="35"/>
      <c r="AD19" s="39"/>
    </row>
    <row r="20" spans="1:30" s="40" customFormat="1" ht="18.75" customHeight="1" x14ac:dyDescent="0.3">
      <c r="A20" s="54" t="s">
        <v>46</v>
      </c>
      <c r="B20" s="185">
        <v>1475</v>
      </c>
      <c r="C20" s="182">
        <v>503</v>
      </c>
      <c r="D20" s="34"/>
      <c r="E20" s="185">
        <v>685</v>
      </c>
      <c r="F20" s="188">
        <v>389</v>
      </c>
      <c r="G20" s="38">
        <f t="shared" si="0"/>
        <v>56.788321167883211</v>
      </c>
      <c r="H20" s="185">
        <v>346</v>
      </c>
      <c r="I20" s="190">
        <v>204</v>
      </c>
      <c r="J20" s="38">
        <f t="shared" si="4"/>
        <v>58.959537572254334</v>
      </c>
      <c r="K20" s="37">
        <v>66</v>
      </c>
      <c r="L20" s="188">
        <v>35</v>
      </c>
      <c r="M20" s="38">
        <f t="shared" si="5"/>
        <v>53.030303030303031</v>
      </c>
      <c r="N20" s="185">
        <v>2</v>
      </c>
      <c r="O20" s="188">
        <v>0</v>
      </c>
      <c r="P20" s="38">
        <f t="shared" si="6"/>
        <v>0</v>
      </c>
      <c r="Q20" s="53">
        <v>531</v>
      </c>
      <c r="R20" s="186">
        <v>319</v>
      </c>
      <c r="S20" s="38">
        <f t="shared" si="1"/>
        <v>60.07532956685499</v>
      </c>
      <c r="T20" s="37">
        <v>1654</v>
      </c>
      <c r="U20" s="53">
        <v>82</v>
      </c>
      <c r="V20" s="38"/>
      <c r="W20" s="197">
        <v>133</v>
      </c>
      <c r="X20" s="191">
        <v>64</v>
      </c>
      <c r="Y20" s="38">
        <f t="shared" si="2"/>
        <v>48.120300751879697</v>
      </c>
      <c r="Z20" s="53">
        <v>126</v>
      </c>
      <c r="AA20" s="186">
        <v>55</v>
      </c>
      <c r="AB20" s="38">
        <f t="shared" si="3"/>
        <v>43.650793650793652</v>
      </c>
      <c r="AC20" s="35"/>
      <c r="AD20" s="39"/>
    </row>
    <row r="21" spans="1:30" s="40" customFormat="1" ht="18.75" customHeight="1" x14ac:dyDescent="0.3">
      <c r="A21" s="54" t="s">
        <v>47</v>
      </c>
      <c r="B21" s="185">
        <v>795</v>
      </c>
      <c r="C21" s="182">
        <v>411</v>
      </c>
      <c r="D21" s="34"/>
      <c r="E21" s="185">
        <v>728</v>
      </c>
      <c r="F21" s="188">
        <v>336</v>
      </c>
      <c r="G21" s="38">
        <f t="shared" si="0"/>
        <v>46.153846153846153</v>
      </c>
      <c r="H21" s="185">
        <v>279</v>
      </c>
      <c r="I21" s="190">
        <v>160</v>
      </c>
      <c r="J21" s="38">
        <f t="shared" si="4"/>
        <v>57.347670250896059</v>
      </c>
      <c r="K21" s="37">
        <v>56</v>
      </c>
      <c r="L21" s="188">
        <v>37</v>
      </c>
      <c r="M21" s="38">
        <f t="shared" si="5"/>
        <v>66.071428571428569</v>
      </c>
      <c r="N21" s="185">
        <v>0</v>
      </c>
      <c r="O21" s="188">
        <v>0</v>
      </c>
      <c r="P21" s="38" t="str">
        <f t="shared" si="6"/>
        <v>-</v>
      </c>
      <c r="Q21" s="53">
        <v>653</v>
      </c>
      <c r="R21" s="186">
        <v>290</v>
      </c>
      <c r="S21" s="38">
        <f t="shared" si="1"/>
        <v>44.4104134762634</v>
      </c>
      <c r="T21" s="37">
        <v>697</v>
      </c>
      <c r="U21" s="53">
        <v>28</v>
      </c>
      <c r="V21" s="38"/>
      <c r="W21" s="197">
        <v>112</v>
      </c>
      <c r="X21" s="191">
        <v>27</v>
      </c>
      <c r="Y21" s="38">
        <f t="shared" si="2"/>
        <v>24.107142857142858</v>
      </c>
      <c r="Z21" s="53">
        <v>104</v>
      </c>
      <c r="AA21" s="186">
        <v>20</v>
      </c>
      <c r="AB21" s="38">
        <f t="shared" si="3"/>
        <v>19.23076923076923</v>
      </c>
      <c r="AC21" s="35"/>
      <c r="AD21" s="39"/>
    </row>
    <row r="22" spans="1:30" s="40" customFormat="1" ht="18.75" customHeight="1" x14ac:dyDescent="0.3">
      <c r="A22" s="54" t="s">
        <v>48</v>
      </c>
      <c r="B22" s="185">
        <v>2015</v>
      </c>
      <c r="C22" s="182">
        <v>1082</v>
      </c>
      <c r="D22" s="34"/>
      <c r="E22" s="185">
        <v>1433</v>
      </c>
      <c r="F22" s="188">
        <v>870</v>
      </c>
      <c r="G22" s="38">
        <f t="shared" si="0"/>
        <v>60.711793440334965</v>
      </c>
      <c r="H22" s="185">
        <v>706</v>
      </c>
      <c r="I22" s="190">
        <v>434</v>
      </c>
      <c r="J22" s="38">
        <f t="shared" si="4"/>
        <v>61.473087818696882</v>
      </c>
      <c r="K22" s="37">
        <v>78</v>
      </c>
      <c r="L22" s="188">
        <v>24</v>
      </c>
      <c r="M22" s="38">
        <f t="shared" si="5"/>
        <v>30.76923076923077</v>
      </c>
      <c r="N22" s="185">
        <v>4</v>
      </c>
      <c r="O22" s="188">
        <v>4</v>
      </c>
      <c r="P22" s="38">
        <f t="shared" si="6"/>
        <v>100</v>
      </c>
      <c r="Q22" s="53">
        <v>1264</v>
      </c>
      <c r="R22" s="186">
        <v>786</v>
      </c>
      <c r="S22" s="38">
        <f t="shared" si="1"/>
        <v>62.183544303797468</v>
      </c>
      <c r="T22" s="37">
        <v>1848</v>
      </c>
      <c r="U22" s="53">
        <v>226</v>
      </c>
      <c r="V22" s="38"/>
      <c r="W22" s="197">
        <v>282</v>
      </c>
      <c r="X22" s="191">
        <v>157</v>
      </c>
      <c r="Y22" s="38">
        <f t="shared" si="2"/>
        <v>55.673758865248224</v>
      </c>
      <c r="Z22" s="53">
        <v>226</v>
      </c>
      <c r="AA22" s="186">
        <v>96</v>
      </c>
      <c r="AB22" s="38">
        <f t="shared" si="3"/>
        <v>42.477876106194692</v>
      </c>
      <c r="AC22" s="35"/>
      <c r="AD22" s="39"/>
    </row>
    <row r="23" spans="1:30" s="40" customFormat="1" ht="18.75" customHeight="1" x14ac:dyDescent="0.3">
      <c r="A23" s="54" t="s">
        <v>49</v>
      </c>
      <c r="B23" s="185">
        <v>1211</v>
      </c>
      <c r="C23" s="182">
        <v>1003</v>
      </c>
      <c r="D23" s="34"/>
      <c r="E23" s="185">
        <v>1786</v>
      </c>
      <c r="F23" s="188">
        <v>962</v>
      </c>
      <c r="G23" s="38">
        <f t="shared" si="0"/>
        <v>53.863381858902578</v>
      </c>
      <c r="H23" s="185">
        <v>535</v>
      </c>
      <c r="I23" s="190">
        <v>268</v>
      </c>
      <c r="J23" s="38">
        <f t="shared" si="4"/>
        <v>50.09345794392523</v>
      </c>
      <c r="K23" s="37">
        <v>132</v>
      </c>
      <c r="L23" s="188">
        <v>94</v>
      </c>
      <c r="M23" s="38">
        <f t="shared" si="5"/>
        <v>71.212121212121218</v>
      </c>
      <c r="N23" s="185">
        <v>3</v>
      </c>
      <c r="O23" s="188">
        <v>0</v>
      </c>
      <c r="P23" s="38">
        <f t="shared" si="6"/>
        <v>0</v>
      </c>
      <c r="Q23" s="53">
        <v>1557</v>
      </c>
      <c r="R23" s="186">
        <v>837</v>
      </c>
      <c r="S23" s="38">
        <f t="shared" si="1"/>
        <v>53.75722543352601</v>
      </c>
      <c r="T23" s="37">
        <v>976</v>
      </c>
      <c r="U23" s="53">
        <v>131</v>
      </c>
      <c r="V23" s="38"/>
      <c r="W23" s="197">
        <v>370</v>
      </c>
      <c r="X23" s="191">
        <v>127</v>
      </c>
      <c r="Y23" s="38">
        <f t="shared" si="2"/>
        <v>34.324324324324323</v>
      </c>
      <c r="Z23" s="53">
        <v>321</v>
      </c>
      <c r="AA23" s="186">
        <v>76</v>
      </c>
      <c r="AB23" s="38">
        <f t="shared" si="3"/>
        <v>23.676012461059191</v>
      </c>
      <c r="AC23" s="35"/>
      <c r="AD23" s="39"/>
    </row>
    <row r="24" spans="1:30" s="40" customFormat="1" ht="18.75" customHeight="1" x14ac:dyDescent="0.3">
      <c r="A24" s="54" t="s">
        <v>50</v>
      </c>
      <c r="B24" s="185">
        <v>960</v>
      </c>
      <c r="C24" s="182">
        <v>937</v>
      </c>
      <c r="D24" s="34"/>
      <c r="E24" s="185">
        <v>1306</v>
      </c>
      <c r="F24" s="188">
        <v>673</v>
      </c>
      <c r="G24" s="38">
        <f t="shared" si="0"/>
        <v>51.531393568147017</v>
      </c>
      <c r="H24" s="185">
        <v>637</v>
      </c>
      <c r="I24" s="190">
        <v>300</v>
      </c>
      <c r="J24" s="38">
        <f t="shared" si="4"/>
        <v>47.095761381475668</v>
      </c>
      <c r="K24" s="37">
        <v>123</v>
      </c>
      <c r="L24" s="188">
        <v>54</v>
      </c>
      <c r="M24" s="38">
        <f t="shared" si="5"/>
        <v>43.902439024390247</v>
      </c>
      <c r="N24" s="185">
        <v>4</v>
      </c>
      <c r="O24" s="188">
        <v>0</v>
      </c>
      <c r="P24" s="38">
        <f t="shared" si="6"/>
        <v>0</v>
      </c>
      <c r="Q24" s="53">
        <v>1193</v>
      </c>
      <c r="R24" s="186">
        <v>608</v>
      </c>
      <c r="S24" s="38">
        <f t="shared" si="1"/>
        <v>50.9639564124057</v>
      </c>
      <c r="T24" s="37">
        <v>885</v>
      </c>
      <c r="U24" s="53">
        <v>143</v>
      </c>
      <c r="V24" s="38"/>
      <c r="W24" s="197">
        <v>210</v>
      </c>
      <c r="X24" s="191">
        <v>94</v>
      </c>
      <c r="Y24" s="38">
        <f t="shared" si="2"/>
        <v>44.761904761904759</v>
      </c>
      <c r="Z24" s="53">
        <v>198</v>
      </c>
      <c r="AA24" s="186">
        <v>76</v>
      </c>
      <c r="AB24" s="38">
        <f t="shared" si="3"/>
        <v>38.383838383838381</v>
      </c>
      <c r="AC24" s="35"/>
      <c r="AD24" s="39"/>
    </row>
    <row r="25" spans="1:30" s="40" customFormat="1" ht="18.75" customHeight="1" x14ac:dyDescent="0.3">
      <c r="A25" s="54" t="s">
        <v>51</v>
      </c>
      <c r="B25" s="185">
        <v>2835</v>
      </c>
      <c r="C25" s="182">
        <v>567</v>
      </c>
      <c r="D25" s="34"/>
      <c r="E25" s="185">
        <v>663</v>
      </c>
      <c r="F25" s="188">
        <v>454</v>
      </c>
      <c r="G25" s="38">
        <f t="shared" si="0"/>
        <v>68.476621417797887</v>
      </c>
      <c r="H25" s="185">
        <v>452</v>
      </c>
      <c r="I25" s="190">
        <v>313</v>
      </c>
      <c r="J25" s="38">
        <f t="shared" si="4"/>
        <v>69.247787610619469</v>
      </c>
      <c r="K25" s="37">
        <v>56</v>
      </c>
      <c r="L25" s="188">
        <v>28</v>
      </c>
      <c r="M25" s="38">
        <f t="shared" si="5"/>
        <v>50</v>
      </c>
      <c r="N25" s="185">
        <v>24</v>
      </c>
      <c r="O25" s="188">
        <v>21</v>
      </c>
      <c r="P25" s="38">
        <f t="shared" si="6"/>
        <v>87.5</v>
      </c>
      <c r="Q25" s="53">
        <v>576</v>
      </c>
      <c r="R25" s="186">
        <v>404</v>
      </c>
      <c r="S25" s="38">
        <f t="shared" si="1"/>
        <v>70.138888888888886</v>
      </c>
      <c r="T25" s="37">
        <v>2649</v>
      </c>
      <c r="U25" s="53">
        <v>86</v>
      </c>
      <c r="V25" s="38"/>
      <c r="W25" s="197">
        <v>91</v>
      </c>
      <c r="X25" s="191">
        <v>38</v>
      </c>
      <c r="Y25" s="38">
        <f t="shared" si="2"/>
        <v>41.758241758241759</v>
      </c>
      <c r="Z25" s="53">
        <v>77</v>
      </c>
      <c r="AA25" s="186">
        <v>26</v>
      </c>
      <c r="AB25" s="38">
        <f t="shared" si="3"/>
        <v>33.766233766233768</v>
      </c>
      <c r="AC25" s="35"/>
      <c r="AD25" s="39"/>
    </row>
    <row r="26" spans="1:30" s="40" customFormat="1" ht="18.75" customHeight="1" x14ac:dyDescent="0.3">
      <c r="A26" s="54" t="s">
        <v>52</v>
      </c>
      <c r="B26" s="185">
        <v>1456</v>
      </c>
      <c r="C26" s="182">
        <v>788</v>
      </c>
      <c r="D26" s="34"/>
      <c r="E26" s="185">
        <v>1225</v>
      </c>
      <c r="F26" s="188">
        <v>687</v>
      </c>
      <c r="G26" s="38">
        <f t="shared" si="0"/>
        <v>56.081632653061227</v>
      </c>
      <c r="H26" s="185">
        <v>400</v>
      </c>
      <c r="I26" s="190">
        <v>238</v>
      </c>
      <c r="J26" s="38">
        <f t="shared" si="4"/>
        <v>59.5</v>
      </c>
      <c r="K26" s="37">
        <v>61</v>
      </c>
      <c r="L26" s="188">
        <v>47</v>
      </c>
      <c r="M26" s="38">
        <f t="shared" si="5"/>
        <v>77.049180327868854</v>
      </c>
      <c r="N26" s="185">
        <v>2</v>
      </c>
      <c r="O26" s="188">
        <v>3</v>
      </c>
      <c r="P26" s="38">
        <f t="shared" si="6"/>
        <v>150</v>
      </c>
      <c r="Q26" s="53">
        <v>1043</v>
      </c>
      <c r="R26" s="186">
        <v>526</v>
      </c>
      <c r="S26" s="38">
        <f t="shared" si="1"/>
        <v>50.43144774688399</v>
      </c>
      <c r="T26" s="37">
        <v>1358</v>
      </c>
      <c r="U26" s="53">
        <v>109</v>
      </c>
      <c r="V26" s="38"/>
      <c r="W26" s="197">
        <v>319</v>
      </c>
      <c r="X26" s="191">
        <v>101</v>
      </c>
      <c r="Y26" s="38">
        <f t="shared" si="2"/>
        <v>31.661442006269592</v>
      </c>
      <c r="Z26" s="53">
        <v>270</v>
      </c>
      <c r="AA26" s="186">
        <v>56</v>
      </c>
      <c r="AB26" s="38">
        <f t="shared" si="3"/>
        <v>20.74074074074074</v>
      </c>
      <c r="AC26" s="35"/>
      <c r="AD26" s="39"/>
    </row>
    <row r="27" spans="1:30" s="40" customFormat="1" ht="18.75" customHeight="1" x14ac:dyDescent="0.3">
      <c r="A27" s="54" t="s">
        <v>53</v>
      </c>
      <c r="B27" s="185">
        <v>1109</v>
      </c>
      <c r="C27" s="182">
        <v>443</v>
      </c>
      <c r="D27" s="34"/>
      <c r="E27" s="185">
        <v>785</v>
      </c>
      <c r="F27" s="188">
        <v>429</v>
      </c>
      <c r="G27" s="38">
        <f t="shared" si="0"/>
        <v>54.64968152866242</v>
      </c>
      <c r="H27" s="185">
        <v>357</v>
      </c>
      <c r="I27" s="190">
        <v>158</v>
      </c>
      <c r="J27" s="38">
        <f t="shared" si="4"/>
        <v>44.257703081232492</v>
      </c>
      <c r="K27" s="37">
        <v>124</v>
      </c>
      <c r="L27" s="188">
        <v>72</v>
      </c>
      <c r="M27" s="38">
        <f t="shared" si="5"/>
        <v>58.064516129032256</v>
      </c>
      <c r="N27" s="185">
        <v>44</v>
      </c>
      <c r="O27" s="188">
        <v>28</v>
      </c>
      <c r="P27" s="38">
        <f t="shared" si="6"/>
        <v>63.636363636363633</v>
      </c>
      <c r="Q27" s="53">
        <v>645</v>
      </c>
      <c r="R27" s="186">
        <v>399</v>
      </c>
      <c r="S27" s="38">
        <f t="shared" si="1"/>
        <v>61.860465116279073</v>
      </c>
      <c r="T27" s="37">
        <v>986</v>
      </c>
      <c r="U27" s="53">
        <v>66</v>
      </c>
      <c r="V27" s="38"/>
      <c r="W27" s="197">
        <v>113</v>
      </c>
      <c r="X27" s="191">
        <v>66</v>
      </c>
      <c r="Y27" s="38">
        <f t="shared" si="2"/>
        <v>58.407079646017699</v>
      </c>
      <c r="Z27" s="53">
        <v>110</v>
      </c>
      <c r="AA27" s="186">
        <v>44</v>
      </c>
      <c r="AB27" s="38">
        <f t="shared" si="3"/>
        <v>40</v>
      </c>
      <c r="AC27" s="35"/>
      <c r="AD27" s="39"/>
    </row>
    <row r="28" spans="1:30" s="40" customFormat="1" ht="18.75" customHeight="1" x14ac:dyDescent="0.3">
      <c r="A28" s="54" t="s">
        <v>54</v>
      </c>
      <c r="B28" s="185">
        <v>757</v>
      </c>
      <c r="C28" s="182">
        <v>568</v>
      </c>
      <c r="D28" s="34"/>
      <c r="E28" s="185">
        <v>714</v>
      </c>
      <c r="F28" s="188">
        <v>468</v>
      </c>
      <c r="G28" s="38">
        <f t="shared" si="0"/>
        <v>65.546218487394952</v>
      </c>
      <c r="H28" s="185">
        <v>408</v>
      </c>
      <c r="I28" s="190">
        <v>203</v>
      </c>
      <c r="J28" s="38">
        <f t="shared" si="4"/>
        <v>49.754901960784316</v>
      </c>
      <c r="K28" s="37">
        <v>62</v>
      </c>
      <c r="L28" s="188">
        <v>39</v>
      </c>
      <c r="M28" s="38">
        <f t="shared" si="5"/>
        <v>62.903225806451616</v>
      </c>
      <c r="N28" s="185">
        <v>15</v>
      </c>
      <c r="O28" s="188">
        <v>11</v>
      </c>
      <c r="P28" s="38">
        <f t="shared" si="6"/>
        <v>73.333333333333329</v>
      </c>
      <c r="Q28" s="53">
        <v>679</v>
      </c>
      <c r="R28" s="186">
        <v>454</v>
      </c>
      <c r="S28" s="38">
        <f t="shared" si="1"/>
        <v>66.863033873343156</v>
      </c>
      <c r="T28" s="37">
        <v>658</v>
      </c>
      <c r="U28" s="53">
        <v>59</v>
      </c>
      <c r="V28" s="38"/>
      <c r="W28" s="197">
        <v>155</v>
      </c>
      <c r="X28" s="191">
        <v>57</v>
      </c>
      <c r="Y28" s="38">
        <f t="shared" si="2"/>
        <v>36.774193548387096</v>
      </c>
      <c r="Z28" s="53">
        <v>151</v>
      </c>
      <c r="AA28" s="186">
        <v>54</v>
      </c>
      <c r="AB28" s="38">
        <f t="shared" si="3"/>
        <v>35.76158940397351</v>
      </c>
      <c r="AC28" s="35"/>
      <c r="AD28" s="39"/>
    </row>
    <row r="29" spans="1:30" s="40" customFormat="1" ht="18.75" customHeight="1" x14ac:dyDescent="0.3">
      <c r="A29" s="54" t="s">
        <v>55</v>
      </c>
      <c r="B29" s="185">
        <v>1381</v>
      </c>
      <c r="C29" s="182">
        <v>571</v>
      </c>
      <c r="D29" s="34"/>
      <c r="E29" s="185">
        <v>1254</v>
      </c>
      <c r="F29" s="188">
        <v>521</v>
      </c>
      <c r="G29" s="38">
        <f t="shared" si="0"/>
        <v>41.547049441786285</v>
      </c>
      <c r="H29" s="185">
        <v>195</v>
      </c>
      <c r="I29" s="190">
        <v>68</v>
      </c>
      <c r="J29" s="38">
        <f t="shared" si="4"/>
        <v>34.871794871794869</v>
      </c>
      <c r="K29" s="37">
        <v>97</v>
      </c>
      <c r="L29" s="188">
        <v>47</v>
      </c>
      <c r="M29" s="38">
        <f t="shared" si="5"/>
        <v>48.453608247422679</v>
      </c>
      <c r="N29" s="185">
        <v>0</v>
      </c>
      <c r="O29" s="188">
        <v>0</v>
      </c>
      <c r="P29" s="38" t="str">
        <f t="shared" si="6"/>
        <v>-</v>
      </c>
      <c r="Q29" s="53">
        <v>1031</v>
      </c>
      <c r="R29" s="186">
        <v>433</v>
      </c>
      <c r="S29" s="38">
        <f t="shared" si="1"/>
        <v>41.998060135790496</v>
      </c>
      <c r="T29" s="37">
        <v>1401</v>
      </c>
      <c r="U29" s="53">
        <v>75</v>
      </c>
      <c r="V29" s="38"/>
      <c r="W29" s="197">
        <v>184</v>
      </c>
      <c r="X29" s="191">
        <v>67</v>
      </c>
      <c r="Y29" s="38">
        <f t="shared" si="2"/>
        <v>36.413043478260867</v>
      </c>
      <c r="Z29" s="53">
        <v>164</v>
      </c>
      <c r="AA29" s="186">
        <v>57</v>
      </c>
      <c r="AB29" s="38">
        <f t="shared" si="3"/>
        <v>34.756097560975611</v>
      </c>
      <c r="AC29" s="35"/>
      <c r="AD29" s="39"/>
    </row>
    <row r="30" spans="1:30" s="40" customFormat="1" ht="18.75" customHeight="1" x14ac:dyDescent="0.3">
      <c r="A30" s="54" t="s">
        <v>56</v>
      </c>
      <c r="B30" s="185">
        <v>2182</v>
      </c>
      <c r="C30" s="182">
        <v>573</v>
      </c>
      <c r="D30" s="34"/>
      <c r="E30" s="185">
        <v>768</v>
      </c>
      <c r="F30" s="188">
        <v>499</v>
      </c>
      <c r="G30" s="38">
        <f t="shared" si="0"/>
        <v>64.973958333333329</v>
      </c>
      <c r="H30" s="185">
        <v>381</v>
      </c>
      <c r="I30" s="190">
        <v>183</v>
      </c>
      <c r="J30" s="38">
        <f t="shared" si="4"/>
        <v>48.031496062992126</v>
      </c>
      <c r="K30" s="37">
        <v>123</v>
      </c>
      <c r="L30" s="188">
        <v>42</v>
      </c>
      <c r="M30" s="38">
        <f t="shared" si="5"/>
        <v>34.146341463414636</v>
      </c>
      <c r="N30" s="185">
        <v>9</v>
      </c>
      <c r="O30" s="188">
        <v>0</v>
      </c>
      <c r="P30" s="38">
        <f t="shared" si="6"/>
        <v>0</v>
      </c>
      <c r="Q30" s="53">
        <v>714</v>
      </c>
      <c r="R30" s="186">
        <v>450</v>
      </c>
      <c r="S30" s="38">
        <f t="shared" si="1"/>
        <v>63.025210084033617</v>
      </c>
      <c r="T30" s="37">
        <v>2183</v>
      </c>
      <c r="U30" s="53">
        <v>85</v>
      </c>
      <c r="V30" s="38"/>
      <c r="W30" s="197">
        <v>145</v>
      </c>
      <c r="X30" s="191">
        <v>79</v>
      </c>
      <c r="Y30" s="38">
        <f t="shared" si="2"/>
        <v>54.482758620689658</v>
      </c>
      <c r="Z30" s="53">
        <v>127</v>
      </c>
      <c r="AA30" s="186">
        <v>55</v>
      </c>
      <c r="AB30" s="38">
        <f t="shared" si="3"/>
        <v>43.30708661417323</v>
      </c>
      <c r="AC30" s="35"/>
      <c r="AD30" s="39"/>
    </row>
    <row r="31" spans="1:30" s="40" customFormat="1" ht="18.75" customHeight="1" x14ac:dyDescent="0.3">
      <c r="A31" s="54" t="s">
        <v>57</v>
      </c>
      <c r="B31" s="185">
        <v>1697</v>
      </c>
      <c r="C31" s="182">
        <v>753</v>
      </c>
      <c r="D31" s="34"/>
      <c r="E31" s="185">
        <v>806</v>
      </c>
      <c r="F31" s="188">
        <v>559</v>
      </c>
      <c r="G31" s="38">
        <f t="shared" si="0"/>
        <v>69.354838709677423</v>
      </c>
      <c r="H31" s="185">
        <v>529</v>
      </c>
      <c r="I31" s="190">
        <v>272</v>
      </c>
      <c r="J31" s="38">
        <f t="shared" si="4"/>
        <v>51.417769376181475</v>
      </c>
      <c r="K31" s="37">
        <v>73</v>
      </c>
      <c r="L31" s="188">
        <v>49</v>
      </c>
      <c r="M31" s="38">
        <f t="shared" si="5"/>
        <v>67.123287671232873</v>
      </c>
      <c r="N31" s="185">
        <v>19</v>
      </c>
      <c r="O31" s="188">
        <v>0</v>
      </c>
      <c r="P31" s="38">
        <f t="shared" si="6"/>
        <v>0</v>
      </c>
      <c r="Q31" s="53">
        <v>747</v>
      </c>
      <c r="R31" s="186">
        <v>479</v>
      </c>
      <c r="S31" s="38">
        <f t="shared" si="1"/>
        <v>64.12315930388219</v>
      </c>
      <c r="T31" s="37">
        <v>1923</v>
      </c>
      <c r="U31" s="53">
        <v>97</v>
      </c>
      <c r="V31" s="38"/>
      <c r="W31" s="197">
        <v>153</v>
      </c>
      <c r="X31" s="191">
        <v>68</v>
      </c>
      <c r="Y31" s="38">
        <f t="shared" si="2"/>
        <v>44.444444444444443</v>
      </c>
      <c r="Z31" s="53">
        <v>135</v>
      </c>
      <c r="AA31" s="186">
        <v>53</v>
      </c>
      <c r="AB31" s="38">
        <f t="shared" si="3"/>
        <v>39.25925925925926</v>
      </c>
      <c r="AC31" s="35"/>
      <c r="AD31" s="39"/>
    </row>
    <row r="32" spans="1:30" s="40" customFormat="1" ht="18.75" customHeight="1" x14ac:dyDescent="0.3">
      <c r="A32" s="54" t="s">
        <v>58</v>
      </c>
      <c r="B32" s="185">
        <v>1712</v>
      </c>
      <c r="C32" s="182">
        <v>603</v>
      </c>
      <c r="D32" s="34"/>
      <c r="E32" s="185">
        <v>759</v>
      </c>
      <c r="F32" s="188">
        <v>391</v>
      </c>
      <c r="G32" s="38">
        <f t="shared" si="0"/>
        <v>51.515151515151516</v>
      </c>
      <c r="H32" s="185">
        <v>415</v>
      </c>
      <c r="I32" s="190">
        <v>340</v>
      </c>
      <c r="J32" s="38">
        <f t="shared" si="4"/>
        <v>81.92771084337349</v>
      </c>
      <c r="K32" s="37">
        <v>81</v>
      </c>
      <c r="L32" s="188">
        <v>24</v>
      </c>
      <c r="M32" s="38">
        <f t="shared" si="5"/>
        <v>29.62962962962963</v>
      </c>
      <c r="N32" s="185">
        <v>18</v>
      </c>
      <c r="O32" s="188">
        <v>2</v>
      </c>
      <c r="P32" s="38">
        <f t="shared" si="6"/>
        <v>11.111111111111111</v>
      </c>
      <c r="Q32" s="53">
        <v>631</v>
      </c>
      <c r="R32" s="186">
        <v>371</v>
      </c>
      <c r="S32" s="38">
        <f t="shared" si="1"/>
        <v>58.795562599049127</v>
      </c>
      <c r="T32" s="37">
        <v>1669</v>
      </c>
      <c r="U32" s="53">
        <v>123</v>
      </c>
      <c r="V32" s="38"/>
      <c r="W32" s="197">
        <v>78</v>
      </c>
      <c r="X32" s="191">
        <v>46</v>
      </c>
      <c r="Y32" s="38">
        <f t="shared" si="2"/>
        <v>58.974358974358971</v>
      </c>
      <c r="Z32" s="53">
        <v>74</v>
      </c>
      <c r="AA32" s="186">
        <v>37</v>
      </c>
      <c r="AB32" s="38">
        <f t="shared" si="3"/>
        <v>50</v>
      </c>
      <c r="AC32" s="35"/>
      <c r="AD32" s="39"/>
    </row>
    <row r="33" spans="1:30" s="40" customFormat="1" ht="18.75" customHeight="1" x14ac:dyDescent="0.3">
      <c r="A33" s="54" t="s">
        <v>59</v>
      </c>
      <c r="B33" s="185">
        <v>1425</v>
      </c>
      <c r="C33" s="182">
        <v>1201</v>
      </c>
      <c r="D33" s="34"/>
      <c r="E33" s="185">
        <v>1712</v>
      </c>
      <c r="F33" s="188">
        <v>1108</v>
      </c>
      <c r="G33" s="38">
        <f t="shared" si="0"/>
        <v>64.719626168224295</v>
      </c>
      <c r="H33" s="185">
        <v>605</v>
      </c>
      <c r="I33" s="190">
        <v>298</v>
      </c>
      <c r="J33" s="38">
        <f t="shared" si="4"/>
        <v>49.256198347107436</v>
      </c>
      <c r="K33" s="37">
        <v>143</v>
      </c>
      <c r="L33" s="188">
        <v>63</v>
      </c>
      <c r="M33" s="38">
        <f t="shared" si="5"/>
        <v>44.055944055944053</v>
      </c>
      <c r="N33" s="185">
        <v>1</v>
      </c>
      <c r="O33" s="188">
        <v>0</v>
      </c>
      <c r="P33" s="38">
        <f t="shared" si="6"/>
        <v>0</v>
      </c>
      <c r="Q33" s="53">
        <v>1561</v>
      </c>
      <c r="R33" s="186">
        <v>1028</v>
      </c>
      <c r="S33" s="38">
        <f t="shared" si="1"/>
        <v>65.855221012171683</v>
      </c>
      <c r="T33" s="37">
        <v>1253</v>
      </c>
      <c r="U33" s="53">
        <v>168</v>
      </c>
      <c r="V33" s="38"/>
      <c r="W33" s="197">
        <v>386</v>
      </c>
      <c r="X33" s="191">
        <v>140</v>
      </c>
      <c r="Y33" s="38">
        <f t="shared" si="2"/>
        <v>36.269430051813472</v>
      </c>
      <c r="Z33" s="53">
        <v>365</v>
      </c>
      <c r="AA33" s="186">
        <v>100</v>
      </c>
      <c r="AB33" s="38">
        <f t="shared" si="3"/>
        <v>27.397260273972602</v>
      </c>
      <c r="AC33" s="35"/>
      <c r="AD33" s="39"/>
    </row>
    <row r="34" spans="1:30" s="40" customFormat="1" ht="18.75" customHeight="1" x14ac:dyDescent="0.3">
      <c r="A34" s="54" t="s">
        <v>60</v>
      </c>
      <c r="B34" s="185">
        <v>1174</v>
      </c>
      <c r="C34" s="182">
        <v>1065</v>
      </c>
      <c r="D34" s="34"/>
      <c r="E34" s="185">
        <v>1544</v>
      </c>
      <c r="F34" s="188">
        <v>875</v>
      </c>
      <c r="G34" s="38">
        <f t="shared" si="0"/>
        <v>56.670984455958546</v>
      </c>
      <c r="H34" s="185">
        <v>702</v>
      </c>
      <c r="I34" s="190">
        <v>389</v>
      </c>
      <c r="J34" s="38">
        <f t="shared" si="4"/>
        <v>55.413105413105413</v>
      </c>
      <c r="K34" s="37">
        <v>70</v>
      </c>
      <c r="L34" s="188">
        <v>61</v>
      </c>
      <c r="M34" s="38">
        <f t="shared" si="5"/>
        <v>87.142857142857139</v>
      </c>
      <c r="N34" s="185">
        <v>3</v>
      </c>
      <c r="O34" s="188">
        <v>3</v>
      </c>
      <c r="P34" s="38">
        <f t="shared" si="6"/>
        <v>100</v>
      </c>
      <c r="Q34" s="53">
        <v>1358</v>
      </c>
      <c r="R34" s="186">
        <v>728</v>
      </c>
      <c r="S34" s="38">
        <f t="shared" si="1"/>
        <v>53.608247422680414</v>
      </c>
      <c r="T34" s="37">
        <v>1014</v>
      </c>
      <c r="U34" s="53">
        <v>199</v>
      </c>
      <c r="V34" s="38"/>
      <c r="W34" s="197">
        <v>301</v>
      </c>
      <c r="X34" s="191">
        <v>155</v>
      </c>
      <c r="Y34" s="38">
        <f t="shared" si="2"/>
        <v>51.495016611295682</v>
      </c>
      <c r="Z34" s="53">
        <v>291</v>
      </c>
      <c r="AA34" s="186">
        <v>73</v>
      </c>
      <c r="AB34" s="38">
        <f t="shared" si="3"/>
        <v>25.085910652920962</v>
      </c>
      <c r="AC34" s="35"/>
      <c r="AD34" s="39"/>
    </row>
    <row r="35" spans="1:30" s="40" customFormat="1" ht="18.75" customHeight="1" x14ac:dyDescent="0.3">
      <c r="A35" s="54" t="s">
        <v>61</v>
      </c>
      <c r="B35" s="185">
        <v>692</v>
      </c>
      <c r="C35" s="182">
        <v>472</v>
      </c>
      <c r="D35" s="34"/>
      <c r="E35" s="185">
        <v>776</v>
      </c>
      <c r="F35" s="188">
        <v>403</v>
      </c>
      <c r="G35" s="38">
        <f t="shared" si="0"/>
        <v>51.932989690721648</v>
      </c>
      <c r="H35" s="185">
        <v>283</v>
      </c>
      <c r="I35" s="190">
        <v>158</v>
      </c>
      <c r="J35" s="38">
        <f t="shared" si="4"/>
        <v>55.830388692579504</v>
      </c>
      <c r="K35" s="37">
        <v>85</v>
      </c>
      <c r="L35" s="188">
        <v>66</v>
      </c>
      <c r="M35" s="38">
        <f t="shared" si="5"/>
        <v>77.647058823529406</v>
      </c>
      <c r="N35" s="185">
        <v>0</v>
      </c>
      <c r="O35" s="188">
        <v>4</v>
      </c>
      <c r="P35" s="38" t="str">
        <f t="shared" si="6"/>
        <v>-</v>
      </c>
      <c r="Q35" s="53">
        <v>584</v>
      </c>
      <c r="R35" s="186">
        <v>354</v>
      </c>
      <c r="S35" s="38">
        <f t="shared" si="1"/>
        <v>60.61643835616438</v>
      </c>
      <c r="T35" s="37">
        <v>630</v>
      </c>
      <c r="U35" s="53">
        <v>70</v>
      </c>
      <c r="V35" s="38"/>
      <c r="W35" s="197">
        <v>139</v>
      </c>
      <c r="X35" s="191">
        <v>54</v>
      </c>
      <c r="Y35" s="38">
        <f t="shared" si="2"/>
        <v>38.848920863309353</v>
      </c>
      <c r="Z35" s="53">
        <v>113</v>
      </c>
      <c r="AA35" s="186">
        <v>47</v>
      </c>
      <c r="AB35" s="38">
        <f t="shared" si="3"/>
        <v>41.592920353982301</v>
      </c>
      <c r="AC35" s="35"/>
      <c r="AD35" s="39"/>
    </row>
    <row r="36" spans="1:30" ht="69" customHeight="1" x14ac:dyDescent="0.25">
      <c r="A36" s="43"/>
      <c r="B36" s="43"/>
      <c r="C36" s="263" t="s">
        <v>95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31"/>
      <c r="R36" s="231"/>
      <c r="S36" s="231"/>
      <c r="T36" s="231"/>
      <c r="U36" s="231"/>
      <c r="V36" s="231"/>
      <c r="W36" s="231"/>
      <c r="X36" s="232"/>
      <c r="Y36" s="231"/>
      <c r="Z36" s="231"/>
      <c r="AA36" s="231"/>
      <c r="AB36" s="231"/>
    </row>
    <row r="37" spans="1:30" ht="14.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ht="14.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ht="14.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ht="14.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ht="14.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ht="14.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ht="14.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ht="14.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ht="14.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ht="14.25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ht="14.25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ht="14.25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ht="14.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ht="14.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ht="14.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ht="14.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ht="14.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ht="14.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ht="14.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ht="14.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ht="14.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ht="14.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ht="14.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ht="14.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ht="14.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ht="13.95" x14ac:dyDescent="0.3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5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5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5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5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B1:P1"/>
    <mergeCell ref="C36:P36"/>
    <mergeCell ref="M2:P2"/>
    <mergeCell ref="U1:AB1"/>
    <mergeCell ref="Z2:AB2"/>
    <mergeCell ref="X2:Y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6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C16" activePane="bottomRight" state="frozen"/>
      <selection activeCell="A4" sqref="A4:A6"/>
      <selection pane="topRight" activeCell="A4" sqref="A4:A6"/>
      <selection pane="bottomLeft" activeCell="A4" sqref="A4:A6"/>
      <selection pane="bottomRight" activeCell="L20" sqref="L20"/>
    </sheetView>
  </sheetViews>
  <sheetFormatPr defaultColWidth="9.33203125" defaultRowHeight="13.8" x14ac:dyDescent="0.25"/>
  <cols>
    <col min="1" max="1" width="25.6640625" style="42" customWidth="1"/>
    <col min="2" max="2" width="11" style="42" hidden="1" customWidth="1"/>
    <col min="3" max="3" width="25.5546875" style="42" customWidth="1"/>
    <col min="4" max="4" width="13.44140625" style="42" hidden="1" customWidth="1"/>
    <col min="5" max="6" width="11.6640625" style="42" customWidth="1"/>
    <col min="7" max="7" width="7.44140625" style="42" customWidth="1"/>
    <col min="8" max="8" width="11.6640625" style="42" customWidth="1"/>
    <col min="9" max="9" width="11" style="42" customWidth="1"/>
    <col min="10" max="10" width="7.44140625" style="42" customWidth="1"/>
    <col min="11" max="12" width="9.44140625" style="42" customWidth="1"/>
    <col min="13" max="13" width="9" style="42" customWidth="1"/>
    <col min="14" max="15" width="11.5546875" style="42" customWidth="1"/>
    <col min="16" max="16" width="8.33203125" style="42" customWidth="1"/>
    <col min="17" max="18" width="15.6640625" style="42" customWidth="1"/>
    <col min="19" max="19" width="8.33203125" style="42" customWidth="1"/>
    <col min="20" max="20" width="10.5546875" style="42" hidden="1" customWidth="1"/>
    <col min="21" max="21" width="17.44140625" style="42" customWidth="1"/>
    <col min="22" max="22" width="3.33203125" style="42" hidden="1" customWidth="1"/>
    <col min="23" max="24" width="15.88671875" style="42" customWidth="1"/>
    <col min="25" max="25" width="8.33203125" style="42" customWidth="1"/>
    <col min="26" max="27" width="15.5546875" style="42" customWidth="1"/>
    <col min="28" max="28" width="9.33203125" style="42" customWidth="1"/>
    <col min="29" max="16384" width="9.33203125" style="42"/>
  </cols>
  <sheetData>
    <row r="1" spans="1:32" s="26" customFormat="1" ht="60" customHeight="1" x14ac:dyDescent="0.3">
      <c r="B1" s="262" t="s">
        <v>126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5"/>
      <c r="R1" s="25"/>
      <c r="S1" s="25"/>
      <c r="T1" s="25"/>
      <c r="U1" s="248" t="s">
        <v>14</v>
      </c>
      <c r="V1" s="248"/>
      <c r="W1" s="248"/>
      <c r="X1" s="248"/>
      <c r="Y1" s="248"/>
      <c r="Z1" s="248"/>
      <c r="AA1" s="248"/>
      <c r="AB1" s="248"/>
    </row>
    <row r="2" spans="1:32" s="29" customFormat="1" ht="14.2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0" t="s">
        <v>7</v>
      </c>
      <c r="N2" s="260"/>
      <c r="O2" s="260"/>
      <c r="P2" s="260"/>
      <c r="Q2" s="28"/>
      <c r="R2" s="28"/>
      <c r="S2" s="28"/>
      <c r="T2" s="28"/>
      <c r="U2" s="28"/>
      <c r="V2" s="28"/>
      <c r="X2" s="261"/>
      <c r="Y2" s="261"/>
      <c r="Z2" s="260" t="s">
        <v>7</v>
      </c>
      <c r="AA2" s="260"/>
      <c r="AB2" s="260"/>
      <c r="AC2" s="52"/>
    </row>
    <row r="3" spans="1:32" s="30" customFormat="1" ht="48.6" customHeight="1" x14ac:dyDescent="0.3">
      <c r="A3" s="258"/>
      <c r="B3" s="153" t="s">
        <v>21</v>
      </c>
      <c r="C3" s="171" t="s">
        <v>94</v>
      </c>
      <c r="D3" s="153"/>
      <c r="E3" s="259" t="s">
        <v>22</v>
      </c>
      <c r="F3" s="259"/>
      <c r="G3" s="259"/>
      <c r="H3" s="259" t="s">
        <v>13</v>
      </c>
      <c r="I3" s="259"/>
      <c r="J3" s="259"/>
      <c r="K3" s="259" t="s">
        <v>9</v>
      </c>
      <c r="L3" s="259"/>
      <c r="M3" s="259"/>
      <c r="N3" s="252" t="s">
        <v>10</v>
      </c>
      <c r="O3" s="252"/>
      <c r="P3" s="252"/>
      <c r="Q3" s="249" t="s">
        <v>8</v>
      </c>
      <c r="R3" s="250"/>
      <c r="S3" s="251"/>
      <c r="T3" s="252" t="s">
        <v>16</v>
      </c>
      <c r="U3" s="252"/>
      <c r="V3" s="252"/>
      <c r="W3" s="252" t="s">
        <v>11</v>
      </c>
      <c r="X3" s="252"/>
      <c r="Y3" s="252"/>
      <c r="Z3" s="252" t="s">
        <v>12</v>
      </c>
      <c r="AA3" s="252"/>
      <c r="AB3" s="252"/>
    </row>
    <row r="4" spans="1:32" s="31" customFormat="1" ht="19.5" customHeight="1" x14ac:dyDescent="0.3">
      <c r="A4" s="258"/>
      <c r="B4" s="253" t="s">
        <v>62</v>
      </c>
      <c r="C4" s="254" t="s">
        <v>92</v>
      </c>
      <c r="D4" s="255" t="s">
        <v>2</v>
      </c>
      <c r="E4" s="254" t="s">
        <v>62</v>
      </c>
      <c r="F4" s="254" t="s">
        <v>92</v>
      </c>
      <c r="G4" s="257" t="s">
        <v>2</v>
      </c>
      <c r="H4" s="254" t="s">
        <v>62</v>
      </c>
      <c r="I4" s="254" t="s">
        <v>92</v>
      </c>
      <c r="J4" s="257" t="s">
        <v>2</v>
      </c>
      <c r="K4" s="254" t="s">
        <v>62</v>
      </c>
      <c r="L4" s="254" t="s">
        <v>92</v>
      </c>
      <c r="M4" s="257" t="s">
        <v>2</v>
      </c>
      <c r="N4" s="254" t="s">
        <v>62</v>
      </c>
      <c r="O4" s="254" t="s">
        <v>92</v>
      </c>
      <c r="P4" s="257" t="s">
        <v>2</v>
      </c>
      <c r="Q4" s="254" t="s">
        <v>62</v>
      </c>
      <c r="R4" s="256" t="s">
        <v>92</v>
      </c>
      <c r="S4" s="257" t="s">
        <v>2</v>
      </c>
      <c r="T4" s="254" t="s">
        <v>15</v>
      </c>
      <c r="U4" s="256" t="s">
        <v>93</v>
      </c>
      <c r="V4" s="257" t="s">
        <v>2</v>
      </c>
      <c r="W4" s="254" t="s">
        <v>62</v>
      </c>
      <c r="X4" s="254" t="s">
        <v>92</v>
      </c>
      <c r="Y4" s="257" t="s">
        <v>2</v>
      </c>
      <c r="Z4" s="254" t="s">
        <v>62</v>
      </c>
      <c r="AA4" s="256" t="s">
        <v>92</v>
      </c>
      <c r="AB4" s="257" t="s">
        <v>2</v>
      </c>
    </row>
    <row r="5" spans="1:32" s="31" customFormat="1" ht="15.75" customHeight="1" x14ac:dyDescent="0.3">
      <c r="A5" s="258"/>
      <c r="B5" s="253"/>
      <c r="C5" s="254"/>
      <c r="D5" s="255"/>
      <c r="E5" s="254"/>
      <c r="F5" s="254"/>
      <c r="G5" s="257"/>
      <c r="H5" s="254"/>
      <c r="I5" s="254"/>
      <c r="J5" s="257"/>
      <c r="K5" s="254"/>
      <c r="L5" s="254"/>
      <c r="M5" s="257"/>
      <c r="N5" s="254"/>
      <c r="O5" s="254"/>
      <c r="P5" s="257"/>
      <c r="Q5" s="254"/>
      <c r="R5" s="256"/>
      <c r="S5" s="257"/>
      <c r="T5" s="254"/>
      <c r="U5" s="256"/>
      <c r="V5" s="257"/>
      <c r="W5" s="254"/>
      <c r="X5" s="254"/>
      <c r="Y5" s="257"/>
      <c r="Z5" s="254"/>
      <c r="AA5" s="256"/>
      <c r="AB5" s="257"/>
    </row>
    <row r="6" spans="1:32" s="48" customFormat="1" ht="11.25" customHeight="1" x14ac:dyDescent="0.25">
      <c r="A6" s="46" t="s">
        <v>3</v>
      </c>
      <c r="B6" s="136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137">
        <f>SUM(B8:B35)</f>
        <v>16855</v>
      </c>
      <c r="C7" s="181">
        <f>SUM(C8:C35)</f>
        <v>11386</v>
      </c>
      <c r="D7" s="34">
        <f>C7*100/B7</f>
        <v>67.552654998516758</v>
      </c>
      <c r="E7" s="33">
        <f>SUM(E8:E35)</f>
        <v>17144</v>
      </c>
      <c r="F7" s="181">
        <f>SUM(F8:F35)</f>
        <v>10615</v>
      </c>
      <c r="G7" s="34">
        <f>F7*100/E7</f>
        <v>61.916705552963137</v>
      </c>
      <c r="H7" s="33">
        <f>SUM(H8:H35)</f>
        <v>3065</v>
      </c>
      <c r="I7" s="33">
        <f>SUM(I8:I35)</f>
        <v>2019</v>
      </c>
      <c r="J7" s="34">
        <f>I7*100/H7</f>
        <v>65.872756933115824</v>
      </c>
      <c r="K7" s="33">
        <f>SUM(K8:K35)</f>
        <v>895</v>
      </c>
      <c r="L7" s="33">
        <f>SUM(L8:L35)</f>
        <v>572</v>
      </c>
      <c r="M7" s="34">
        <f>L7*100/K7</f>
        <v>63.910614525139664</v>
      </c>
      <c r="N7" s="33">
        <f>SUM(N8:N35)</f>
        <v>187</v>
      </c>
      <c r="O7" s="181">
        <f>SUM(O8:O35)</f>
        <v>89</v>
      </c>
      <c r="P7" s="34">
        <f>O7*100/N7</f>
        <v>47.593582887700535</v>
      </c>
      <c r="Q7" s="33">
        <f>SUM(Q8:Q35)</f>
        <v>14158</v>
      </c>
      <c r="R7" s="33">
        <f>SUM(R8:R35)</f>
        <v>8697</v>
      </c>
      <c r="S7" s="34">
        <f>R7*100/Q7</f>
        <v>61.428167820313604</v>
      </c>
      <c r="T7" s="33">
        <f>SUM(T8:T35)</f>
        <v>15950</v>
      </c>
      <c r="U7" s="33">
        <f>SUM(U8:U35)</f>
        <v>1498</v>
      </c>
      <c r="V7" s="34">
        <f>U7*100/T7</f>
        <v>9.3918495297805649</v>
      </c>
      <c r="W7" s="33">
        <f>SUM(W8:W35)</f>
        <v>3472</v>
      </c>
      <c r="X7" s="181">
        <f>SUM(X8:X35)</f>
        <v>1379</v>
      </c>
      <c r="Y7" s="34">
        <f>X7*100/W7</f>
        <v>39.717741935483872</v>
      </c>
      <c r="Z7" s="33">
        <f>SUM(Z8:Z35)</f>
        <v>3101</v>
      </c>
      <c r="AA7" s="33">
        <f>SUM(AA8:AA35)</f>
        <v>1024</v>
      </c>
      <c r="AB7" s="34">
        <f>AA7*100/Z7</f>
        <v>33.021605933569816</v>
      </c>
      <c r="AC7" s="35"/>
      <c r="AF7" s="40"/>
    </row>
    <row r="8" spans="1:32" s="40" customFormat="1" ht="19.5" customHeight="1" x14ac:dyDescent="0.3">
      <c r="A8" s="54" t="s">
        <v>34</v>
      </c>
      <c r="B8" s="180">
        <v>4658</v>
      </c>
      <c r="C8" s="182">
        <v>2974</v>
      </c>
      <c r="D8" s="34"/>
      <c r="E8" s="185">
        <v>4477</v>
      </c>
      <c r="F8" s="182">
        <v>2650</v>
      </c>
      <c r="G8" s="38">
        <f t="shared" ref="G8:G35" si="0">F8*100/E8</f>
        <v>59.191422827786461</v>
      </c>
      <c r="H8" s="37">
        <v>440</v>
      </c>
      <c r="I8" s="37">
        <v>295</v>
      </c>
      <c r="J8" s="38">
        <f t="shared" ref="J8:J35" si="1">IF(ISERROR(I8*100/H8),"-",(I8*100/H8))</f>
        <v>67.045454545454547</v>
      </c>
      <c r="K8" s="37">
        <v>198</v>
      </c>
      <c r="L8" s="186">
        <v>135</v>
      </c>
      <c r="M8" s="38">
        <f t="shared" ref="M8:M35" si="2">IF(ISERROR(L8*100/K8),"-",(L8*100/K8))</f>
        <v>68.181818181818187</v>
      </c>
      <c r="N8" s="185">
        <v>96</v>
      </c>
      <c r="O8" s="188">
        <v>38</v>
      </c>
      <c r="P8" s="38">
        <f>IF(ISERROR(O8*100/N8),"-",(O8*100/N8))</f>
        <v>39.583333333333336</v>
      </c>
      <c r="Q8" s="37">
        <v>3293</v>
      </c>
      <c r="R8" s="37">
        <v>1816</v>
      </c>
      <c r="S8" s="38">
        <f t="shared" ref="S8:S35" si="3">R8*100/Q8</f>
        <v>55.147282113574249</v>
      </c>
      <c r="T8" s="37">
        <v>4355</v>
      </c>
      <c r="U8" s="53">
        <v>367</v>
      </c>
      <c r="V8" s="38"/>
      <c r="W8" s="185">
        <v>1017</v>
      </c>
      <c r="X8" s="190">
        <v>294</v>
      </c>
      <c r="Y8" s="38">
        <f t="shared" ref="Y8:Y35" si="4">X8*100/W8</f>
        <v>28.908554572271388</v>
      </c>
      <c r="Z8" s="37">
        <v>902</v>
      </c>
      <c r="AA8" s="186">
        <v>220</v>
      </c>
      <c r="AB8" s="38">
        <f t="shared" ref="AB8:AB35" si="5">AA8*100/Z8</f>
        <v>24.390243902439025</v>
      </c>
      <c r="AC8" s="35"/>
      <c r="AD8" s="39"/>
    </row>
    <row r="9" spans="1:32" s="41" customFormat="1" ht="19.5" customHeight="1" x14ac:dyDescent="0.25">
      <c r="A9" s="54" t="s">
        <v>35</v>
      </c>
      <c r="B9" s="180">
        <v>543</v>
      </c>
      <c r="C9" s="183">
        <v>362</v>
      </c>
      <c r="D9" s="34"/>
      <c r="E9" s="185">
        <v>545</v>
      </c>
      <c r="F9" s="183">
        <v>346</v>
      </c>
      <c r="G9" s="38">
        <f t="shared" si="0"/>
        <v>63.486238532110093</v>
      </c>
      <c r="H9" s="37">
        <v>116</v>
      </c>
      <c r="I9" s="37">
        <v>81</v>
      </c>
      <c r="J9" s="38">
        <f t="shared" si="1"/>
        <v>69.827586206896555</v>
      </c>
      <c r="K9" s="37">
        <v>17</v>
      </c>
      <c r="L9" s="187">
        <v>4</v>
      </c>
      <c r="M9" s="38">
        <f t="shared" si="2"/>
        <v>23.529411764705884</v>
      </c>
      <c r="N9" s="185">
        <v>3</v>
      </c>
      <c r="O9" s="189">
        <v>6</v>
      </c>
      <c r="P9" s="38">
        <f t="shared" ref="P9:P28" si="6">IF(ISERROR(O9*100/N9),"-",(O9*100/N9))</f>
        <v>200</v>
      </c>
      <c r="Q9" s="37">
        <v>459</v>
      </c>
      <c r="R9" s="37">
        <v>283</v>
      </c>
      <c r="S9" s="38">
        <f t="shared" si="3"/>
        <v>61.655773420479299</v>
      </c>
      <c r="T9" s="37">
        <v>521</v>
      </c>
      <c r="U9" s="53">
        <v>39</v>
      </c>
      <c r="V9" s="38"/>
      <c r="W9" s="185">
        <v>104</v>
      </c>
      <c r="X9" s="189">
        <v>36</v>
      </c>
      <c r="Y9" s="38">
        <f t="shared" si="4"/>
        <v>34.615384615384613</v>
      </c>
      <c r="Z9" s="37">
        <v>82</v>
      </c>
      <c r="AA9" s="187">
        <v>27</v>
      </c>
      <c r="AB9" s="38">
        <f t="shared" si="5"/>
        <v>32.926829268292686</v>
      </c>
      <c r="AC9" s="35"/>
      <c r="AD9" s="39"/>
    </row>
    <row r="10" spans="1:32" s="40" customFormat="1" ht="19.5" customHeight="1" x14ac:dyDescent="0.3">
      <c r="A10" s="54" t="s">
        <v>36</v>
      </c>
      <c r="B10" s="180">
        <v>91</v>
      </c>
      <c r="C10" s="184">
        <v>48</v>
      </c>
      <c r="D10" s="34"/>
      <c r="E10" s="185">
        <v>86</v>
      </c>
      <c r="F10" s="184">
        <v>48</v>
      </c>
      <c r="G10" s="38">
        <f t="shared" si="0"/>
        <v>55.813953488372093</v>
      </c>
      <c r="H10" s="37">
        <v>20</v>
      </c>
      <c r="I10" s="37">
        <v>4</v>
      </c>
      <c r="J10" s="38">
        <f t="shared" si="1"/>
        <v>20</v>
      </c>
      <c r="K10" s="37">
        <v>2</v>
      </c>
      <c r="L10" s="186">
        <v>0</v>
      </c>
      <c r="M10" s="38">
        <f t="shared" si="2"/>
        <v>0</v>
      </c>
      <c r="N10" s="185">
        <v>8</v>
      </c>
      <c r="O10" s="188">
        <v>0</v>
      </c>
      <c r="P10" s="38">
        <f t="shared" si="6"/>
        <v>0</v>
      </c>
      <c r="Q10" s="37">
        <v>74</v>
      </c>
      <c r="R10" s="37">
        <v>41</v>
      </c>
      <c r="S10" s="38">
        <f t="shared" si="3"/>
        <v>55.405405405405403</v>
      </c>
      <c r="T10" s="37">
        <v>82</v>
      </c>
      <c r="U10" s="53">
        <v>4</v>
      </c>
      <c r="V10" s="38"/>
      <c r="W10" s="185">
        <v>13</v>
      </c>
      <c r="X10" s="191">
        <v>4</v>
      </c>
      <c r="Y10" s="38">
        <f t="shared" si="4"/>
        <v>30.76923076923077</v>
      </c>
      <c r="Z10" s="37">
        <v>12</v>
      </c>
      <c r="AA10" s="186">
        <v>0</v>
      </c>
      <c r="AB10" s="38">
        <f t="shared" si="5"/>
        <v>0</v>
      </c>
      <c r="AC10" s="35"/>
      <c r="AD10" s="39"/>
    </row>
    <row r="11" spans="1:32" s="40" customFormat="1" ht="19.5" customHeight="1" x14ac:dyDescent="0.3">
      <c r="A11" s="54" t="s">
        <v>37</v>
      </c>
      <c r="B11" s="180">
        <v>260</v>
      </c>
      <c r="C11" s="184">
        <v>285</v>
      </c>
      <c r="D11" s="34"/>
      <c r="E11" s="185">
        <v>285</v>
      </c>
      <c r="F11" s="184">
        <v>251</v>
      </c>
      <c r="G11" s="38">
        <f t="shared" si="0"/>
        <v>88.070175438596493</v>
      </c>
      <c r="H11" s="37">
        <v>49</v>
      </c>
      <c r="I11" s="37">
        <v>65</v>
      </c>
      <c r="J11" s="38">
        <f t="shared" si="1"/>
        <v>132.65306122448979</v>
      </c>
      <c r="K11" s="37">
        <v>11</v>
      </c>
      <c r="L11" s="186">
        <v>9</v>
      </c>
      <c r="M11" s="38">
        <f t="shared" si="2"/>
        <v>81.818181818181813</v>
      </c>
      <c r="N11" s="185">
        <v>1</v>
      </c>
      <c r="O11" s="188">
        <v>0</v>
      </c>
      <c r="P11" s="38">
        <f t="shared" si="6"/>
        <v>0</v>
      </c>
      <c r="Q11" s="37">
        <v>268</v>
      </c>
      <c r="R11" s="37">
        <v>212</v>
      </c>
      <c r="S11" s="38">
        <f t="shared" si="3"/>
        <v>79.104477611940297</v>
      </c>
      <c r="T11" s="37">
        <v>270</v>
      </c>
      <c r="U11" s="53">
        <v>46</v>
      </c>
      <c r="V11" s="38"/>
      <c r="W11" s="185">
        <v>70</v>
      </c>
      <c r="X11" s="191">
        <v>44</v>
      </c>
      <c r="Y11" s="38">
        <f t="shared" si="4"/>
        <v>62.857142857142854</v>
      </c>
      <c r="Z11" s="37">
        <v>56</v>
      </c>
      <c r="AA11" s="186">
        <v>32</v>
      </c>
      <c r="AB11" s="38">
        <f t="shared" si="5"/>
        <v>57.142857142857146</v>
      </c>
      <c r="AC11" s="35"/>
      <c r="AD11" s="39"/>
    </row>
    <row r="12" spans="1:32" s="40" customFormat="1" ht="19.5" customHeight="1" x14ac:dyDescent="0.3">
      <c r="A12" s="54" t="s">
        <v>38</v>
      </c>
      <c r="B12" s="180">
        <v>577</v>
      </c>
      <c r="C12" s="184">
        <v>217</v>
      </c>
      <c r="D12" s="34"/>
      <c r="E12" s="185">
        <v>330</v>
      </c>
      <c r="F12" s="184">
        <v>197</v>
      </c>
      <c r="G12" s="38">
        <f t="shared" si="0"/>
        <v>59.696969696969695</v>
      </c>
      <c r="H12" s="37">
        <v>62</v>
      </c>
      <c r="I12" s="37">
        <v>44</v>
      </c>
      <c r="J12" s="38">
        <f t="shared" si="1"/>
        <v>70.967741935483872</v>
      </c>
      <c r="K12" s="37">
        <v>19</v>
      </c>
      <c r="L12" s="186">
        <v>14</v>
      </c>
      <c r="M12" s="38">
        <f t="shared" si="2"/>
        <v>73.684210526315795</v>
      </c>
      <c r="N12" s="185">
        <v>4</v>
      </c>
      <c r="O12" s="188">
        <v>1</v>
      </c>
      <c r="P12" s="38">
        <f t="shared" si="6"/>
        <v>25</v>
      </c>
      <c r="Q12" s="37">
        <v>289</v>
      </c>
      <c r="R12" s="37">
        <v>181</v>
      </c>
      <c r="S12" s="38">
        <f t="shared" si="3"/>
        <v>62.629757785467127</v>
      </c>
      <c r="T12" s="37">
        <v>568</v>
      </c>
      <c r="U12" s="53">
        <v>42</v>
      </c>
      <c r="V12" s="38"/>
      <c r="W12" s="185">
        <v>54</v>
      </c>
      <c r="X12" s="191">
        <v>39</v>
      </c>
      <c r="Y12" s="38">
        <f t="shared" si="4"/>
        <v>72.222222222222229</v>
      </c>
      <c r="Z12" s="37">
        <v>47</v>
      </c>
      <c r="AA12" s="186">
        <v>25</v>
      </c>
      <c r="AB12" s="38">
        <f t="shared" si="5"/>
        <v>53.191489361702125</v>
      </c>
      <c r="AC12" s="35"/>
      <c r="AD12" s="39"/>
    </row>
    <row r="13" spans="1:32" s="40" customFormat="1" ht="19.5" customHeight="1" x14ac:dyDescent="0.3">
      <c r="A13" s="54" t="s">
        <v>39</v>
      </c>
      <c r="B13" s="180">
        <v>195</v>
      </c>
      <c r="C13" s="184">
        <v>101</v>
      </c>
      <c r="D13" s="34"/>
      <c r="E13" s="185">
        <v>177</v>
      </c>
      <c r="F13" s="184">
        <v>98</v>
      </c>
      <c r="G13" s="38">
        <f t="shared" si="0"/>
        <v>55.367231638418076</v>
      </c>
      <c r="H13" s="37">
        <v>58</v>
      </c>
      <c r="I13" s="37">
        <v>28</v>
      </c>
      <c r="J13" s="38">
        <f t="shared" si="1"/>
        <v>48.275862068965516</v>
      </c>
      <c r="K13" s="37">
        <v>8</v>
      </c>
      <c r="L13" s="186">
        <v>0</v>
      </c>
      <c r="M13" s="38">
        <f t="shared" si="2"/>
        <v>0</v>
      </c>
      <c r="N13" s="185">
        <v>0</v>
      </c>
      <c r="O13" s="188">
        <v>0</v>
      </c>
      <c r="P13" s="38" t="str">
        <f t="shared" si="6"/>
        <v>-</v>
      </c>
      <c r="Q13" s="37">
        <v>146</v>
      </c>
      <c r="R13" s="37">
        <v>93</v>
      </c>
      <c r="S13" s="38">
        <f t="shared" si="3"/>
        <v>63.698630136986303</v>
      </c>
      <c r="T13" s="37">
        <v>202</v>
      </c>
      <c r="U13" s="53">
        <v>16</v>
      </c>
      <c r="V13" s="38"/>
      <c r="W13" s="185">
        <v>21</v>
      </c>
      <c r="X13" s="191">
        <v>16</v>
      </c>
      <c r="Y13" s="38">
        <f t="shared" si="4"/>
        <v>76.19047619047619</v>
      </c>
      <c r="Z13" s="37">
        <v>19</v>
      </c>
      <c r="AA13" s="186">
        <v>9</v>
      </c>
      <c r="AB13" s="38">
        <f t="shared" si="5"/>
        <v>47.368421052631582</v>
      </c>
      <c r="AC13" s="35"/>
      <c r="AD13" s="39"/>
    </row>
    <row r="14" spans="1:32" s="40" customFormat="1" ht="19.5" customHeight="1" x14ac:dyDescent="0.3">
      <c r="A14" s="54" t="s">
        <v>40</v>
      </c>
      <c r="B14" s="180">
        <v>197</v>
      </c>
      <c r="C14" s="184">
        <v>135</v>
      </c>
      <c r="D14" s="34"/>
      <c r="E14" s="185">
        <v>245</v>
      </c>
      <c r="F14" s="184">
        <v>131</v>
      </c>
      <c r="G14" s="38">
        <f t="shared" si="0"/>
        <v>53.469387755102041</v>
      </c>
      <c r="H14" s="37">
        <v>47</v>
      </c>
      <c r="I14" s="37">
        <v>17</v>
      </c>
      <c r="J14" s="38">
        <f t="shared" si="1"/>
        <v>36.170212765957444</v>
      </c>
      <c r="K14" s="37">
        <v>8</v>
      </c>
      <c r="L14" s="186">
        <v>5</v>
      </c>
      <c r="M14" s="38">
        <f t="shared" si="2"/>
        <v>62.5</v>
      </c>
      <c r="N14" s="185">
        <v>1</v>
      </c>
      <c r="O14" s="188">
        <v>0</v>
      </c>
      <c r="P14" s="38">
        <f t="shared" si="6"/>
        <v>0</v>
      </c>
      <c r="Q14" s="37">
        <v>219</v>
      </c>
      <c r="R14" s="37">
        <v>120</v>
      </c>
      <c r="S14" s="38">
        <f t="shared" si="3"/>
        <v>54.794520547945204</v>
      </c>
      <c r="T14" s="37">
        <v>206</v>
      </c>
      <c r="U14" s="53">
        <v>17</v>
      </c>
      <c r="V14" s="38"/>
      <c r="W14" s="185">
        <v>26</v>
      </c>
      <c r="X14" s="191">
        <v>16</v>
      </c>
      <c r="Y14" s="38">
        <f t="shared" si="4"/>
        <v>61.53846153846154</v>
      </c>
      <c r="Z14" s="37">
        <v>20</v>
      </c>
      <c r="AA14" s="186">
        <v>9</v>
      </c>
      <c r="AB14" s="38">
        <f t="shared" si="5"/>
        <v>45</v>
      </c>
      <c r="AC14" s="35"/>
      <c r="AD14" s="39"/>
    </row>
    <row r="15" spans="1:32" s="40" customFormat="1" ht="19.5" customHeight="1" x14ac:dyDescent="0.3">
      <c r="A15" s="54" t="s">
        <v>41</v>
      </c>
      <c r="B15" s="180">
        <v>1098</v>
      </c>
      <c r="C15" s="184">
        <v>579</v>
      </c>
      <c r="D15" s="34"/>
      <c r="E15" s="185">
        <v>797</v>
      </c>
      <c r="F15" s="184">
        <v>546</v>
      </c>
      <c r="G15" s="38">
        <f t="shared" si="0"/>
        <v>68.506900878293607</v>
      </c>
      <c r="H15" s="37">
        <v>162</v>
      </c>
      <c r="I15" s="37">
        <v>150</v>
      </c>
      <c r="J15" s="38">
        <f t="shared" si="1"/>
        <v>92.592592592592595</v>
      </c>
      <c r="K15" s="37">
        <v>32</v>
      </c>
      <c r="L15" s="186">
        <v>15</v>
      </c>
      <c r="M15" s="38">
        <f t="shared" si="2"/>
        <v>46.875</v>
      </c>
      <c r="N15" s="185">
        <v>4</v>
      </c>
      <c r="O15" s="188">
        <v>0</v>
      </c>
      <c r="P15" s="38">
        <f t="shared" si="6"/>
        <v>0</v>
      </c>
      <c r="Q15" s="37">
        <v>650</v>
      </c>
      <c r="R15" s="37">
        <v>470</v>
      </c>
      <c r="S15" s="38">
        <f t="shared" si="3"/>
        <v>72.307692307692307</v>
      </c>
      <c r="T15" s="37">
        <v>1070</v>
      </c>
      <c r="U15" s="53">
        <v>32</v>
      </c>
      <c r="V15" s="38"/>
      <c r="W15" s="185">
        <v>141</v>
      </c>
      <c r="X15" s="191">
        <v>28</v>
      </c>
      <c r="Y15" s="38">
        <f t="shared" si="4"/>
        <v>19.858156028368793</v>
      </c>
      <c r="Z15" s="37">
        <v>125</v>
      </c>
      <c r="AA15" s="186">
        <v>20</v>
      </c>
      <c r="AB15" s="38">
        <f t="shared" si="5"/>
        <v>16</v>
      </c>
      <c r="AC15" s="35"/>
      <c r="AD15" s="39"/>
    </row>
    <row r="16" spans="1:32" s="40" customFormat="1" ht="19.5" customHeight="1" x14ac:dyDescent="0.3">
      <c r="A16" s="54" t="s">
        <v>42</v>
      </c>
      <c r="B16" s="180">
        <v>566</v>
      </c>
      <c r="C16" s="184">
        <v>548</v>
      </c>
      <c r="D16" s="34"/>
      <c r="E16" s="185">
        <v>794</v>
      </c>
      <c r="F16" s="184">
        <v>519</v>
      </c>
      <c r="G16" s="38">
        <f t="shared" si="0"/>
        <v>65.365239294710321</v>
      </c>
      <c r="H16" s="37">
        <v>178</v>
      </c>
      <c r="I16" s="37">
        <v>146</v>
      </c>
      <c r="J16" s="38">
        <f t="shared" si="1"/>
        <v>82.022471910112358</v>
      </c>
      <c r="K16" s="37">
        <v>44</v>
      </c>
      <c r="L16" s="186">
        <v>22</v>
      </c>
      <c r="M16" s="38">
        <f t="shared" si="2"/>
        <v>50</v>
      </c>
      <c r="N16" s="185">
        <v>17</v>
      </c>
      <c r="O16" s="188">
        <v>12</v>
      </c>
      <c r="P16" s="38">
        <f t="shared" si="6"/>
        <v>70.588235294117652</v>
      </c>
      <c r="Q16" s="37">
        <v>693</v>
      </c>
      <c r="R16" s="37">
        <v>466</v>
      </c>
      <c r="S16" s="38">
        <f t="shared" si="3"/>
        <v>67.243867243867243</v>
      </c>
      <c r="T16" s="37">
        <v>527</v>
      </c>
      <c r="U16" s="53">
        <v>52</v>
      </c>
      <c r="V16" s="38"/>
      <c r="W16" s="185">
        <v>108</v>
      </c>
      <c r="X16" s="191">
        <v>50</v>
      </c>
      <c r="Y16" s="38">
        <f t="shared" si="4"/>
        <v>46.296296296296298</v>
      </c>
      <c r="Z16" s="37">
        <v>100</v>
      </c>
      <c r="AA16" s="186">
        <v>39</v>
      </c>
      <c r="AB16" s="38">
        <f t="shared" si="5"/>
        <v>39</v>
      </c>
      <c r="AC16" s="35"/>
      <c r="AD16" s="39"/>
    </row>
    <row r="17" spans="1:30" s="40" customFormat="1" ht="19.5" customHeight="1" x14ac:dyDescent="0.3">
      <c r="A17" s="54" t="s">
        <v>43</v>
      </c>
      <c r="B17" s="180">
        <v>1312</v>
      </c>
      <c r="C17" s="184">
        <v>690</v>
      </c>
      <c r="D17" s="34"/>
      <c r="E17" s="185">
        <v>975</v>
      </c>
      <c r="F17" s="184">
        <v>639</v>
      </c>
      <c r="G17" s="38">
        <f t="shared" si="0"/>
        <v>65.538461538461533</v>
      </c>
      <c r="H17" s="37">
        <v>170</v>
      </c>
      <c r="I17" s="37">
        <v>119</v>
      </c>
      <c r="J17" s="38">
        <f t="shared" si="1"/>
        <v>70</v>
      </c>
      <c r="K17" s="37">
        <v>44</v>
      </c>
      <c r="L17" s="186">
        <v>30</v>
      </c>
      <c r="M17" s="38">
        <f t="shared" si="2"/>
        <v>68.181818181818187</v>
      </c>
      <c r="N17" s="185">
        <v>2</v>
      </c>
      <c r="O17" s="188">
        <v>0</v>
      </c>
      <c r="P17" s="38">
        <f t="shared" si="6"/>
        <v>0</v>
      </c>
      <c r="Q17" s="37">
        <v>693</v>
      </c>
      <c r="R17" s="37">
        <v>496</v>
      </c>
      <c r="S17" s="38">
        <f t="shared" si="3"/>
        <v>71.572871572871577</v>
      </c>
      <c r="T17" s="37">
        <v>1280</v>
      </c>
      <c r="U17" s="53">
        <v>95</v>
      </c>
      <c r="V17" s="38"/>
      <c r="W17" s="185">
        <v>231</v>
      </c>
      <c r="X17" s="191">
        <v>91</v>
      </c>
      <c r="Y17" s="38">
        <f t="shared" si="4"/>
        <v>39.393939393939391</v>
      </c>
      <c r="Z17" s="37">
        <v>220</v>
      </c>
      <c r="AA17" s="186">
        <v>75</v>
      </c>
      <c r="AB17" s="38">
        <f t="shared" si="5"/>
        <v>34.090909090909093</v>
      </c>
      <c r="AC17" s="35"/>
      <c r="AD17" s="39"/>
    </row>
    <row r="18" spans="1:30" s="40" customFormat="1" ht="19.5" customHeight="1" x14ac:dyDescent="0.3">
      <c r="A18" s="54" t="s">
        <v>44</v>
      </c>
      <c r="B18" s="180">
        <v>235</v>
      </c>
      <c r="C18" s="184">
        <v>338</v>
      </c>
      <c r="D18" s="34"/>
      <c r="E18" s="185">
        <v>576</v>
      </c>
      <c r="F18" s="184">
        <v>335</v>
      </c>
      <c r="G18" s="38">
        <f t="shared" si="0"/>
        <v>58.159722222222221</v>
      </c>
      <c r="H18" s="37">
        <v>118</v>
      </c>
      <c r="I18" s="37">
        <v>90</v>
      </c>
      <c r="J18" s="38">
        <f t="shared" si="1"/>
        <v>76.271186440677965</v>
      </c>
      <c r="K18" s="37">
        <v>22</v>
      </c>
      <c r="L18" s="186">
        <v>18</v>
      </c>
      <c r="M18" s="38">
        <f t="shared" si="2"/>
        <v>81.818181818181813</v>
      </c>
      <c r="N18" s="185">
        <v>1</v>
      </c>
      <c r="O18" s="188">
        <v>0</v>
      </c>
      <c r="P18" s="38">
        <f t="shared" si="6"/>
        <v>0</v>
      </c>
      <c r="Q18" s="37">
        <v>455</v>
      </c>
      <c r="R18" s="37">
        <v>286</v>
      </c>
      <c r="S18" s="38">
        <f t="shared" si="3"/>
        <v>62.857142857142854</v>
      </c>
      <c r="T18" s="37">
        <v>224</v>
      </c>
      <c r="U18" s="53">
        <v>35</v>
      </c>
      <c r="V18" s="38"/>
      <c r="W18" s="185">
        <v>102</v>
      </c>
      <c r="X18" s="191">
        <v>35</v>
      </c>
      <c r="Y18" s="38">
        <f t="shared" si="4"/>
        <v>34.313725490196077</v>
      </c>
      <c r="Z18" s="37">
        <v>98</v>
      </c>
      <c r="AA18" s="186">
        <v>31</v>
      </c>
      <c r="AB18" s="38">
        <f t="shared" si="5"/>
        <v>31.632653061224488</v>
      </c>
      <c r="AC18" s="35"/>
      <c r="AD18" s="39"/>
    </row>
    <row r="19" spans="1:30" s="40" customFormat="1" ht="19.5" customHeight="1" x14ac:dyDescent="0.3">
      <c r="A19" s="54" t="s">
        <v>45</v>
      </c>
      <c r="B19" s="180">
        <v>669</v>
      </c>
      <c r="C19" s="184">
        <v>385</v>
      </c>
      <c r="D19" s="34"/>
      <c r="E19" s="185">
        <v>611</v>
      </c>
      <c r="F19" s="184">
        <v>373</v>
      </c>
      <c r="G19" s="38">
        <f t="shared" si="0"/>
        <v>61.047463175122751</v>
      </c>
      <c r="H19" s="37">
        <v>186</v>
      </c>
      <c r="I19" s="37">
        <v>107</v>
      </c>
      <c r="J19" s="38">
        <f t="shared" si="1"/>
        <v>57.526881720430104</v>
      </c>
      <c r="K19" s="37">
        <v>59</v>
      </c>
      <c r="L19" s="186">
        <v>48</v>
      </c>
      <c r="M19" s="38">
        <f t="shared" si="2"/>
        <v>81.355932203389827</v>
      </c>
      <c r="N19" s="185">
        <v>3</v>
      </c>
      <c r="O19" s="188">
        <v>2</v>
      </c>
      <c r="P19" s="38">
        <f t="shared" si="6"/>
        <v>66.666666666666671</v>
      </c>
      <c r="Q19" s="37">
        <v>552</v>
      </c>
      <c r="R19" s="37">
        <v>324</v>
      </c>
      <c r="S19" s="38">
        <f t="shared" si="3"/>
        <v>58.695652173913047</v>
      </c>
      <c r="T19" s="37">
        <v>640</v>
      </c>
      <c r="U19" s="53">
        <v>43</v>
      </c>
      <c r="V19" s="38"/>
      <c r="W19" s="185">
        <v>128</v>
      </c>
      <c r="X19" s="191">
        <v>42</v>
      </c>
      <c r="Y19" s="38">
        <f t="shared" si="4"/>
        <v>32.8125</v>
      </c>
      <c r="Z19" s="37">
        <v>109</v>
      </c>
      <c r="AA19" s="186">
        <v>36</v>
      </c>
      <c r="AB19" s="38">
        <f t="shared" si="5"/>
        <v>33.027522935779814</v>
      </c>
      <c r="AC19" s="35"/>
      <c r="AD19" s="39"/>
    </row>
    <row r="20" spans="1:30" s="40" customFormat="1" ht="19.5" customHeight="1" x14ac:dyDescent="0.3">
      <c r="A20" s="54" t="s">
        <v>46</v>
      </c>
      <c r="B20" s="180">
        <v>415</v>
      </c>
      <c r="C20" s="184">
        <v>257</v>
      </c>
      <c r="D20" s="34"/>
      <c r="E20" s="185">
        <v>385</v>
      </c>
      <c r="F20" s="184">
        <v>246</v>
      </c>
      <c r="G20" s="38">
        <f t="shared" si="0"/>
        <v>63.896103896103895</v>
      </c>
      <c r="H20" s="37">
        <v>100</v>
      </c>
      <c r="I20" s="37">
        <v>63</v>
      </c>
      <c r="J20" s="38">
        <f t="shared" si="1"/>
        <v>63</v>
      </c>
      <c r="K20" s="37">
        <v>29</v>
      </c>
      <c r="L20" s="186">
        <v>15</v>
      </c>
      <c r="M20" s="38">
        <f t="shared" si="2"/>
        <v>51.724137931034484</v>
      </c>
      <c r="N20" s="185">
        <v>0</v>
      </c>
      <c r="O20" s="188">
        <v>0</v>
      </c>
      <c r="P20" s="38" t="str">
        <f t="shared" si="6"/>
        <v>-</v>
      </c>
      <c r="Q20" s="37">
        <v>309</v>
      </c>
      <c r="R20" s="37">
        <v>194</v>
      </c>
      <c r="S20" s="38">
        <f t="shared" si="3"/>
        <v>62.783171521035598</v>
      </c>
      <c r="T20" s="37">
        <v>363</v>
      </c>
      <c r="U20" s="53">
        <v>29</v>
      </c>
      <c r="V20" s="38"/>
      <c r="W20" s="185">
        <v>98</v>
      </c>
      <c r="X20" s="191">
        <v>29</v>
      </c>
      <c r="Y20" s="38">
        <f t="shared" si="4"/>
        <v>29.591836734693878</v>
      </c>
      <c r="Z20" s="37">
        <v>89</v>
      </c>
      <c r="AA20" s="186">
        <v>26</v>
      </c>
      <c r="AB20" s="38">
        <f t="shared" si="5"/>
        <v>29.213483146067414</v>
      </c>
      <c r="AC20" s="35"/>
      <c r="AD20" s="39"/>
    </row>
    <row r="21" spans="1:30" s="40" customFormat="1" ht="19.5" customHeight="1" x14ac:dyDescent="0.3">
      <c r="A21" s="54" t="s">
        <v>47</v>
      </c>
      <c r="B21" s="180">
        <v>265</v>
      </c>
      <c r="C21" s="184">
        <v>193</v>
      </c>
      <c r="D21" s="34"/>
      <c r="E21" s="185">
        <v>356</v>
      </c>
      <c r="F21" s="184">
        <v>177</v>
      </c>
      <c r="G21" s="38">
        <f t="shared" si="0"/>
        <v>49.719101123595507</v>
      </c>
      <c r="H21" s="37">
        <v>67</v>
      </c>
      <c r="I21" s="37">
        <v>39</v>
      </c>
      <c r="J21" s="38">
        <f t="shared" si="1"/>
        <v>58.208955223880594</v>
      </c>
      <c r="K21" s="37">
        <v>25</v>
      </c>
      <c r="L21" s="186">
        <v>19</v>
      </c>
      <c r="M21" s="38">
        <f t="shared" si="2"/>
        <v>76</v>
      </c>
      <c r="N21" s="185">
        <v>0</v>
      </c>
      <c r="O21" s="188">
        <v>0</v>
      </c>
      <c r="P21" s="38" t="str">
        <f t="shared" si="6"/>
        <v>-</v>
      </c>
      <c r="Q21" s="37">
        <v>325</v>
      </c>
      <c r="R21" s="37">
        <v>145</v>
      </c>
      <c r="S21" s="38">
        <f t="shared" si="3"/>
        <v>44.615384615384613</v>
      </c>
      <c r="T21" s="37">
        <v>217</v>
      </c>
      <c r="U21" s="53">
        <v>19</v>
      </c>
      <c r="V21" s="38"/>
      <c r="W21" s="185">
        <v>60</v>
      </c>
      <c r="X21" s="191">
        <v>19</v>
      </c>
      <c r="Y21" s="38">
        <f t="shared" si="4"/>
        <v>31.666666666666668</v>
      </c>
      <c r="Z21" s="37">
        <v>52</v>
      </c>
      <c r="AA21" s="186">
        <v>15</v>
      </c>
      <c r="AB21" s="38">
        <f t="shared" si="5"/>
        <v>28.846153846153847</v>
      </c>
      <c r="AC21" s="35"/>
      <c r="AD21" s="39"/>
    </row>
    <row r="22" spans="1:30" s="40" customFormat="1" ht="19.5" customHeight="1" x14ac:dyDescent="0.3">
      <c r="A22" s="54" t="s">
        <v>48</v>
      </c>
      <c r="B22" s="180">
        <v>619</v>
      </c>
      <c r="C22" s="184">
        <v>407</v>
      </c>
      <c r="D22" s="34"/>
      <c r="E22" s="185">
        <v>602</v>
      </c>
      <c r="F22" s="184">
        <v>386</v>
      </c>
      <c r="G22" s="38">
        <f t="shared" si="0"/>
        <v>64.119601328903656</v>
      </c>
      <c r="H22" s="37">
        <v>114</v>
      </c>
      <c r="I22" s="37">
        <v>79</v>
      </c>
      <c r="J22" s="38">
        <f t="shared" si="1"/>
        <v>69.298245614035082</v>
      </c>
      <c r="K22" s="37">
        <v>33</v>
      </c>
      <c r="L22" s="186">
        <v>6</v>
      </c>
      <c r="M22" s="38">
        <f t="shared" si="2"/>
        <v>18.181818181818183</v>
      </c>
      <c r="N22" s="185">
        <v>3</v>
      </c>
      <c r="O22" s="188">
        <v>2</v>
      </c>
      <c r="P22" s="38">
        <f t="shared" si="6"/>
        <v>66.666666666666671</v>
      </c>
      <c r="Q22" s="37">
        <v>545</v>
      </c>
      <c r="R22" s="37">
        <v>353</v>
      </c>
      <c r="S22" s="38">
        <f t="shared" si="3"/>
        <v>64.77064220183486</v>
      </c>
      <c r="T22" s="37">
        <v>590</v>
      </c>
      <c r="U22" s="53">
        <v>86</v>
      </c>
      <c r="V22" s="38"/>
      <c r="W22" s="185">
        <v>121</v>
      </c>
      <c r="X22" s="191">
        <v>85</v>
      </c>
      <c r="Y22" s="38">
        <f t="shared" si="4"/>
        <v>70.247933884297524</v>
      </c>
      <c r="Z22" s="37">
        <v>98</v>
      </c>
      <c r="AA22" s="186">
        <v>62</v>
      </c>
      <c r="AB22" s="38">
        <f t="shared" si="5"/>
        <v>63.265306122448976</v>
      </c>
      <c r="AC22" s="35"/>
      <c r="AD22" s="39"/>
    </row>
    <row r="23" spans="1:30" s="40" customFormat="1" ht="19.5" customHeight="1" x14ac:dyDescent="0.3">
      <c r="A23" s="54" t="s">
        <v>49</v>
      </c>
      <c r="B23" s="180">
        <v>499</v>
      </c>
      <c r="C23" s="184">
        <v>498</v>
      </c>
      <c r="D23" s="34"/>
      <c r="E23" s="185">
        <v>799</v>
      </c>
      <c r="F23" s="184">
        <v>475</v>
      </c>
      <c r="G23" s="38">
        <f t="shared" si="0"/>
        <v>59.449311639549435</v>
      </c>
      <c r="H23" s="37">
        <v>170</v>
      </c>
      <c r="I23" s="37">
        <v>93</v>
      </c>
      <c r="J23" s="38">
        <f t="shared" si="1"/>
        <v>54.705882352941174</v>
      </c>
      <c r="K23" s="37">
        <v>34</v>
      </c>
      <c r="L23" s="186">
        <v>26</v>
      </c>
      <c r="M23" s="38">
        <f t="shared" si="2"/>
        <v>76.470588235294116</v>
      </c>
      <c r="N23" s="185">
        <v>3</v>
      </c>
      <c r="O23" s="188">
        <v>0</v>
      </c>
      <c r="P23" s="38">
        <f t="shared" si="6"/>
        <v>0</v>
      </c>
      <c r="Q23" s="37">
        <v>732</v>
      </c>
      <c r="R23" s="37">
        <v>413</v>
      </c>
      <c r="S23" s="38">
        <f t="shared" si="3"/>
        <v>56.420765027322403</v>
      </c>
      <c r="T23" s="37">
        <v>416</v>
      </c>
      <c r="U23" s="53">
        <v>74</v>
      </c>
      <c r="V23" s="38"/>
      <c r="W23" s="185">
        <v>149</v>
      </c>
      <c r="X23" s="191">
        <v>73</v>
      </c>
      <c r="Y23" s="38">
        <f t="shared" si="4"/>
        <v>48.993288590604024</v>
      </c>
      <c r="Z23" s="37">
        <v>121</v>
      </c>
      <c r="AA23" s="186">
        <v>48</v>
      </c>
      <c r="AB23" s="38">
        <f t="shared" si="5"/>
        <v>39.669421487603309</v>
      </c>
      <c r="AC23" s="35"/>
      <c r="AD23" s="39"/>
    </row>
    <row r="24" spans="1:30" s="40" customFormat="1" ht="19.5" customHeight="1" x14ac:dyDescent="0.3">
      <c r="A24" s="54" t="s">
        <v>50</v>
      </c>
      <c r="B24" s="180">
        <v>271</v>
      </c>
      <c r="C24" s="184">
        <v>452</v>
      </c>
      <c r="D24" s="34"/>
      <c r="E24" s="185">
        <v>669</v>
      </c>
      <c r="F24" s="184">
        <v>421</v>
      </c>
      <c r="G24" s="38">
        <f t="shared" si="0"/>
        <v>62.929745889387142</v>
      </c>
      <c r="H24" s="37">
        <v>95</v>
      </c>
      <c r="I24" s="37">
        <v>48</v>
      </c>
      <c r="J24" s="38">
        <f t="shared" si="1"/>
        <v>50.526315789473685</v>
      </c>
      <c r="K24" s="37">
        <v>34</v>
      </c>
      <c r="L24" s="186">
        <v>14</v>
      </c>
      <c r="M24" s="38">
        <f t="shared" si="2"/>
        <v>41.176470588235297</v>
      </c>
      <c r="N24" s="185">
        <v>0</v>
      </c>
      <c r="O24" s="188">
        <v>0</v>
      </c>
      <c r="P24" s="38" t="str">
        <f t="shared" si="6"/>
        <v>-</v>
      </c>
      <c r="Q24" s="37">
        <v>630</v>
      </c>
      <c r="R24" s="37">
        <v>391</v>
      </c>
      <c r="S24" s="38">
        <f t="shared" si="3"/>
        <v>62.063492063492063</v>
      </c>
      <c r="T24" s="37">
        <v>232</v>
      </c>
      <c r="U24" s="53">
        <v>60</v>
      </c>
      <c r="V24" s="38"/>
      <c r="W24" s="185">
        <v>134</v>
      </c>
      <c r="X24" s="191">
        <v>57</v>
      </c>
      <c r="Y24" s="38">
        <f t="shared" si="4"/>
        <v>42.537313432835823</v>
      </c>
      <c r="Z24" s="37">
        <v>130</v>
      </c>
      <c r="AA24" s="186">
        <v>36</v>
      </c>
      <c r="AB24" s="38">
        <f t="shared" si="5"/>
        <v>27.692307692307693</v>
      </c>
      <c r="AC24" s="35"/>
      <c r="AD24" s="39"/>
    </row>
    <row r="25" spans="1:30" s="40" customFormat="1" ht="19.5" customHeight="1" x14ac:dyDescent="0.3">
      <c r="A25" s="54" t="s">
        <v>51</v>
      </c>
      <c r="B25" s="180">
        <v>758</v>
      </c>
      <c r="C25" s="184">
        <v>218</v>
      </c>
      <c r="D25" s="34"/>
      <c r="E25" s="185">
        <v>316</v>
      </c>
      <c r="F25" s="184">
        <v>213</v>
      </c>
      <c r="G25" s="38">
        <f t="shared" si="0"/>
        <v>67.405063291139243</v>
      </c>
      <c r="H25" s="37">
        <v>85</v>
      </c>
      <c r="I25" s="37">
        <v>49</v>
      </c>
      <c r="J25" s="38">
        <f t="shared" si="1"/>
        <v>57.647058823529413</v>
      </c>
      <c r="K25" s="37">
        <v>19</v>
      </c>
      <c r="L25" s="186">
        <v>17</v>
      </c>
      <c r="M25" s="38">
        <f t="shared" si="2"/>
        <v>89.473684210526315</v>
      </c>
      <c r="N25" s="185">
        <v>7</v>
      </c>
      <c r="O25" s="188">
        <v>0</v>
      </c>
      <c r="P25" s="38">
        <f t="shared" si="6"/>
        <v>0</v>
      </c>
      <c r="Q25" s="37">
        <v>264</v>
      </c>
      <c r="R25" s="37">
        <v>174</v>
      </c>
      <c r="S25" s="38">
        <f t="shared" si="3"/>
        <v>65.909090909090907</v>
      </c>
      <c r="T25" s="37">
        <v>751</v>
      </c>
      <c r="U25" s="53">
        <v>31</v>
      </c>
      <c r="V25" s="38"/>
      <c r="W25" s="185">
        <v>52</v>
      </c>
      <c r="X25" s="191">
        <v>31</v>
      </c>
      <c r="Y25" s="38">
        <f t="shared" si="4"/>
        <v>59.615384615384613</v>
      </c>
      <c r="Z25" s="37">
        <v>48</v>
      </c>
      <c r="AA25" s="186">
        <v>23</v>
      </c>
      <c r="AB25" s="38">
        <f t="shared" si="5"/>
        <v>47.916666666666664</v>
      </c>
      <c r="AC25" s="35"/>
      <c r="AD25" s="39"/>
    </row>
    <row r="26" spans="1:30" s="40" customFormat="1" ht="19.5" customHeight="1" x14ac:dyDescent="0.3">
      <c r="A26" s="54" t="s">
        <v>52</v>
      </c>
      <c r="B26" s="180">
        <v>366</v>
      </c>
      <c r="C26" s="184">
        <v>303</v>
      </c>
      <c r="D26" s="34"/>
      <c r="E26" s="185">
        <v>404</v>
      </c>
      <c r="F26" s="184">
        <v>268</v>
      </c>
      <c r="G26" s="38">
        <f t="shared" si="0"/>
        <v>66.336633663366342</v>
      </c>
      <c r="H26" s="37">
        <v>83</v>
      </c>
      <c r="I26" s="37">
        <v>52</v>
      </c>
      <c r="J26" s="38">
        <f t="shared" si="1"/>
        <v>62.650602409638552</v>
      </c>
      <c r="K26" s="37">
        <v>19</v>
      </c>
      <c r="L26" s="186">
        <v>15</v>
      </c>
      <c r="M26" s="38">
        <f t="shared" si="2"/>
        <v>78.94736842105263</v>
      </c>
      <c r="N26" s="185">
        <v>0</v>
      </c>
      <c r="O26" s="188">
        <v>2</v>
      </c>
      <c r="P26" s="38" t="str">
        <f t="shared" si="6"/>
        <v>-</v>
      </c>
      <c r="Q26" s="37">
        <v>338</v>
      </c>
      <c r="R26" s="37">
        <v>209</v>
      </c>
      <c r="S26" s="38">
        <f t="shared" si="3"/>
        <v>61.834319526627219</v>
      </c>
      <c r="T26" s="37">
        <v>388</v>
      </c>
      <c r="U26" s="53">
        <v>53</v>
      </c>
      <c r="V26" s="38"/>
      <c r="W26" s="185">
        <v>118</v>
      </c>
      <c r="X26" s="191">
        <v>52</v>
      </c>
      <c r="Y26" s="38">
        <f t="shared" si="4"/>
        <v>44.067796610169495</v>
      </c>
      <c r="Z26" s="37">
        <v>100</v>
      </c>
      <c r="AA26" s="186">
        <v>32</v>
      </c>
      <c r="AB26" s="38">
        <f t="shared" si="5"/>
        <v>32</v>
      </c>
      <c r="AC26" s="35"/>
      <c r="AD26" s="39"/>
    </row>
    <row r="27" spans="1:30" s="40" customFormat="1" ht="19.5" customHeight="1" x14ac:dyDescent="0.3">
      <c r="A27" s="54" t="s">
        <v>53</v>
      </c>
      <c r="B27" s="180">
        <v>350</v>
      </c>
      <c r="C27" s="184">
        <v>295</v>
      </c>
      <c r="D27" s="34"/>
      <c r="E27" s="185">
        <v>489</v>
      </c>
      <c r="F27" s="184">
        <v>287</v>
      </c>
      <c r="G27" s="38">
        <f t="shared" si="0"/>
        <v>58.691206543967283</v>
      </c>
      <c r="H27" s="37">
        <v>114</v>
      </c>
      <c r="I27" s="37">
        <v>80</v>
      </c>
      <c r="J27" s="38">
        <f t="shared" si="1"/>
        <v>70.175438596491233</v>
      </c>
      <c r="K27" s="37">
        <v>53</v>
      </c>
      <c r="L27" s="186">
        <v>34</v>
      </c>
      <c r="M27" s="38">
        <f t="shared" si="2"/>
        <v>64.15094339622641</v>
      </c>
      <c r="N27" s="185">
        <v>15</v>
      </c>
      <c r="O27" s="188">
        <v>20</v>
      </c>
      <c r="P27" s="38">
        <f t="shared" si="6"/>
        <v>133.33333333333334</v>
      </c>
      <c r="Q27" s="37">
        <v>410</v>
      </c>
      <c r="R27" s="37">
        <v>265</v>
      </c>
      <c r="S27" s="38">
        <f t="shared" si="3"/>
        <v>64.634146341463421</v>
      </c>
      <c r="T27" s="37">
        <v>300</v>
      </c>
      <c r="U27" s="53">
        <v>36</v>
      </c>
      <c r="V27" s="38"/>
      <c r="W27" s="185">
        <v>76</v>
      </c>
      <c r="X27" s="191">
        <v>36</v>
      </c>
      <c r="Y27" s="38">
        <f t="shared" si="4"/>
        <v>47.368421052631582</v>
      </c>
      <c r="Z27" s="37">
        <v>73</v>
      </c>
      <c r="AA27" s="186">
        <v>20</v>
      </c>
      <c r="AB27" s="38">
        <f t="shared" si="5"/>
        <v>27.397260273972602</v>
      </c>
      <c r="AC27" s="35"/>
      <c r="AD27" s="39"/>
    </row>
    <row r="28" spans="1:30" s="40" customFormat="1" ht="19.5" customHeight="1" x14ac:dyDescent="0.3">
      <c r="A28" s="54" t="s">
        <v>54</v>
      </c>
      <c r="B28" s="180">
        <v>190</v>
      </c>
      <c r="C28" s="184">
        <v>170</v>
      </c>
      <c r="D28" s="34"/>
      <c r="E28" s="185">
        <v>238</v>
      </c>
      <c r="F28" s="184">
        <v>167</v>
      </c>
      <c r="G28" s="38">
        <f t="shared" si="0"/>
        <v>70.168067226890756</v>
      </c>
      <c r="H28" s="37">
        <v>57</v>
      </c>
      <c r="I28" s="37">
        <v>32</v>
      </c>
      <c r="J28" s="38">
        <f t="shared" si="1"/>
        <v>56.140350877192979</v>
      </c>
      <c r="K28" s="37">
        <v>11</v>
      </c>
      <c r="L28" s="186">
        <v>8</v>
      </c>
      <c r="M28" s="38">
        <f t="shared" si="2"/>
        <v>72.727272727272734</v>
      </c>
      <c r="N28" s="185">
        <v>1</v>
      </c>
      <c r="O28" s="188">
        <v>3</v>
      </c>
      <c r="P28" s="38">
        <f t="shared" si="6"/>
        <v>300</v>
      </c>
      <c r="Q28" s="37">
        <v>223</v>
      </c>
      <c r="R28" s="37">
        <v>160</v>
      </c>
      <c r="S28" s="38">
        <f t="shared" si="3"/>
        <v>71.74887892376681</v>
      </c>
      <c r="T28" s="37">
        <v>177</v>
      </c>
      <c r="U28" s="53">
        <v>24</v>
      </c>
      <c r="V28" s="38"/>
      <c r="W28" s="185">
        <v>52</v>
      </c>
      <c r="X28" s="191">
        <v>24</v>
      </c>
      <c r="Y28" s="38">
        <f t="shared" si="4"/>
        <v>46.153846153846153</v>
      </c>
      <c r="Z28" s="37">
        <v>50</v>
      </c>
      <c r="AA28" s="186">
        <v>22</v>
      </c>
      <c r="AB28" s="38">
        <f t="shared" si="5"/>
        <v>44</v>
      </c>
      <c r="AC28" s="35"/>
      <c r="AD28" s="39"/>
    </row>
    <row r="29" spans="1:30" s="40" customFormat="1" ht="19.5" customHeight="1" x14ac:dyDescent="0.3">
      <c r="A29" s="54" t="s">
        <v>55</v>
      </c>
      <c r="B29" s="180">
        <v>493</v>
      </c>
      <c r="C29" s="184">
        <v>313</v>
      </c>
      <c r="D29" s="34"/>
      <c r="E29" s="185">
        <v>593</v>
      </c>
      <c r="F29" s="184">
        <v>293</v>
      </c>
      <c r="G29" s="38">
        <f t="shared" si="0"/>
        <v>49.409780775716698</v>
      </c>
      <c r="H29" s="37">
        <v>62</v>
      </c>
      <c r="I29" s="37">
        <v>34</v>
      </c>
      <c r="J29" s="38">
        <f t="shared" si="1"/>
        <v>54.838709677419352</v>
      </c>
      <c r="K29" s="37">
        <v>44</v>
      </c>
      <c r="L29" s="186">
        <v>21</v>
      </c>
      <c r="M29" s="38">
        <f t="shared" si="2"/>
        <v>47.727272727272727</v>
      </c>
      <c r="N29" s="185">
        <v>0</v>
      </c>
      <c r="O29" s="188">
        <v>0</v>
      </c>
      <c r="P29" s="38" t="str">
        <f t="shared" ref="P29:P35" si="7">IF(ISERROR(O29*100/N29),"-",(O29*100/N29))</f>
        <v>-</v>
      </c>
      <c r="Q29" s="37">
        <v>493</v>
      </c>
      <c r="R29" s="37">
        <v>244</v>
      </c>
      <c r="S29" s="38">
        <f t="shared" si="3"/>
        <v>49.492900608519271</v>
      </c>
      <c r="T29" s="37">
        <v>476</v>
      </c>
      <c r="U29" s="53">
        <v>42</v>
      </c>
      <c r="V29" s="38"/>
      <c r="W29" s="185">
        <v>95</v>
      </c>
      <c r="X29" s="191">
        <v>37</v>
      </c>
      <c r="Y29" s="38">
        <f t="shared" si="4"/>
        <v>38.94736842105263</v>
      </c>
      <c r="Z29" s="37">
        <v>87</v>
      </c>
      <c r="AA29" s="186">
        <v>36</v>
      </c>
      <c r="AB29" s="38">
        <f t="shared" si="5"/>
        <v>41.379310344827587</v>
      </c>
      <c r="AC29" s="35"/>
      <c r="AD29" s="39"/>
    </row>
    <row r="30" spans="1:30" s="40" customFormat="1" ht="19.5" customHeight="1" x14ac:dyDescent="0.3">
      <c r="A30" s="54" t="s">
        <v>56</v>
      </c>
      <c r="B30" s="180">
        <v>477</v>
      </c>
      <c r="C30" s="184">
        <v>195</v>
      </c>
      <c r="D30" s="34"/>
      <c r="E30" s="185">
        <v>325</v>
      </c>
      <c r="F30" s="184">
        <v>179</v>
      </c>
      <c r="G30" s="38">
        <f t="shared" si="0"/>
        <v>55.07692307692308</v>
      </c>
      <c r="H30" s="37">
        <v>74</v>
      </c>
      <c r="I30" s="37">
        <v>40</v>
      </c>
      <c r="J30" s="38">
        <f t="shared" si="1"/>
        <v>54.054054054054056</v>
      </c>
      <c r="K30" s="37">
        <v>22</v>
      </c>
      <c r="L30" s="186">
        <v>13</v>
      </c>
      <c r="M30" s="38">
        <f t="shared" si="2"/>
        <v>59.090909090909093</v>
      </c>
      <c r="N30" s="185">
        <v>3</v>
      </c>
      <c r="O30" s="188">
        <v>0</v>
      </c>
      <c r="P30" s="38">
        <f t="shared" si="7"/>
        <v>0</v>
      </c>
      <c r="Q30" s="37">
        <v>298</v>
      </c>
      <c r="R30" s="37">
        <v>159</v>
      </c>
      <c r="S30" s="38">
        <f t="shared" si="3"/>
        <v>53.355704697986575</v>
      </c>
      <c r="T30" s="37">
        <v>446</v>
      </c>
      <c r="U30" s="53">
        <v>33</v>
      </c>
      <c r="V30" s="38"/>
      <c r="W30" s="185">
        <v>66</v>
      </c>
      <c r="X30" s="191">
        <v>31</v>
      </c>
      <c r="Y30" s="38">
        <f t="shared" si="4"/>
        <v>46.969696969696969</v>
      </c>
      <c r="Z30" s="37">
        <v>54</v>
      </c>
      <c r="AA30" s="186">
        <v>22</v>
      </c>
      <c r="AB30" s="38">
        <f t="shared" si="5"/>
        <v>40.74074074074074</v>
      </c>
      <c r="AC30" s="35"/>
      <c r="AD30" s="39"/>
    </row>
    <row r="31" spans="1:30" s="40" customFormat="1" ht="19.5" customHeight="1" x14ac:dyDescent="0.3">
      <c r="A31" s="54" t="s">
        <v>57</v>
      </c>
      <c r="B31" s="180">
        <v>357</v>
      </c>
      <c r="C31" s="184">
        <v>255</v>
      </c>
      <c r="D31" s="34"/>
      <c r="E31" s="185">
        <v>283</v>
      </c>
      <c r="F31" s="184">
        <v>232</v>
      </c>
      <c r="G31" s="38">
        <f t="shared" si="0"/>
        <v>81.978798586572438</v>
      </c>
      <c r="H31" s="37">
        <v>85</v>
      </c>
      <c r="I31" s="37">
        <v>63</v>
      </c>
      <c r="J31" s="38">
        <f t="shared" si="1"/>
        <v>74.117647058823536</v>
      </c>
      <c r="K31" s="37">
        <v>20</v>
      </c>
      <c r="L31" s="186">
        <v>17</v>
      </c>
      <c r="M31" s="38">
        <f t="shared" si="2"/>
        <v>85</v>
      </c>
      <c r="N31" s="185">
        <v>7</v>
      </c>
      <c r="O31" s="188">
        <v>0</v>
      </c>
      <c r="P31" s="38">
        <f t="shared" si="7"/>
        <v>0</v>
      </c>
      <c r="Q31" s="37">
        <v>264</v>
      </c>
      <c r="R31" s="37">
        <v>205</v>
      </c>
      <c r="S31" s="38">
        <f t="shared" si="3"/>
        <v>77.651515151515156</v>
      </c>
      <c r="T31" s="37">
        <v>347</v>
      </c>
      <c r="U31" s="53">
        <v>41</v>
      </c>
      <c r="V31" s="38"/>
      <c r="W31" s="185">
        <v>63</v>
      </c>
      <c r="X31" s="191">
        <v>36</v>
      </c>
      <c r="Y31" s="38">
        <f t="shared" si="4"/>
        <v>57.142857142857146</v>
      </c>
      <c r="Z31" s="37">
        <v>60</v>
      </c>
      <c r="AA31" s="186">
        <v>28</v>
      </c>
      <c r="AB31" s="38">
        <f t="shared" si="5"/>
        <v>46.666666666666664</v>
      </c>
      <c r="AC31" s="35"/>
      <c r="AD31" s="39"/>
    </row>
    <row r="32" spans="1:30" s="40" customFormat="1" ht="19.5" customHeight="1" x14ac:dyDescent="0.3">
      <c r="A32" s="54" t="s">
        <v>58</v>
      </c>
      <c r="B32" s="180">
        <v>532</v>
      </c>
      <c r="C32" s="184">
        <v>172</v>
      </c>
      <c r="D32" s="34"/>
      <c r="E32" s="185">
        <v>308</v>
      </c>
      <c r="F32" s="184">
        <v>159</v>
      </c>
      <c r="G32" s="38">
        <f t="shared" si="0"/>
        <v>51.623376623376622</v>
      </c>
      <c r="H32" s="37">
        <v>95</v>
      </c>
      <c r="I32" s="37">
        <v>57</v>
      </c>
      <c r="J32" s="38">
        <f t="shared" si="1"/>
        <v>60</v>
      </c>
      <c r="K32" s="37">
        <v>22</v>
      </c>
      <c r="L32" s="186">
        <v>8</v>
      </c>
      <c r="M32" s="38">
        <f t="shared" si="2"/>
        <v>36.363636363636367</v>
      </c>
      <c r="N32" s="185">
        <v>7</v>
      </c>
      <c r="O32" s="188">
        <v>1</v>
      </c>
      <c r="P32" s="38">
        <f t="shared" si="7"/>
        <v>14.285714285714286</v>
      </c>
      <c r="Q32" s="37">
        <v>254</v>
      </c>
      <c r="R32" s="37">
        <v>142</v>
      </c>
      <c r="S32" s="38">
        <f t="shared" si="3"/>
        <v>55.905511811023622</v>
      </c>
      <c r="T32" s="37">
        <v>535</v>
      </c>
      <c r="U32" s="53">
        <v>30</v>
      </c>
      <c r="V32" s="38"/>
      <c r="W32" s="185">
        <v>40</v>
      </c>
      <c r="X32" s="191">
        <v>26</v>
      </c>
      <c r="Y32" s="38">
        <f t="shared" si="4"/>
        <v>65</v>
      </c>
      <c r="Z32" s="37">
        <v>36</v>
      </c>
      <c r="AA32" s="186">
        <v>18</v>
      </c>
      <c r="AB32" s="38">
        <f t="shared" si="5"/>
        <v>50</v>
      </c>
      <c r="AC32" s="35"/>
      <c r="AD32" s="39"/>
    </row>
    <row r="33" spans="1:30" s="40" customFormat="1" ht="19.5" customHeight="1" x14ac:dyDescent="0.3">
      <c r="A33" s="54" t="s">
        <v>59</v>
      </c>
      <c r="B33" s="180">
        <v>387</v>
      </c>
      <c r="C33" s="184">
        <v>509</v>
      </c>
      <c r="D33" s="34"/>
      <c r="E33" s="185">
        <v>689</v>
      </c>
      <c r="F33" s="184">
        <v>506</v>
      </c>
      <c r="G33" s="38">
        <f t="shared" si="0"/>
        <v>73.439767779390422</v>
      </c>
      <c r="H33" s="37">
        <v>109</v>
      </c>
      <c r="I33" s="37">
        <v>68</v>
      </c>
      <c r="J33" s="38">
        <f t="shared" si="1"/>
        <v>62.38532110091743</v>
      </c>
      <c r="K33" s="37">
        <v>27</v>
      </c>
      <c r="L33" s="186">
        <v>24</v>
      </c>
      <c r="M33" s="38">
        <f t="shared" si="2"/>
        <v>88.888888888888886</v>
      </c>
      <c r="N33" s="185">
        <v>0</v>
      </c>
      <c r="O33" s="188">
        <v>0</v>
      </c>
      <c r="P33" s="38" t="str">
        <f t="shared" si="7"/>
        <v>-</v>
      </c>
      <c r="Q33" s="37">
        <v>630</v>
      </c>
      <c r="R33" s="37">
        <v>457</v>
      </c>
      <c r="S33" s="38">
        <f t="shared" si="3"/>
        <v>72.539682539682545</v>
      </c>
      <c r="T33" s="37">
        <v>361</v>
      </c>
      <c r="U33" s="53">
        <v>69</v>
      </c>
      <c r="V33" s="38"/>
      <c r="W33" s="185">
        <v>186</v>
      </c>
      <c r="X33" s="191">
        <v>67</v>
      </c>
      <c r="Y33" s="38">
        <f t="shared" si="4"/>
        <v>36.021505376344088</v>
      </c>
      <c r="Z33" s="37">
        <v>177</v>
      </c>
      <c r="AA33" s="186">
        <v>54</v>
      </c>
      <c r="AB33" s="38">
        <f t="shared" si="5"/>
        <v>30.508474576271187</v>
      </c>
      <c r="AC33" s="35"/>
      <c r="AD33" s="39"/>
    </row>
    <row r="34" spans="1:30" s="40" customFormat="1" ht="19.5" customHeight="1" x14ac:dyDescent="0.3">
      <c r="A34" s="54" t="s">
        <v>60</v>
      </c>
      <c r="B34" s="180">
        <v>262</v>
      </c>
      <c r="C34" s="184">
        <v>312</v>
      </c>
      <c r="D34" s="34"/>
      <c r="E34" s="185">
        <v>472</v>
      </c>
      <c r="F34" s="184">
        <v>305</v>
      </c>
      <c r="G34" s="38">
        <f t="shared" si="0"/>
        <v>64.618644067796609</v>
      </c>
      <c r="H34" s="37">
        <v>105</v>
      </c>
      <c r="I34" s="37">
        <v>45</v>
      </c>
      <c r="J34" s="38">
        <f t="shared" si="1"/>
        <v>42.857142857142854</v>
      </c>
      <c r="K34" s="37">
        <v>21</v>
      </c>
      <c r="L34" s="186">
        <v>19</v>
      </c>
      <c r="M34" s="38">
        <f t="shared" si="2"/>
        <v>90.476190476190482</v>
      </c>
      <c r="N34" s="185">
        <v>1</v>
      </c>
      <c r="O34" s="188">
        <v>0</v>
      </c>
      <c r="P34" s="38">
        <f t="shared" si="7"/>
        <v>0</v>
      </c>
      <c r="Q34" s="37">
        <v>410</v>
      </c>
      <c r="R34" s="37">
        <v>249</v>
      </c>
      <c r="S34" s="38">
        <f t="shared" si="3"/>
        <v>60.731707317073173</v>
      </c>
      <c r="T34" s="37">
        <v>215</v>
      </c>
      <c r="U34" s="53">
        <v>54</v>
      </c>
      <c r="V34" s="38"/>
      <c r="W34" s="185">
        <v>101</v>
      </c>
      <c r="X34" s="191">
        <v>53</v>
      </c>
      <c r="Y34" s="38">
        <f t="shared" si="4"/>
        <v>52.475247524752476</v>
      </c>
      <c r="Z34" s="37">
        <v>99</v>
      </c>
      <c r="AA34" s="186">
        <v>35</v>
      </c>
      <c r="AB34" s="38">
        <f t="shared" si="5"/>
        <v>35.353535353535356</v>
      </c>
      <c r="AC34" s="35"/>
      <c r="AD34" s="39"/>
    </row>
    <row r="35" spans="1:30" s="40" customFormat="1" ht="19.5" customHeight="1" x14ac:dyDescent="0.3">
      <c r="A35" s="54" t="s">
        <v>61</v>
      </c>
      <c r="B35" s="180">
        <v>213</v>
      </c>
      <c r="C35" s="184">
        <v>175</v>
      </c>
      <c r="D35" s="34"/>
      <c r="E35" s="185">
        <v>318</v>
      </c>
      <c r="F35" s="184">
        <v>168</v>
      </c>
      <c r="G35" s="38">
        <f t="shared" si="0"/>
        <v>52.830188679245282</v>
      </c>
      <c r="H35" s="37">
        <v>44</v>
      </c>
      <c r="I35" s="37">
        <v>31</v>
      </c>
      <c r="J35" s="38">
        <f t="shared" si="1"/>
        <v>70.454545454545453</v>
      </c>
      <c r="K35" s="37">
        <v>18</v>
      </c>
      <c r="L35" s="186">
        <v>16</v>
      </c>
      <c r="M35" s="38">
        <f t="shared" si="2"/>
        <v>88.888888888888886</v>
      </c>
      <c r="N35" s="185">
        <v>0</v>
      </c>
      <c r="O35" s="188">
        <v>2</v>
      </c>
      <c r="P35" s="38" t="str">
        <f t="shared" si="7"/>
        <v>-</v>
      </c>
      <c r="Q35" s="37">
        <v>242</v>
      </c>
      <c r="R35" s="37">
        <v>149</v>
      </c>
      <c r="S35" s="38">
        <f t="shared" si="3"/>
        <v>61.570247933884296</v>
      </c>
      <c r="T35" s="37">
        <v>191</v>
      </c>
      <c r="U35" s="53">
        <v>29</v>
      </c>
      <c r="V35" s="38"/>
      <c r="W35" s="185">
        <v>46</v>
      </c>
      <c r="X35" s="191">
        <v>28</v>
      </c>
      <c r="Y35" s="38">
        <f t="shared" si="4"/>
        <v>60.869565217391305</v>
      </c>
      <c r="Z35" s="37">
        <v>37</v>
      </c>
      <c r="AA35" s="186">
        <v>24</v>
      </c>
      <c r="AB35" s="38">
        <f t="shared" si="5"/>
        <v>64.86486486486487</v>
      </c>
      <c r="AC35" s="35"/>
      <c r="AD35" s="39"/>
    </row>
    <row r="36" spans="1:30" ht="66.75" customHeight="1" x14ac:dyDescent="0.25">
      <c r="A36" s="43"/>
      <c r="B36" s="43"/>
      <c r="C36" s="263" t="s">
        <v>95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29"/>
      <c r="R36" s="229"/>
      <c r="S36" s="229"/>
      <c r="T36" s="229"/>
      <c r="U36" s="229"/>
      <c r="V36" s="229"/>
      <c r="W36" s="229"/>
      <c r="X36" s="230"/>
      <c r="Y36" s="229"/>
      <c r="Z36" s="229"/>
      <c r="AA36" s="229"/>
      <c r="AB36" s="229"/>
    </row>
    <row r="37" spans="1:30" ht="14.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ht="14.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ht="14.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ht="14.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ht="14.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ht="14.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ht="14.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ht="14.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ht="14.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ht="13.95" x14ac:dyDescent="0.3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5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5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5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5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5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5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5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5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5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5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5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5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5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5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5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5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5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5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B1:P1"/>
    <mergeCell ref="C36:P36"/>
    <mergeCell ref="M2:P2"/>
    <mergeCell ref="N4:N5"/>
    <mergeCell ref="I4:I5"/>
    <mergeCell ref="J4:J5"/>
    <mergeCell ref="O4:O5"/>
    <mergeCell ref="P4:P5"/>
    <mergeCell ref="G4:G5"/>
    <mergeCell ref="H4:H5"/>
    <mergeCell ref="K4:K5"/>
    <mergeCell ref="X4:X5"/>
    <mergeCell ref="Y4:Y5"/>
    <mergeCell ref="Z2:AB2"/>
    <mergeCell ref="Z3:AB3"/>
    <mergeCell ref="Z4:Z5"/>
    <mergeCell ref="AA4:AA5"/>
    <mergeCell ref="AB4:AB5"/>
    <mergeCell ref="X2:Y2"/>
    <mergeCell ref="A3:A5"/>
    <mergeCell ref="E3:G3"/>
    <mergeCell ref="H3:J3"/>
    <mergeCell ref="K3:M3"/>
    <mergeCell ref="N3:P3"/>
    <mergeCell ref="L4:L5"/>
    <mergeCell ref="M4:M5"/>
    <mergeCell ref="U1:AB1"/>
    <mergeCell ref="Q3:S3"/>
    <mergeCell ref="T3:V3"/>
    <mergeCell ref="W3:Y3"/>
    <mergeCell ref="B4:B5"/>
    <mergeCell ref="C4:C5"/>
    <mergeCell ref="D4:D5"/>
    <mergeCell ref="E4:E5"/>
    <mergeCell ref="F4:F5"/>
    <mergeCell ref="Q4:Q5"/>
    <mergeCell ref="R4:R5"/>
    <mergeCell ref="S4:S5"/>
    <mergeCell ref="W4:W5"/>
    <mergeCell ref="T4:T5"/>
    <mergeCell ref="U4:U5"/>
    <mergeCell ref="V4:V5"/>
  </mergeCells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="68" zoomScaleNormal="75" zoomScaleSheetLayoutView="68" workbookViewId="0">
      <pane xSplit="1" ySplit="6" topLeftCell="Q7" activePane="bottomRight" state="frozen"/>
      <selection activeCell="A4" sqref="A4:A6"/>
      <selection pane="topRight" activeCell="A4" sqref="A4:A6"/>
      <selection pane="bottomLeft" activeCell="A4" sqref="A4:A6"/>
      <selection pane="bottomRight" activeCell="AD8" sqref="AD8"/>
    </sheetView>
  </sheetViews>
  <sheetFormatPr defaultColWidth="9.33203125" defaultRowHeight="13.8" x14ac:dyDescent="0.25"/>
  <cols>
    <col min="1" max="1" width="25.6640625" style="42" customWidth="1"/>
    <col min="2" max="2" width="11" style="42" customWidth="1"/>
    <col min="3" max="3" width="9.6640625" style="82" customWidth="1"/>
    <col min="4" max="4" width="8.33203125" style="42" customWidth="1"/>
    <col min="5" max="6" width="11.6640625" style="42" customWidth="1"/>
    <col min="7" max="7" width="7.44140625" style="42" customWidth="1"/>
    <col min="8" max="8" width="10.44140625" style="42" customWidth="1"/>
    <col min="9" max="9" width="11" style="82" customWidth="1"/>
    <col min="10" max="10" width="7.44140625" style="42" customWidth="1"/>
    <col min="11" max="11" width="8.6640625" style="42" customWidth="1"/>
    <col min="12" max="12" width="9.33203125" style="42" customWidth="1"/>
    <col min="13" max="13" width="7.44140625" style="42" customWidth="1"/>
    <col min="14" max="15" width="9.44140625" style="42" customWidth="1"/>
    <col min="16" max="16" width="9" style="42" customWidth="1"/>
    <col min="17" max="17" width="10" style="42" customWidth="1"/>
    <col min="18" max="18" width="9.33203125" style="42" customWidth="1"/>
    <col min="19" max="19" width="8.33203125" style="42" customWidth="1"/>
    <col min="20" max="21" width="9.5546875" style="42" customWidth="1"/>
    <col min="22" max="22" width="8.33203125" style="42" customWidth="1"/>
    <col min="23" max="23" width="10.5546875" style="42" customWidth="1"/>
    <col min="24" max="24" width="10.6640625" style="42" customWidth="1"/>
    <col min="25" max="25" width="8.33203125" style="42" customWidth="1"/>
    <col min="26" max="27" width="9.6640625" style="42" customWidth="1"/>
    <col min="28" max="28" width="8.33203125" style="42" customWidth="1"/>
    <col min="29" max="16384" width="9.33203125" style="42"/>
  </cols>
  <sheetData>
    <row r="1" spans="1:35" s="26" customFormat="1" ht="60" customHeight="1" x14ac:dyDescent="0.4">
      <c r="B1" s="262" t="s">
        <v>115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5"/>
      <c r="R1" s="25"/>
      <c r="S1" s="25"/>
      <c r="T1" s="25"/>
      <c r="U1" s="25"/>
      <c r="V1" s="25"/>
      <c r="W1" s="25"/>
      <c r="X1" s="25"/>
      <c r="Y1" s="25"/>
      <c r="Z1" s="25"/>
      <c r="AA1" s="267"/>
      <c r="AB1" s="267"/>
      <c r="AC1" s="45"/>
      <c r="AE1" s="66" t="s">
        <v>14</v>
      </c>
    </row>
    <row r="2" spans="1:35" s="29" customFormat="1" ht="14.25" customHeight="1" x14ac:dyDescent="0.3">
      <c r="A2" s="27"/>
      <c r="B2" s="27"/>
      <c r="C2" s="77"/>
      <c r="D2" s="27"/>
      <c r="E2" s="27"/>
      <c r="F2" s="27"/>
      <c r="G2" s="27"/>
      <c r="H2" s="27"/>
      <c r="I2" s="77"/>
      <c r="J2" s="27"/>
      <c r="K2" s="27"/>
      <c r="L2" s="27"/>
      <c r="M2" s="27"/>
      <c r="N2" s="27"/>
      <c r="O2" s="27"/>
      <c r="P2" s="52" t="s">
        <v>7</v>
      </c>
      <c r="Q2" s="52"/>
      <c r="R2" s="27"/>
      <c r="S2" s="27"/>
      <c r="T2" s="28"/>
      <c r="U2" s="28"/>
      <c r="V2" s="28"/>
      <c r="W2" s="28"/>
      <c r="X2" s="28"/>
      <c r="Y2" s="28"/>
      <c r="AA2" s="261"/>
      <c r="AB2" s="261"/>
      <c r="AC2" s="260"/>
      <c r="AD2" s="260"/>
      <c r="AE2" s="52" t="s">
        <v>7</v>
      </c>
      <c r="AF2" s="52"/>
    </row>
    <row r="3" spans="1:35" s="30" customFormat="1" ht="68.099999999999994" customHeight="1" x14ac:dyDescent="0.3">
      <c r="A3" s="258"/>
      <c r="B3" s="291" t="s">
        <v>21</v>
      </c>
      <c r="C3" s="291"/>
      <c r="D3" s="291"/>
      <c r="E3" s="291" t="s">
        <v>22</v>
      </c>
      <c r="F3" s="291"/>
      <c r="G3" s="291"/>
      <c r="H3" s="291" t="s">
        <v>13</v>
      </c>
      <c r="I3" s="291"/>
      <c r="J3" s="291"/>
      <c r="K3" s="342" t="s">
        <v>78</v>
      </c>
      <c r="L3" s="343"/>
      <c r="M3" s="344"/>
      <c r="N3" s="291" t="s">
        <v>9</v>
      </c>
      <c r="O3" s="291"/>
      <c r="P3" s="291"/>
      <c r="Q3" s="291" t="s">
        <v>10</v>
      </c>
      <c r="R3" s="291"/>
      <c r="S3" s="291"/>
      <c r="T3" s="249" t="s">
        <v>8</v>
      </c>
      <c r="U3" s="250"/>
      <c r="V3" s="251"/>
      <c r="W3" s="291" t="s">
        <v>16</v>
      </c>
      <c r="X3" s="291"/>
      <c r="Y3" s="291"/>
      <c r="Z3" s="291" t="s">
        <v>11</v>
      </c>
      <c r="AA3" s="291"/>
      <c r="AB3" s="291"/>
      <c r="AC3" s="291" t="s">
        <v>12</v>
      </c>
      <c r="AD3" s="291"/>
      <c r="AE3" s="291"/>
    </row>
    <row r="4" spans="1:35" s="31" customFormat="1" ht="19.5" customHeight="1" x14ac:dyDescent="0.3">
      <c r="A4" s="258"/>
      <c r="B4" s="341" t="s">
        <v>62</v>
      </c>
      <c r="C4" s="275" t="s">
        <v>92</v>
      </c>
      <c r="D4" s="255" t="s">
        <v>2</v>
      </c>
      <c r="E4" s="292" t="s">
        <v>62</v>
      </c>
      <c r="F4" s="292" t="s">
        <v>92</v>
      </c>
      <c r="G4" s="255" t="s">
        <v>2</v>
      </c>
      <c r="H4" s="292" t="s">
        <v>62</v>
      </c>
      <c r="I4" s="275" t="s">
        <v>92</v>
      </c>
      <c r="J4" s="255" t="s">
        <v>2</v>
      </c>
      <c r="K4" s="345" t="s">
        <v>62</v>
      </c>
      <c r="L4" s="345" t="s">
        <v>92</v>
      </c>
      <c r="M4" s="345" t="s">
        <v>2</v>
      </c>
      <c r="N4" s="292" t="s">
        <v>62</v>
      </c>
      <c r="O4" s="292" t="s">
        <v>92</v>
      </c>
      <c r="P4" s="255" t="s">
        <v>2</v>
      </c>
      <c r="Q4" s="292" t="s">
        <v>62</v>
      </c>
      <c r="R4" s="292" t="s">
        <v>92</v>
      </c>
      <c r="S4" s="255" t="s">
        <v>2</v>
      </c>
      <c r="T4" s="292" t="s">
        <v>62</v>
      </c>
      <c r="U4" s="292" t="s">
        <v>92</v>
      </c>
      <c r="V4" s="255" t="s">
        <v>2</v>
      </c>
      <c r="W4" s="341" t="s">
        <v>62</v>
      </c>
      <c r="X4" s="292" t="s">
        <v>92</v>
      </c>
      <c r="Y4" s="255" t="s">
        <v>2</v>
      </c>
      <c r="Z4" s="292" t="s">
        <v>62</v>
      </c>
      <c r="AA4" s="292" t="s">
        <v>92</v>
      </c>
      <c r="AB4" s="255" t="s">
        <v>2</v>
      </c>
      <c r="AC4" s="292" t="s">
        <v>62</v>
      </c>
      <c r="AD4" s="292" t="s">
        <v>92</v>
      </c>
      <c r="AE4" s="255" t="s">
        <v>2</v>
      </c>
    </row>
    <row r="5" spans="1:35" s="31" customFormat="1" ht="15.75" customHeight="1" x14ac:dyDescent="0.3">
      <c r="A5" s="258"/>
      <c r="B5" s="341"/>
      <c r="C5" s="275"/>
      <c r="D5" s="255"/>
      <c r="E5" s="292"/>
      <c r="F5" s="292"/>
      <c r="G5" s="255"/>
      <c r="H5" s="292"/>
      <c r="I5" s="275"/>
      <c r="J5" s="255"/>
      <c r="K5" s="346"/>
      <c r="L5" s="346"/>
      <c r="M5" s="346"/>
      <c r="N5" s="292"/>
      <c r="O5" s="292"/>
      <c r="P5" s="255"/>
      <c r="Q5" s="292"/>
      <c r="R5" s="292"/>
      <c r="S5" s="255"/>
      <c r="T5" s="292"/>
      <c r="U5" s="292"/>
      <c r="V5" s="255"/>
      <c r="W5" s="341"/>
      <c r="X5" s="292"/>
      <c r="Y5" s="255"/>
      <c r="Z5" s="292"/>
      <c r="AA5" s="292"/>
      <c r="AB5" s="255"/>
      <c r="AC5" s="292"/>
      <c r="AD5" s="292"/>
      <c r="AE5" s="255"/>
    </row>
    <row r="6" spans="1:35" s="48" customFormat="1" ht="11.25" customHeight="1" x14ac:dyDescent="0.25">
      <c r="A6" s="46" t="s">
        <v>3</v>
      </c>
      <c r="B6" s="203">
        <v>1</v>
      </c>
      <c r="C6" s="78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78">
        <v>8</v>
      </c>
      <c r="J6" s="47">
        <v>9</v>
      </c>
      <c r="K6" s="136"/>
      <c r="L6" s="136"/>
      <c r="M6" s="136"/>
      <c r="N6" s="47">
        <v>10</v>
      </c>
      <c r="O6" s="47">
        <v>11</v>
      </c>
      <c r="P6" s="47">
        <v>12</v>
      </c>
      <c r="Q6" s="47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203">
        <v>19</v>
      </c>
      <c r="X6" s="47">
        <v>20</v>
      </c>
      <c r="Y6" s="47">
        <v>21</v>
      </c>
      <c r="Z6" s="47">
        <v>22</v>
      </c>
      <c r="AA6" s="47">
        <v>23</v>
      </c>
      <c r="AB6" s="47">
        <v>24</v>
      </c>
      <c r="AC6" s="47">
        <v>25</v>
      </c>
      <c r="AD6" s="47">
        <v>26</v>
      </c>
      <c r="AE6" s="47">
        <v>27</v>
      </c>
    </row>
    <row r="7" spans="1:35" s="36" customFormat="1" ht="18" customHeight="1" x14ac:dyDescent="0.25">
      <c r="A7" s="32" t="s">
        <v>33</v>
      </c>
      <c r="B7" s="204">
        <f>SUM(B8:B35)</f>
        <v>0</v>
      </c>
      <c r="C7" s="79">
        <f>SUM(C8:C35)</f>
        <v>50317</v>
      </c>
      <c r="D7" s="34" t="e">
        <f>C7*100/B7</f>
        <v>#DIV/0!</v>
      </c>
      <c r="E7" s="33">
        <f>SUM(E8:E35)</f>
        <v>70360</v>
      </c>
      <c r="F7" s="33">
        <f>SUM(F8:F35)</f>
        <v>41569</v>
      </c>
      <c r="G7" s="34">
        <f>F7*100/E7</f>
        <v>59.08044343376919</v>
      </c>
      <c r="H7" s="33">
        <f>SUM(H8:H35)</f>
        <v>28808</v>
      </c>
      <c r="I7" s="79">
        <f>SUM(I8:I35)</f>
        <v>16911</v>
      </c>
      <c r="J7" s="34">
        <f>I7*100/H7</f>
        <v>58.702443765620664</v>
      </c>
      <c r="K7" s="137">
        <f>SUM(K8:K35)</f>
        <v>20968</v>
      </c>
      <c r="L7" s="137">
        <f>SUM(L8:L35)</f>
        <v>13388</v>
      </c>
      <c r="M7" s="138">
        <f>L7*100/K7</f>
        <v>63.849675696299123</v>
      </c>
      <c r="N7" s="33">
        <f>SUM(N8:N35)</f>
        <v>4997</v>
      </c>
      <c r="O7" s="33">
        <f>SUM(O8:O35)</f>
        <v>2862</v>
      </c>
      <c r="P7" s="34">
        <f>O7*100/N7</f>
        <v>57.274364618771266</v>
      </c>
      <c r="Q7" s="33">
        <f>SUM(Q8:Q35)</f>
        <v>718</v>
      </c>
      <c r="R7" s="33">
        <f>SUM(R8:R35)</f>
        <v>308</v>
      </c>
      <c r="S7" s="34">
        <f>R7*100/Q7</f>
        <v>42.896935933147631</v>
      </c>
      <c r="T7" s="33">
        <f>SUM(T8:T35)</f>
        <v>55415</v>
      </c>
      <c r="U7" s="33">
        <f>SUM(U8:U35)</f>
        <v>34971</v>
      </c>
      <c r="V7" s="34">
        <f>U7*100/T7</f>
        <v>63.107461878552741</v>
      </c>
      <c r="W7" s="204">
        <f>SUM(W8:W35)</f>
        <v>0</v>
      </c>
      <c r="X7" s="33">
        <f>SUM(X8:X35)</f>
        <v>6892</v>
      </c>
      <c r="Y7" s="34" t="e">
        <f>X7*100/W7</f>
        <v>#DIV/0!</v>
      </c>
      <c r="Z7" s="33">
        <f>SUM(Z8:Z35)</f>
        <v>12779</v>
      </c>
      <c r="AA7" s="33">
        <f>SUM(AA8:AA35)</f>
        <v>5147</v>
      </c>
      <c r="AB7" s="34">
        <f>AA7*100/Z7</f>
        <v>40.277016980984428</v>
      </c>
      <c r="AC7" s="33">
        <f>SUM(AC8:AC35)</f>
        <v>11242</v>
      </c>
      <c r="AD7" s="33">
        <f>SUM(AD8:AD35)</f>
        <v>3638</v>
      </c>
      <c r="AE7" s="34">
        <f>AD7*100/AC7</f>
        <v>32.360789895036469</v>
      </c>
      <c r="AF7" s="35"/>
      <c r="AI7" s="40"/>
    </row>
    <row r="8" spans="1:35" s="40" customFormat="1" ht="17.100000000000001" customHeight="1" x14ac:dyDescent="0.25">
      <c r="A8" s="54" t="s">
        <v>34</v>
      </c>
      <c r="B8" s="205"/>
      <c r="C8" s="80">
        <v>13354</v>
      </c>
      <c r="D8" s="34" t="e">
        <f t="shared" ref="D8:D35" si="0">C8*100/B8</f>
        <v>#DIV/0!</v>
      </c>
      <c r="E8" s="37">
        <v>18907</v>
      </c>
      <c r="F8" s="37">
        <v>10723</v>
      </c>
      <c r="G8" s="38">
        <f t="shared" ref="G8:G35" si="1">F8*100/E8</f>
        <v>56.714444385677261</v>
      </c>
      <c r="H8" s="37">
        <v>4181</v>
      </c>
      <c r="I8" s="80">
        <v>2647</v>
      </c>
      <c r="J8" s="38">
        <f t="shared" ref="J8:J35" si="2">I8*100/H8</f>
        <v>63.31021286773499</v>
      </c>
      <c r="K8" s="152">
        <v>4165</v>
      </c>
      <c r="L8" s="152">
        <v>2454</v>
      </c>
      <c r="M8" s="139">
        <f t="shared" ref="M8:M35" si="3">L8*100/K8</f>
        <v>58.919567827130855</v>
      </c>
      <c r="N8" s="37">
        <v>1133</v>
      </c>
      <c r="O8" s="37">
        <v>847</v>
      </c>
      <c r="P8" s="38">
        <f t="shared" ref="P8:P35" si="4">O8*100/N8</f>
        <v>74.757281553398059</v>
      </c>
      <c r="Q8" s="37">
        <v>286</v>
      </c>
      <c r="R8" s="37">
        <v>91</v>
      </c>
      <c r="S8" s="38">
        <f>IF(ISERROR(R8*100/Q8),"-",(R8*100/Q8))</f>
        <v>31.818181818181817</v>
      </c>
      <c r="T8" s="37">
        <v>11942</v>
      </c>
      <c r="U8" s="53">
        <v>7751</v>
      </c>
      <c r="V8" s="38">
        <f t="shared" ref="V8:V35" si="5">U8*100/T8</f>
        <v>64.905375983922298</v>
      </c>
      <c r="W8" s="206"/>
      <c r="X8" s="53">
        <v>1887</v>
      </c>
      <c r="Y8" s="38" t="e">
        <f t="shared" ref="Y8:Y35" si="6">X8*100/W8</f>
        <v>#DIV/0!</v>
      </c>
      <c r="Z8" s="37">
        <v>3961</v>
      </c>
      <c r="AA8" s="53">
        <v>1226</v>
      </c>
      <c r="AB8" s="38">
        <f t="shared" ref="AB8:AB35" si="7">AA8*100/Z8</f>
        <v>30.951779853572329</v>
      </c>
      <c r="AC8" s="37">
        <v>3475</v>
      </c>
      <c r="AD8" s="53">
        <v>918</v>
      </c>
      <c r="AE8" s="38">
        <f t="shared" ref="AE8:AE35" si="8">AD8*100/AC8</f>
        <v>26.417266187050359</v>
      </c>
      <c r="AF8" s="35"/>
      <c r="AG8" s="39"/>
    </row>
    <row r="9" spans="1:35" s="41" customFormat="1" ht="17.100000000000001" customHeight="1" x14ac:dyDescent="0.25">
      <c r="A9" s="54" t="s">
        <v>35</v>
      </c>
      <c r="B9" s="205"/>
      <c r="C9" s="80">
        <v>1721</v>
      </c>
      <c r="D9" s="34" t="e">
        <f t="shared" si="0"/>
        <v>#DIV/0!</v>
      </c>
      <c r="E9" s="37">
        <v>2685</v>
      </c>
      <c r="F9" s="37">
        <v>1480</v>
      </c>
      <c r="G9" s="38">
        <f t="shared" si="1"/>
        <v>55.121042830540034</v>
      </c>
      <c r="H9" s="37">
        <v>1022</v>
      </c>
      <c r="I9" s="80">
        <v>634</v>
      </c>
      <c r="J9" s="38">
        <f t="shared" si="2"/>
        <v>62.035225048923678</v>
      </c>
      <c r="K9" s="152">
        <v>876</v>
      </c>
      <c r="L9" s="152">
        <v>543</v>
      </c>
      <c r="M9" s="139">
        <f t="shared" si="3"/>
        <v>61.986301369863014</v>
      </c>
      <c r="N9" s="37">
        <v>115</v>
      </c>
      <c r="O9" s="37">
        <v>70</v>
      </c>
      <c r="P9" s="38">
        <f t="shared" si="4"/>
        <v>60.869565217391305</v>
      </c>
      <c r="Q9" s="37">
        <v>9</v>
      </c>
      <c r="R9" s="37">
        <v>30</v>
      </c>
      <c r="S9" s="38">
        <f>IF(ISERROR(R9*100/Q9),"-",(R9*100/Q9))</f>
        <v>333.33333333333331</v>
      </c>
      <c r="T9" s="37">
        <v>2201</v>
      </c>
      <c r="U9" s="53">
        <v>1245</v>
      </c>
      <c r="V9" s="38">
        <f t="shared" si="5"/>
        <v>56.565197637437528</v>
      </c>
      <c r="W9" s="206"/>
      <c r="X9" s="53">
        <v>189</v>
      </c>
      <c r="Y9" s="38" t="e">
        <f t="shared" si="6"/>
        <v>#DIV/0!</v>
      </c>
      <c r="Z9" s="37">
        <v>438</v>
      </c>
      <c r="AA9" s="53">
        <v>161</v>
      </c>
      <c r="AB9" s="38">
        <f t="shared" si="7"/>
        <v>36.757990867579906</v>
      </c>
      <c r="AC9" s="37">
        <v>323</v>
      </c>
      <c r="AD9" s="53">
        <v>109</v>
      </c>
      <c r="AE9" s="38">
        <f t="shared" si="8"/>
        <v>33.746130030959755</v>
      </c>
      <c r="AF9" s="35"/>
      <c r="AG9" s="39"/>
    </row>
    <row r="10" spans="1:35" s="40" customFormat="1" ht="17.100000000000001" customHeight="1" x14ac:dyDescent="0.25">
      <c r="A10" s="54" t="s">
        <v>36</v>
      </c>
      <c r="B10" s="205"/>
      <c r="C10" s="80">
        <v>314</v>
      </c>
      <c r="D10" s="34" t="e">
        <f t="shared" si="0"/>
        <v>#DIV/0!</v>
      </c>
      <c r="E10" s="37">
        <v>440</v>
      </c>
      <c r="F10" s="37">
        <v>245</v>
      </c>
      <c r="G10" s="38">
        <f t="shared" si="1"/>
        <v>55.68181818181818</v>
      </c>
      <c r="H10" s="37">
        <v>125</v>
      </c>
      <c r="I10" s="80">
        <v>88</v>
      </c>
      <c r="J10" s="38">
        <f t="shared" si="2"/>
        <v>70.400000000000006</v>
      </c>
      <c r="K10" s="152">
        <v>112</v>
      </c>
      <c r="L10" s="152">
        <v>41</v>
      </c>
      <c r="M10" s="139">
        <f t="shared" si="3"/>
        <v>36.607142857142854</v>
      </c>
      <c r="N10" s="37">
        <v>19</v>
      </c>
      <c r="O10" s="37">
        <v>7</v>
      </c>
      <c r="P10" s="38">
        <f t="shared" si="4"/>
        <v>36.842105263157897</v>
      </c>
      <c r="Q10" s="37">
        <v>23</v>
      </c>
      <c r="R10" s="37">
        <v>1</v>
      </c>
      <c r="S10" s="38">
        <f t="shared" ref="S10:S35" si="9">IF(ISERROR(R10*100/Q10),"-",(R10*100/Q10))</f>
        <v>4.3478260869565215</v>
      </c>
      <c r="T10" s="37">
        <v>377</v>
      </c>
      <c r="U10" s="53">
        <v>221</v>
      </c>
      <c r="V10" s="38">
        <f t="shared" si="5"/>
        <v>58.620689655172413</v>
      </c>
      <c r="W10" s="206"/>
      <c r="X10" s="53">
        <v>32</v>
      </c>
      <c r="Y10" s="38" t="e">
        <f t="shared" si="6"/>
        <v>#DIV/0!</v>
      </c>
      <c r="Z10" s="37">
        <v>62</v>
      </c>
      <c r="AA10" s="53">
        <v>26</v>
      </c>
      <c r="AB10" s="38">
        <f t="shared" si="7"/>
        <v>41.935483870967744</v>
      </c>
      <c r="AC10" s="37">
        <v>54</v>
      </c>
      <c r="AD10" s="53">
        <v>19</v>
      </c>
      <c r="AE10" s="38">
        <f t="shared" si="8"/>
        <v>35.185185185185183</v>
      </c>
      <c r="AF10" s="35"/>
      <c r="AG10" s="39"/>
    </row>
    <row r="11" spans="1:35" s="40" customFormat="1" ht="17.100000000000001" customHeight="1" x14ac:dyDescent="0.25">
      <c r="A11" s="54" t="s">
        <v>37</v>
      </c>
      <c r="B11" s="205"/>
      <c r="C11" s="80">
        <v>1266</v>
      </c>
      <c r="D11" s="34" t="e">
        <f t="shared" si="0"/>
        <v>#DIV/0!</v>
      </c>
      <c r="E11" s="37">
        <v>1366</v>
      </c>
      <c r="F11" s="37">
        <v>1001</v>
      </c>
      <c r="G11" s="38">
        <f t="shared" si="1"/>
        <v>73.279648609077597</v>
      </c>
      <c r="H11" s="37">
        <v>456</v>
      </c>
      <c r="I11" s="80">
        <v>401</v>
      </c>
      <c r="J11" s="38">
        <f t="shared" si="2"/>
        <v>87.938596491228068</v>
      </c>
      <c r="K11" s="152">
        <v>372</v>
      </c>
      <c r="L11" s="152">
        <v>330</v>
      </c>
      <c r="M11" s="139">
        <f t="shared" si="3"/>
        <v>88.709677419354833</v>
      </c>
      <c r="N11" s="37">
        <v>43</v>
      </c>
      <c r="O11" s="37">
        <v>39</v>
      </c>
      <c r="P11" s="38">
        <f t="shared" si="4"/>
        <v>90.697674418604649</v>
      </c>
      <c r="Q11" s="37">
        <v>3</v>
      </c>
      <c r="R11" s="37">
        <v>0</v>
      </c>
      <c r="S11" s="38">
        <f t="shared" si="9"/>
        <v>0</v>
      </c>
      <c r="T11" s="37">
        <v>1212</v>
      </c>
      <c r="U11" s="53">
        <v>853</v>
      </c>
      <c r="V11" s="38">
        <f t="shared" si="5"/>
        <v>70.379537953795378</v>
      </c>
      <c r="W11" s="206"/>
      <c r="X11" s="53">
        <v>178</v>
      </c>
      <c r="Y11" s="38" t="e">
        <f t="shared" si="6"/>
        <v>#DIV/0!</v>
      </c>
      <c r="Z11" s="37">
        <v>289</v>
      </c>
      <c r="AA11" s="53">
        <v>151</v>
      </c>
      <c r="AB11" s="38">
        <f t="shared" si="7"/>
        <v>52.249134948096888</v>
      </c>
      <c r="AC11" s="37">
        <v>230</v>
      </c>
      <c r="AD11" s="53">
        <v>97</v>
      </c>
      <c r="AE11" s="38">
        <f t="shared" si="8"/>
        <v>42.173913043478258</v>
      </c>
      <c r="AF11" s="35"/>
      <c r="AG11" s="39"/>
    </row>
    <row r="12" spans="1:35" s="40" customFormat="1" ht="17.100000000000001" customHeight="1" x14ac:dyDescent="0.25">
      <c r="A12" s="54" t="s">
        <v>38</v>
      </c>
      <c r="B12" s="205"/>
      <c r="C12" s="80">
        <v>1281</v>
      </c>
      <c r="D12" s="34" t="e">
        <f t="shared" si="0"/>
        <v>#DIV/0!</v>
      </c>
      <c r="E12" s="37">
        <v>1878</v>
      </c>
      <c r="F12" s="37">
        <v>1065</v>
      </c>
      <c r="G12" s="38">
        <f t="shared" si="1"/>
        <v>56.709265175718848</v>
      </c>
      <c r="H12" s="37">
        <v>913</v>
      </c>
      <c r="I12" s="80">
        <v>548</v>
      </c>
      <c r="J12" s="38">
        <f t="shared" si="2"/>
        <v>60.021905805038337</v>
      </c>
      <c r="K12" s="152">
        <v>628</v>
      </c>
      <c r="L12" s="152">
        <v>437</v>
      </c>
      <c r="M12" s="139">
        <f t="shared" si="3"/>
        <v>69.585987261146499</v>
      </c>
      <c r="N12" s="37">
        <v>218</v>
      </c>
      <c r="O12" s="37">
        <v>130</v>
      </c>
      <c r="P12" s="38">
        <f t="shared" si="4"/>
        <v>59.633027522935777</v>
      </c>
      <c r="Q12" s="37">
        <v>20</v>
      </c>
      <c r="R12" s="37">
        <v>10</v>
      </c>
      <c r="S12" s="38">
        <f t="shared" si="9"/>
        <v>50</v>
      </c>
      <c r="T12" s="37">
        <v>1653</v>
      </c>
      <c r="U12" s="53">
        <v>993</v>
      </c>
      <c r="V12" s="38">
        <f t="shared" si="5"/>
        <v>60.072595281306718</v>
      </c>
      <c r="W12" s="206"/>
      <c r="X12" s="53">
        <v>240</v>
      </c>
      <c r="Y12" s="38" t="e">
        <f t="shared" si="6"/>
        <v>#DIV/0!</v>
      </c>
      <c r="Z12" s="37">
        <v>277</v>
      </c>
      <c r="AA12" s="53">
        <v>201</v>
      </c>
      <c r="AB12" s="38">
        <f t="shared" si="7"/>
        <v>72.563176895306853</v>
      </c>
      <c r="AC12" s="37">
        <v>227</v>
      </c>
      <c r="AD12" s="53">
        <v>127</v>
      </c>
      <c r="AE12" s="38">
        <f t="shared" si="8"/>
        <v>55.947136563876654</v>
      </c>
      <c r="AF12" s="35"/>
      <c r="AG12" s="39"/>
    </row>
    <row r="13" spans="1:35" s="40" customFormat="1" ht="17.100000000000001" customHeight="1" x14ac:dyDescent="0.25">
      <c r="A13" s="54" t="s">
        <v>39</v>
      </c>
      <c r="B13" s="205"/>
      <c r="C13" s="80">
        <v>665</v>
      </c>
      <c r="D13" s="34" t="e">
        <f t="shared" si="0"/>
        <v>#DIV/0!</v>
      </c>
      <c r="E13" s="37">
        <v>1064</v>
      </c>
      <c r="F13" s="37">
        <v>600</v>
      </c>
      <c r="G13" s="38">
        <f t="shared" si="1"/>
        <v>56.390977443609025</v>
      </c>
      <c r="H13" s="37">
        <v>491</v>
      </c>
      <c r="I13" s="80">
        <v>300</v>
      </c>
      <c r="J13" s="38">
        <f t="shared" si="2"/>
        <v>61.099796334012218</v>
      </c>
      <c r="K13" s="152">
        <v>374</v>
      </c>
      <c r="L13" s="152">
        <v>256</v>
      </c>
      <c r="M13" s="139">
        <f t="shared" si="3"/>
        <v>68.44919786096257</v>
      </c>
      <c r="N13" s="37">
        <v>66</v>
      </c>
      <c r="O13" s="37">
        <v>21</v>
      </c>
      <c r="P13" s="38">
        <f t="shared" si="4"/>
        <v>31.818181818181817</v>
      </c>
      <c r="Q13" s="37">
        <v>4</v>
      </c>
      <c r="R13" s="37">
        <v>0</v>
      </c>
      <c r="S13" s="38">
        <f t="shared" si="9"/>
        <v>0</v>
      </c>
      <c r="T13" s="37">
        <v>953</v>
      </c>
      <c r="U13" s="53">
        <v>574</v>
      </c>
      <c r="V13" s="38">
        <f t="shared" si="5"/>
        <v>60.230849947534104</v>
      </c>
      <c r="W13" s="206"/>
      <c r="X13" s="53">
        <v>105</v>
      </c>
      <c r="Y13" s="38" t="e">
        <f t="shared" si="6"/>
        <v>#DIV/0!</v>
      </c>
      <c r="Z13" s="37">
        <v>139</v>
      </c>
      <c r="AA13" s="53">
        <v>103</v>
      </c>
      <c r="AB13" s="38">
        <f t="shared" si="7"/>
        <v>74.100719424460436</v>
      </c>
      <c r="AC13" s="37">
        <v>117</v>
      </c>
      <c r="AD13" s="53">
        <v>58</v>
      </c>
      <c r="AE13" s="38">
        <f t="shared" si="8"/>
        <v>49.572649572649574</v>
      </c>
      <c r="AF13" s="35"/>
      <c r="AG13" s="39"/>
    </row>
    <row r="14" spans="1:35" s="40" customFormat="1" ht="17.100000000000001" customHeight="1" x14ac:dyDescent="0.25">
      <c r="A14" s="54" t="s">
        <v>40</v>
      </c>
      <c r="B14" s="205"/>
      <c r="C14" s="80">
        <v>534</v>
      </c>
      <c r="D14" s="34" t="e">
        <f t="shared" si="0"/>
        <v>#DIV/0!</v>
      </c>
      <c r="E14" s="37">
        <v>901</v>
      </c>
      <c r="F14" s="37">
        <v>493</v>
      </c>
      <c r="G14" s="38">
        <f t="shared" si="1"/>
        <v>54.716981132075475</v>
      </c>
      <c r="H14" s="37">
        <v>319</v>
      </c>
      <c r="I14" s="80">
        <v>142</v>
      </c>
      <c r="J14" s="38">
        <f t="shared" si="2"/>
        <v>44.514106583072099</v>
      </c>
      <c r="K14" s="152">
        <v>213</v>
      </c>
      <c r="L14" s="152">
        <v>126</v>
      </c>
      <c r="M14" s="139">
        <f t="shared" si="3"/>
        <v>59.154929577464792</v>
      </c>
      <c r="N14" s="37">
        <v>23</v>
      </c>
      <c r="O14" s="37">
        <v>10</v>
      </c>
      <c r="P14" s="38">
        <f t="shared" si="4"/>
        <v>43.478260869565219</v>
      </c>
      <c r="Q14" s="37">
        <v>3</v>
      </c>
      <c r="R14" s="37">
        <v>0</v>
      </c>
      <c r="S14" s="38">
        <f t="shared" si="9"/>
        <v>0</v>
      </c>
      <c r="T14" s="37">
        <v>815</v>
      </c>
      <c r="U14" s="53">
        <v>469</v>
      </c>
      <c r="V14" s="38">
        <f t="shared" si="5"/>
        <v>57.54601226993865</v>
      </c>
      <c r="W14" s="206"/>
      <c r="X14" s="53">
        <v>72</v>
      </c>
      <c r="Y14" s="38" t="e">
        <f t="shared" si="6"/>
        <v>#DIV/0!</v>
      </c>
      <c r="Z14" s="37">
        <v>91</v>
      </c>
      <c r="AA14" s="53">
        <v>65</v>
      </c>
      <c r="AB14" s="38">
        <f t="shared" si="7"/>
        <v>71.428571428571431</v>
      </c>
      <c r="AC14" s="37">
        <v>66</v>
      </c>
      <c r="AD14" s="53">
        <v>46</v>
      </c>
      <c r="AE14" s="38">
        <f t="shared" si="8"/>
        <v>69.696969696969703</v>
      </c>
      <c r="AF14" s="35"/>
      <c r="AG14" s="39"/>
    </row>
    <row r="15" spans="1:35" s="40" customFormat="1" ht="17.100000000000001" customHeight="1" x14ac:dyDescent="0.25">
      <c r="A15" s="54" t="s">
        <v>41</v>
      </c>
      <c r="B15" s="205"/>
      <c r="C15" s="80">
        <v>2289</v>
      </c>
      <c r="D15" s="34" t="e">
        <f t="shared" si="0"/>
        <v>#DIV/0!</v>
      </c>
      <c r="E15" s="37">
        <v>2498</v>
      </c>
      <c r="F15" s="37">
        <v>1927</v>
      </c>
      <c r="G15" s="38">
        <f t="shared" si="1"/>
        <v>77.141713370696564</v>
      </c>
      <c r="H15" s="37">
        <v>1430</v>
      </c>
      <c r="I15" s="80">
        <v>910</v>
      </c>
      <c r="J15" s="38">
        <f t="shared" si="2"/>
        <v>63.636363636363633</v>
      </c>
      <c r="K15" s="152">
        <v>769</v>
      </c>
      <c r="L15" s="152">
        <v>755</v>
      </c>
      <c r="M15" s="139">
        <f t="shared" si="3"/>
        <v>98.179453836150842</v>
      </c>
      <c r="N15" s="37">
        <v>171</v>
      </c>
      <c r="O15" s="37">
        <v>64</v>
      </c>
      <c r="P15" s="38">
        <f t="shared" si="4"/>
        <v>37.42690058479532</v>
      </c>
      <c r="Q15" s="37">
        <v>7</v>
      </c>
      <c r="R15" s="37">
        <v>2</v>
      </c>
      <c r="S15" s="38">
        <f t="shared" si="9"/>
        <v>28.571428571428573</v>
      </c>
      <c r="T15" s="37">
        <v>1929</v>
      </c>
      <c r="U15" s="53">
        <v>1713</v>
      </c>
      <c r="V15" s="38">
        <f t="shared" si="5"/>
        <v>88.802488335925347</v>
      </c>
      <c r="W15" s="206"/>
      <c r="X15" s="53">
        <v>131</v>
      </c>
      <c r="Y15" s="38" t="e">
        <f t="shared" si="6"/>
        <v>#DIV/0!</v>
      </c>
      <c r="Z15" s="37">
        <v>407</v>
      </c>
      <c r="AA15" s="53">
        <v>83</v>
      </c>
      <c r="AB15" s="38">
        <f t="shared" si="7"/>
        <v>20.393120393120395</v>
      </c>
      <c r="AC15" s="37">
        <v>353</v>
      </c>
      <c r="AD15" s="53">
        <v>59</v>
      </c>
      <c r="AE15" s="38">
        <f t="shared" si="8"/>
        <v>16.71388101983003</v>
      </c>
      <c r="AF15" s="35"/>
      <c r="AG15" s="39"/>
    </row>
    <row r="16" spans="1:35" s="40" customFormat="1" ht="17.100000000000001" customHeight="1" x14ac:dyDescent="0.25">
      <c r="A16" s="54" t="s">
        <v>42</v>
      </c>
      <c r="B16" s="205"/>
      <c r="C16" s="80">
        <v>2743</v>
      </c>
      <c r="D16" s="34" t="e">
        <f t="shared" si="0"/>
        <v>#DIV/0!</v>
      </c>
      <c r="E16" s="37">
        <v>3512</v>
      </c>
      <c r="F16" s="37">
        <v>2263</v>
      </c>
      <c r="G16" s="38">
        <f t="shared" si="1"/>
        <v>64.436218678815493</v>
      </c>
      <c r="H16" s="37">
        <v>2046</v>
      </c>
      <c r="I16" s="80">
        <v>1388</v>
      </c>
      <c r="J16" s="38">
        <f t="shared" si="2"/>
        <v>67.839687194525908</v>
      </c>
      <c r="K16" s="152">
        <v>1419</v>
      </c>
      <c r="L16" s="152">
        <v>1059</v>
      </c>
      <c r="M16" s="139">
        <f t="shared" si="3"/>
        <v>74.630021141649053</v>
      </c>
      <c r="N16" s="37">
        <v>287</v>
      </c>
      <c r="O16" s="37">
        <v>92</v>
      </c>
      <c r="P16" s="38">
        <f t="shared" si="4"/>
        <v>32.055749128919864</v>
      </c>
      <c r="Q16" s="37">
        <v>121</v>
      </c>
      <c r="R16" s="37">
        <v>53</v>
      </c>
      <c r="S16" s="38">
        <f t="shared" si="9"/>
        <v>43.801652892561982</v>
      </c>
      <c r="T16" s="37">
        <v>3118</v>
      </c>
      <c r="U16" s="53">
        <v>2115</v>
      </c>
      <c r="V16" s="38">
        <f t="shared" si="5"/>
        <v>67.831943553559981</v>
      </c>
      <c r="W16" s="206"/>
      <c r="X16" s="53">
        <v>301</v>
      </c>
      <c r="Y16" s="38" t="e">
        <f t="shared" si="6"/>
        <v>#DIV/0!</v>
      </c>
      <c r="Z16" s="37">
        <v>369</v>
      </c>
      <c r="AA16" s="53">
        <v>197</v>
      </c>
      <c r="AB16" s="38">
        <f t="shared" si="7"/>
        <v>53.387533875338754</v>
      </c>
      <c r="AC16" s="37">
        <v>324</v>
      </c>
      <c r="AD16" s="53">
        <v>158</v>
      </c>
      <c r="AE16" s="38">
        <f t="shared" si="8"/>
        <v>48.76543209876543</v>
      </c>
      <c r="AF16" s="35"/>
      <c r="AG16" s="39"/>
    </row>
    <row r="17" spans="1:33" s="40" customFormat="1" ht="17.100000000000001" customHeight="1" x14ac:dyDescent="0.25">
      <c r="A17" s="54" t="s">
        <v>43</v>
      </c>
      <c r="B17" s="205"/>
      <c r="C17" s="80">
        <v>2531</v>
      </c>
      <c r="D17" s="34" t="e">
        <f t="shared" si="0"/>
        <v>#DIV/0!</v>
      </c>
      <c r="E17" s="37">
        <v>3503</v>
      </c>
      <c r="F17" s="37">
        <v>2198</v>
      </c>
      <c r="G17" s="38">
        <f t="shared" si="1"/>
        <v>62.746217527833288</v>
      </c>
      <c r="H17" s="37">
        <v>1405</v>
      </c>
      <c r="I17" s="80">
        <v>786</v>
      </c>
      <c r="J17" s="38">
        <f t="shared" si="2"/>
        <v>55.943060498220639</v>
      </c>
      <c r="K17" s="152">
        <v>972</v>
      </c>
      <c r="L17" s="152">
        <v>627</v>
      </c>
      <c r="M17" s="139">
        <f t="shared" si="3"/>
        <v>64.506172839506178</v>
      </c>
      <c r="N17" s="37">
        <v>202</v>
      </c>
      <c r="O17" s="37">
        <v>114</v>
      </c>
      <c r="P17" s="38">
        <f t="shared" si="4"/>
        <v>56.435643564356432</v>
      </c>
      <c r="Q17" s="37">
        <v>12</v>
      </c>
      <c r="R17" s="37">
        <v>0</v>
      </c>
      <c r="S17" s="38">
        <f t="shared" si="9"/>
        <v>0</v>
      </c>
      <c r="T17" s="37">
        <v>2345</v>
      </c>
      <c r="U17" s="53">
        <v>1772</v>
      </c>
      <c r="V17" s="38">
        <f t="shared" si="5"/>
        <v>75.565031982942429</v>
      </c>
      <c r="W17" s="206"/>
      <c r="X17" s="53">
        <v>327</v>
      </c>
      <c r="Y17" s="38" t="e">
        <f t="shared" si="6"/>
        <v>#DIV/0!</v>
      </c>
      <c r="Z17" s="37">
        <v>782</v>
      </c>
      <c r="AA17" s="53">
        <v>269</v>
      </c>
      <c r="AB17" s="38">
        <f t="shared" si="7"/>
        <v>34.398976982097189</v>
      </c>
      <c r="AC17" s="37">
        <v>722</v>
      </c>
      <c r="AD17" s="53">
        <v>199</v>
      </c>
      <c r="AE17" s="38">
        <f t="shared" si="8"/>
        <v>27.562326869806093</v>
      </c>
      <c r="AF17" s="35"/>
      <c r="AG17" s="39"/>
    </row>
    <row r="18" spans="1:33" s="40" customFormat="1" ht="17.100000000000001" customHeight="1" x14ac:dyDescent="0.25">
      <c r="A18" s="54" t="s">
        <v>44</v>
      </c>
      <c r="B18" s="205"/>
      <c r="C18" s="80">
        <v>1919</v>
      </c>
      <c r="D18" s="34" t="e">
        <f t="shared" si="0"/>
        <v>#DIV/0!</v>
      </c>
      <c r="E18" s="37">
        <v>2856</v>
      </c>
      <c r="F18" s="37">
        <v>1664</v>
      </c>
      <c r="G18" s="38">
        <f t="shared" si="1"/>
        <v>58.263305322128851</v>
      </c>
      <c r="H18" s="37">
        <v>1360</v>
      </c>
      <c r="I18" s="80">
        <v>744</v>
      </c>
      <c r="J18" s="38">
        <f t="shared" si="2"/>
        <v>54.705882352941174</v>
      </c>
      <c r="K18" s="152">
        <v>938</v>
      </c>
      <c r="L18" s="152">
        <v>631</v>
      </c>
      <c r="M18" s="139">
        <f t="shared" si="3"/>
        <v>67.27078891257996</v>
      </c>
      <c r="N18" s="37">
        <v>162</v>
      </c>
      <c r="O18" s="37">
        <v>76</v>
      </c>
      <c r="P18" s="38">
        <f t="shared" si="4"/>
        <v>46.913580246913583</v>
      </c>
      <c r="Q18" s="37">
        <v>19</v>
      </c>
      <c r="R18" s="37">
        <v>2</v>
      </c>
      <c r="S18" s="38">
        <f t="shared" si="9"/>
        <v>10.526315789473685</v>
      </c>
      <c r="T18" s="37">
        <v>2153</v>
      </c>
      <c r="U18" s="53">
        <v>1427</v>
      </c>
      <c r="V18" s="38">
        <f t="shared" si="5"/>
        <v>66.279609846725506</v>
      </c>
      <c r="W18" s="206"/>
      <c r="X18" s="53">
        <v>209</v>
      </c>
      <c r="Y18" s="38" t="e">
        <f t="shared" si="6"/>
        <v>#DIV/0!</v>
      </c>
      <c r="Z18" s="37">
        <v>438</v>
      </c>
      <c r="AA18" s="53">
        <v>178</v>
      </c>
      <c r="AB18" s="38">
        <f t="shared" si="7"/>
        <v>40.639269406392692</v>
      </c>
      <c r="AC18" s="37">
        <v>418</v>
      </c>
      <c r="AD18" s="53">
        <v>141</v>
      </c>
      <c r="AE18" s="38">
        <f t="shared" si="8"/>
        <v>33.732057416267942</v>
      </c>
      <c r="AF18" s="35"/>
      <c r="AG18" s="39"/>
    </row>
    <row r="19" spans="1:33" s="40" customFormat="1" ht="17.100000000000001" customHeight="1" x14ac:dyDescent="0.25">
      <c r="A19" s="54" t="s">
        <v>45</v>
      </c>
      <c r="B19" s="205"/>
      <c r="C19" s="80">
        <v>1690</v>
      </c>
      <c r="D19" s="34" t="e">
        <f t="shared" si="0"/>
        <v>#DIV/0!</v>
      </c>
      <c r="E19" s="37">
        <v>2377</v>
      </c>
      <c r="F19" s="37">
        <v>1389</v>
      </c>
      <c r="G19" s="38">
        <f t="shared" si="1"/>
        <v>58.435002103491797</v>
      </c>
      <c r="H19" s="37">
        <v>1605</v>
      </c>
      <c r="I19" s="80">
        <v>810</v>
      </c>
      <c r="J19" s="38">
        <f t="shared" si="2"/>
        <v>50.467289719626166</v>
      </c>
      <c r="K19" s="152">
        <v>1095</v>
      </c>
      <c r="L19" s="152">
        <v>611</v>
      </c>
      <c r="M19" s="139">
        <f t="shared" si="3"/>
        <v>55.799086757990871</v>
      </c>
      <c r="N19" s="37">
        <v>316</v>
      </c>
      <c r="O19" s="37">
        <v>213</v>
      </c>
      <c r="P19" s="38">
        <f t="shared" si="4"/>
        <v>67.405063291139243</v>
      </c>
      <c r="Q19" s="37">
        <v>18</v>
      </c>
      <c r="R19" s="37">
        <v>12</v>
      </c>
      <c r="S19" s="38">
        <f t="shared" si="9"/>
        <v>66.666666666666671</v>
      </c>
      <c r="T19" s="37">
        <v>2123</v>
      </c>
      <c r="U19" s="53">
        <v>1235</v>
      </c>
      <c r="V19" s="38">
        <f t="shared" si="5"/>
        <v>58.172397550635893</v>
      </c>
      <c r="W19" s="206"/>
      <c r="X19" s="53">
        <v>233</v>
      </c>
      <c r="Y19" s="38" t="e">
        <f t="shared" si="6"/>
        <v>#DIV/0!</v>
      </c>
      <c r="Z19" s="37">
        <v>388</v>
      </c>
      <c r="AA19" s="53">
        <v>182</v>
      </c>
      <c r="AB19" s="38">
        <f t="shared" si="7"/>
        <v>46.907216494845358</v>
      </c>
      <c r="AC19" s="37">
        <v>335</v>
      </c>
      <c r="AD19" s="53">
        <v>128</v>
      </c>
      <c r="AE19" s="38">
        <f t="shared" si="8"/>
        <v>38.208955223880594</v>
      </c>
      <c r="AF19" s="35"/>
      <c r="AG19" s="39"/>
    </row>
    <row r="20" spans="1:33" s="40" customFormat="1" ht="17.100000000000001" customHeight="1" x14ac:dyDescent="0.25">
      <c r="A20" s="54" t="s">
        <v>46</v>
      </c>
      <c r="B20" s="205"/>
      <c r="C20" s="80">
        <v>894</v>
      </c>
      <c r="D20" s="34" t="e">
        <f t="shared" si="0"/>
        <v>#DIV/0!</v>
      </c>
      <c r="E20" s="37">
        <v>1229</v>
      </c>
      <c r="F20" s="37">
        <v>714</v>
      </c>
      <c r="G20" s="38">
        <f t="shared" si="1"/>
        <v>58.096013018714402</v>
      </c>
      <c r="H20" s="37">
        <v>661</v>
      </c>
      <c r="I20" s="80">
        <v>387</v>
      </c>
      <c r="J20" s="38">
        <f t="shared" si="2"/>
        <v>58.547655068078669</v>
      </c>
      <c r="K20" s="152">
        <v>453</v>
      </c>
      <c r="L20" s="152">
        <v>264</v>
      </c>
      <c r="M20" s="139">
        <f t="shared" si="3"/>
        <v>58.278145695364238</v>
      </c>
      <c r="N20" s="37">
        <v>111</v>
      </c>
      <c r="O20" s="37">
        <v>56</v>
      </c>
      <c r="P20" s="38">
        <f t="shared" si="4"/>
        <v>50.450450450450454</v>
      </c>
      <c r="Q20" s="37">
        <v>3</v>
      </c>
      <c r="R20" s="37">
        <v>0</v>
      </c>
      <c r="S20" s="38">
        <f t="shared" si="9"/>
        <v>0</v>
      </c>
      <c r="T20" s="37">
        <v>944</v>
      </c>
      <c r="U20" s="53">
        <v>593</v>
      </c>
      <c r="V20" s="38">
        <f t="shared" si="5"/>
        <v>62.817796610169495</v>
      </c>
      <c r="W20" s="206"/>
      <c r="X20" s="53">
        <v>136</v>
      </c>
      <c r="Y20" s="38" t="e">
        <f t="shared" si="6"/>
        <v>#DIV/0!</v>
      </c>
      <c r="Z20" s="37">
        <v>241</v>
      </c>
      <c r="AA20" s="53">
        <v>105</v>
      </c>
      <c r="AB20" s="38">
        <f t="shared" si="7"/>
        <v>43.568464730290458</v>
      </c>
      <c r="AC20" s="37">
        <v>221</v>
      </c>
      <c r="AD20" s="53">
        <v>88</v>
      </c>
      <c r="AE20" s="38">
        <f t="shared" si="8"/>
        <v>39.819004524886878</v>
      </c>
      <c r="AF20" s="35"/>
      <c r="AG20" s="39"/>
    </row>
    <row r="21" spans="1:33" s="40" customFormat="1" ht="17.100000000000001" customHeight="1" x14ac:dyDescent="0.25">
      <c r="A21" s="54" t="s">
        <v>47</v>
      </c>
      <c r="B21" s="205"/>
      <c r="C21" s="80">
        <v>785</v>
      </c>
      <c r="D21" s="34" t="e">
        <f t="shared" si="0"/>
        <v>#DIV/0!</v>
      </c>
      <c r="E21" s="37">
        <v>1357</v>
      </c>
      <c r="F21" s="37">
        <v>656</v>
      </c>
      <c r="G21" s="38">
        <f t="shared" si="1"/>
        <v>48.341930729550477</v>
      </c>
      <c r="H21" s="37">
        <v>657</v>
      </c>
      <c r="I21" s="80">
        <v>334</v>
      </c>
      <c r="J21" s="38">
        <f t="shared" si="2"/>
        <v>50.837138508371382</v>
      </c>
      <c r="K21" s="152">
        <v>429</v>
      </c>
      <c r="L21" s="152">
        <v>246</v>
      </c>
      <c r="M21" s="139">
        <f t="shared" si="3"/>
        <v>57.34265734265734</v>
      </c>
      <c r="N21" s="37">
        <v>79</v>
      </c>
      <c r="O21" s="37">
        <v>63</v>
      </c>
      <c r="P21" s="38">
        <f t="shared" si="4"/>
        <v>79.74683544303798</v>
      </c>
      <c r="Q21" s="37">
        <v>0</v>
      </c>
      <c r="R21" s="37">
        <v>0</v>
      </c>
      <c r="S21" s="38" t="str">
        <f t="shared" si="9"/>
        <v>-</v>
      </c>
      <c r="T21" s="37">
        <v>1217</v>
      </c>
      <c r="U21" s="53">
        <v>568</v>
      </c>
      <c r="V21" s="38">
        <f t="shared" si="5"/>
        <v>46.672144617912899</v>
      </c>
      <c r="W21" s="206"/>
      <c r="X21" s="53">
        <v>48</v>
      </c>
      <c r="Y21" s="38" t="e">
        <f t="shared" si="6"/>
        <v>#DIV/0!</v>
      </c>
      <c r="Z21" s="37">
        <v>203</v>
      </c>
      <c r="AA21" s="53">
        <v>46</v>
      </c>
      <c r="AB21" s="38">
        <f t="shared" si="7"/>
        <v>22.660098522167488</v>
      </c>
      <c r="AC21" s="37">
        <v>183</v>
      </c>
      <c r="AD21" s="53">
        <v>34</v>
      </c>
      <c r="AE21" s="38">
        <f t="shared" si="8"/>
        <v>18.579234972677597</v>
      </c>
      <c r="AF21" s="35"/>
      <c r="AG21" s="39"/>
    </row>
    <row r="22" spans="1:33" s="40" customFormat="1" ht="17.100000000000001" customHeight="1" x14ac:dyDescent="0.25">
      <c r="A22" s="54" t="s">
        <v>48</v>
      </c>
      <c r="B22" s="205"/>
      <c r="C22" s="80">
        <v>2167</v>
      </c>
      <c r="D22" s="34" t="e">
        <f t="shared" si="0"/>
        <v>#DIV/0!</v>
      </c>
      <c r="E22" s="37">
        <v>2730</v>
      </c>
      <c r="F22" s="37">
        <v>1728</v>
      </c>
      <c r="G22" s="38">
        <f t="shared" si="1"/>
        <v>63.296703296703299</v>
      </c>
      <c r="H22" s="37">
        <v>1552</v>
      </c>
      <c r="I22" s="80">
        <v>952</v>
      </c>
      <c r="J22" s="38">
        <f t="shared" si="2"/>
        <v>61.340206185567013</v>
      </c>
      <c r="K22" s="152">
        <v>893</v>
      </c>
      <c r="L22" s="152">
        <v>683</v>
      </c>
      <c r="M22" s="139">
        <f t="shared" si="3"/>
        <v>76.483762597984324</v>
      </c>
      <c r="N22" s="37">
        <v>160</v>
      </c>
      <c r="O22" s="37">
        <v>40</v>
      </c>
      <c r="P22" s="38">
        <f t="shared" si="4"/>
        <v>25</v>
      </c>
      <c r="Q22" s="37">
        <v>7</v>
      </c>
      <c r="R22" s="37">
        <v>18</v>
      </c>
      <c r="S22" s="38">
        <f t="shared" si="9"/>
        <v>257.14285714285717</v>
      </c>
      <c r="T22" s="37">
        <v>2409</v>
      </c>
      <c r="U22" s="53">
        <v>1575</v>
      </c>
      <c r="V22" s="38">
        <f t="shared" si="5"/>
        <v>65.37982565379825</v>
      </c>
      <c r="W22" s="206"/>
      <c r="X22" s="53">
        <v>416</v>
      </c>
      <c r="Y22" s="38" t="e">
        <f t="shared" si="6"/>
        <v>#DIV/0!</v>
      </c>
      <c r="Z22" s="37">
        <v>526</v>
      </c>
      <c r="AA22" s="53">
        <v>292</v>
      </c>
      <c r="AB22" s="38">
        <f t="shared" si="7"/>
        <v>55.513307984790877</v>
      </c>
      <c r="AC22" s="37">
        <v>437</v>
      </c>
      <c r="AD22" s="53">
        <v>182</v>
      </c>
      <c r="AE22" s="38">
        <f t="shared" si="8"/>
        <v>41.647597254004573</v>
      </c>
      <c r="AF22" s="35"/>
      <c r="AG22" s="39"/>
    </row>
    <row r="23" spans="1:33" s="40" customFormat="1" ht="17.100000000000001" customHeight="1" x14ac:dyDescent="0.25">
      <c r="A23" s="54" t="s">
        <v>49</v>
      </c>
      <c r="B23" s="205"/>
      <c r="C23" s="80">
        <v>1614</v>
      </c>
      <c r="D23" s="34" t="e">
        <f t="shared" si="0"/>
        <v>#DIV/0!</v>
      </c>
      <c r="E23" s="37">
        <v>2940</v>
      </c>
      <c r="F23" s="37">
        <v>1533</v>
      </c>
      <c r="G23" s="38">
        <f t="shared" si="1"/>
        <v>52.142857142857146</v>
      </c>
      <c r="H23" s="37">
        <v>907</v>
      </c>
      <c r="I23" s="80">
        <v>427</v>
      </c>
      <c r="J23" s="38">
        <f t="shared" si="2"/>
        <v>47.078280044101433</v>
      </c>
      <c r="K23" s="152">
        <v>890</v>
      </c>
      <c r="L23" s="152">
        <v>418</v>
      </c>
      <c r="M23" s="139">
        <f t="shared" si="3"/>
        <v>46.966292134831463</v>
      </c>
      <c r="N23" s="37">
        <v>172</v>
      </c>
      <c r="O23" s="37">
        <v>125</v>
      </c>
      <c r="P23" s="38">
        <f t="shared" si="4"/>
        <v>72.674418604651166</v>
      </c>
      <c r="Q23" s="37">
        <v>3</v>
      </c>
      <c r="R23" s="37">
        <v>0</v>
      </c>
      <c r="S23" s="38">
        <f t="shared" si="9"/>
        <v>0</v>
      </c>
      <c r="T23" s="37">
        <v>2535</v>
      </c>
      <c r="U23" s="53">
        <v>1334</v>
      </c>
      <c r="V23" s="38">
        <f t="shared" si="5"/>
        <v>52.623274161735701</v>
      </c>
      <c r="W23" s="206"/>
      <c r="X23" s="53">
        <v>213</v>
      </c>
      <c r="Y23" s="38" t="e">
        <f t="shared" si="6"/>
        <v>#DIV/0!</v>
      </c>
      <c r="Z23" s="37">
        <v>563</v>
      </c>
      <c r="AA23" s="53">
        <v>207</v>
      </c>
      <c r="AB23" s="38">
        <f t="shared" si="7"/>
        <v>36.767317939609235</v>
      </c>
      <c r="AC23" s="37">
        <v>485</v>
      </c>
      <c r="AD23" s="53">
        <v>134</v>
      </c>
      <c r="AE23" s="38">
        <f t="shared" si="8"/>
        <v>27.628865979381445</v>
      </c>
      <c r="AF23" s="35"/>
      <c r="AG23" s="39"/>
    </row>
    <row r="24" spans="1:33" s="40" customFormat="1" ht="17.100000000000001" customHeight="1" x14ac:dyDescent="0.25">
      <c r="A24" s="54" t="s">
        <v>50</v>
      </c>
      <c r="B24" s="205"/>
      <c r="C24" s="80">
        <v>1761</v>
      </c>
      <c r="D24" s="34" t="e">
        <f t="shared" si="0"/>
        <v>#DIV/0!</v>
      </c>
      <c r="E24" s="37">
        <v>2379</v>
      </c>
      <c r="F24" s="37">
        <v>1324</v>
      </c>
      <c r="G24" s="38">
        <f t="shared" si="1"/>
        <v>55.653635981504834</v>
      </c>
      <c r="H24" s="37">
        <v>1082</v>
      </c>
      <c r="I24" s="80">
        <v>556</v>
      </c>
      <c r="J24" s="38">
        <f t="shared" si="2"/>
        <v>51.386321626617374</v>
      </c>
      <c r="K24" s="152">
        <v>648</v>
      </c>
      <c r="L24" s="152">
        <v>329</v>
      </c>
      <c r="M24" s="139">
        <f t="shared" si="3"/>
        <v>50.771604938271608</v>
      </c>
      <c r="N24" s="37">
        <v>198</v>
      </c>
      <c r="O24" s="37">
        <v>91</v>
      </c>
      <c r="P24" s="38">
        <f t="shared" si="4"/>
        <v>45.959595959595958</v>
      </c>
      <c r="Q24" s="37">
        <v>5</v>
      </c>
      <c r="R24" s="37">
        <v>0</v>
      </c>
      <c r="S24" s="38">
        <f t="shared" si="9"/>
        <v>0</v>
      </c>
      <c r="T24" s="37">
        <v>2179</v>
      </c>
      <c r="U24" s="53">
        <v>1208</v>
      </c>
      <c r="V24" s="38">
        <f t="shared" si="5"/>
        <v>55.438274437815515</v>
      </c>
      <c r="W24" s="206"/>
      <c r="X24" s="53">
        <v>280</v>
      </c>
      <c r="Y24" s="38" t="e">
        <f t="shared" si="6"/>
        <v>#DIV/0!</v>
      </c>
      <c r="Z24" s="37">
        <v>408</v>
      </c>
      <c r="AA24" s="53">
        <v>205</v>
      </c>
      <c r="AB24" s="38">
        <f t="shared" si="7"/>
        <v>50.245098039215684</v>
      </c>
      <c r="AC24" s="37">
        <v>390</v>
      </c>
      <c r="AD24" s="53">
        <v>147</v>
      </c>
      <c r="AE24" s="38">
        <f t="shared" si="8"/>
        <v>37.692307692307693</v>
      </c>
      <c r="AF24" s="35"/>
      <c r="AG24" s="39"/>
    </row>
    <row r="25" spans="1:33" s="40" customFormat="1" ht="17.100000000000001" customHeight="1" x14ac:dyDescent="0.25">
      <c r="A25" s="54" t="s">
        <v>51</v>
      </c>
      <c r="B25" s="205"/>
      <c r="C25" s="80">
        <v>1056</v>
      </c>
      <c r="D25" s="34" t="e">
        <f t="shared" si="0"/>
        <v>#DIV/0!</v>
      </c>
      <c r="E25" s="37">
        <v>1261</v>
      </c>
      <c r="F25" s="37">
        <v>844</v>
      </c>
      <c r="G25" s="38">
        <f t="shared" si="1"/>
        <v>66.931007137192708</v>
      </c>
      <c r="H25" s="37">
        <v>814</v>
      </c>
      <c r="I25" s="80">
        <v>590</v>
      </c>
      <c r="J25" s="38">
        <f t="shared" si="2"/>
        <v>72.481572481572485</v>
      </c>
      <c r="K25" s="152">
        <v>508</v>
      </c>
      <c r="L25" s="152">
        <v>411</v>
      </c>
      <c r="M25" s="139">
        <f t="shared" si="3"/>
        <v>80.905511811023615</v>
      </c>
      <c r="N25" s="37">
        <v>95</v>
      </c>
      <c r="O25" s="37">
        <v>53</v>
      </c>
      <c r="P25" s="38">
        <f t="shared" si="4"/>
        <v>55.789473684210527</v>
      </c>
      <c r="Q25" s="37">
        <v>24</v>
      </c>
      <c r="R25" s="37">
        <v>22</v>
      </c>
      <c r="S25" s="38">
        <f t="shared" si="9"/>
        <v>91.666666666666671</v>
      </c>
      <c r="T25" s="37">
        <v>1067</v>
      </c>
      <c r="U25" s="53">
        <v>747</v>
      </c>
      <c r="V25" s="38">
        <f t="shared" si="5"/>
        <v>70.009372071227745</v>
      </c>
      <c r="W25" s="206"/>
      <c r="X25" s="53">
        <v>171</v>
      </c>
      <c r="Y25" s="38" t="e">
        <f t="shared" si="6"/>
        <v>#DIV/0!</v>
      </c>
      <c r="Z25" s="37">
        <v>163</v>
      </c>
      <c r="AA25" s="53">
        <v>93</v>
      </c>
      <c r="AB25" s="38">
        <f t="shared" si="7"/>
        <v>57.055214723926383</v>
      </c>
      <c r="AC25" s="37">
        <v>140</v>
      </c>
      <c r="AD25" s="53">
        <v>67</v>
      </c>
      <c r="AE25" s="38">
        <f t="shared" si="8"/>
        <v>47.857142857142854</v>
      </c>
      <c r="AF25" s="35"/>
      <c r="AG25" s="39"/>
    </row>
    <row r="26" spans="1:33" s="40" customFormat="1" ht="17.100000000000001" customHeight="1" x14ac:dyDescent="0.25">
      <c r="A26" s="54" t="s">
        <v>52</v>
      </c>
      <c r="B26" s="205"/>
      <c r="C26" s="80">
        <v>1324</v>
      </c>
      <c r="D26" s="34" t="e">
        <f t="shared" si="0"/>
        <v>#DIV/0!</v>
      </c>
      <c r="E26" s="37">
        <v>1913</v>
      </c>
      <c r="F26" s="37">
        <v>1141</v>
      </c>
      <c r="G26" s="38">
        <f t="shared" si="1"/>
        <v>59.644537375849453</v>
      </c>
      <c r="H26" s="37">
        <v>725</v>
      </c>
      <c r="I26" s="80">
        <v>449</v>
      </c>
      <c r="J26" s="38">
        <f t="shared" si="2"/>
        <v>61.931034482758619</v>
      </c>
      <c r="K26" s="152">
        <v>571</v>
      </c>
      <c r="L26" s="152">
        <v>389</v>
      </c>
      <c r="M26" s="139">
        <f t="shared" si="3"/>
        <v>68.126094570928203</v>
      </c>
      <c r="N26" s="37">
        <v>113</v>
      </c>
      <c r="O26" s="37">
        <v>84</v>
      </c>
      <c r="P26" s="38">
        <f t="shared" si="4"/>
        <v>74.336283185840713</v>
      </c>
      <c r="Q26" s="37">
        <v>2</v>
      </c>
      <c r="R26" s="37">
        <v>6</v>
      </c>
      <c r="S26" s="38">
        <f t="shared" si="9"/>
        <v>300</v>
      </c>
      <c r="T26" s="37">
        <v>1619</v>
      </c>
      <c r="U26" s="53">
        <v>879</v>
      </c>
      <c r="V26" s="38">
        <f t="shared" si="5"/>
        <v>54.292773316862259</v>
      </c>
      <c r="W26" s="206"/>
      <c r="X26" s="53">
        <v>175</v>
      </c>
      <c r="Y26" s="38" t="e">
        <f t="shared" si="6"/>
        <v>#DIV/0!</v>
      </c>
      <c r="Z26" s="37">
        <v>495</v>
      </c>
      <c r="AA26" s="53">
        <v>163</v>
      </c>
      <c r="AB26" s="38">
        <f t="shared" si="7"/>
        <v>32.929292929292927</v>
      </c>
      <c r="AC26" s="37">
        <v>412</v>
      </c>
      <c r="AD26" s="53">
        <v>86</v>
      </c>
      <c r="AE26" s="38">
        <f t="shared" si="8"/>
        <v>20.873786407766989</v>
      </c>
      <c r="AF26" s="35"/>
      <c r="AG26" s="39"/>
    </row>
    <row r="27" spans="1:33" s="40" customFormat="1" ht="17.100000000000001" customHeight="1" x14ac:dyDescent="0.25">
      <c r="A27" s="54" t="s">
        <v>53</v>
      </c>
      <c r="B27" s="205"/>
      <c r="C27" s="80">
        <v>729</v>
      </c>
      <c r="D27" s="34" t="e">
        <f t="shared" si="0"/>
        <v>#DIV/0!</v>
      </c>
      <c r="E27" s="37">
        <v>1332</v>
      </c>
      <c r="F27" s="37">
        <v>702</v>
      </c>
      <c r="G27" s="38">
        <f t="shared" si="1"/>
        <v>52.702702702702702</v>
      </c>
      <c r="H27" s="37">
        <v>636</v>
      </c>
      <c r="I27" s="80">
        <v>265</v>
      </c>
      <c r="J27" s="38">
        <f t="shared" si="2"/>
        <v>41.666666666666664</v>
      </c>
      <c r="K27" s="152">
        <v>404</v>
      </c>
      <c r="L27" s="152">
        <v>260</v>
      </c>
      <c r="M27" s="139">
        <f t="shared" si="3"/>
        <v>64.356435643564353</v>
      </c>
      <c r="N27" s="37">
        <v>195</v>
      </c>
      <c r="O27" s="37">
        <v>102</v>
      </c>
      <c r="P27" s="38">
        <f t="shared" si="4"/>
        <v>52.307692307692307</v>
      </c>
      <c r="Q27" s="37">
        <v>44</v>
      </c>
      <c r="R27" s="37">
        <v>29</v>
      </c>
      <c r="S27" s="38">
        <f t="shared" si="9"/>
        <v>65.909090909090907</v>
      </c>
      <c r="T27" s="37">
        <v>1090</v>
      </c>
      <c r="U27" s="53">
        <v>647</v>
      </c>
      <c r="V27" s="38">
        <f t="shared" si="5"/>
        <v>59.357798165137616</v>
      </c>
      <c r="W27" s="206"/>
      <c r="X27" s="53">
        <v>98</v>
      </c>
      <c r="Y27" s="38" t="e">
        <f t="shared" si="6"/>
        <v>#DIV/0!</v>
      </c>
      <c r="Z27" s="37">
        <v>184</v>
      </c>
      <c r="AA27" s="53">
        <v>98</v>
      </c>
      <c r="AB27" s="38">
        <f t="shared" si="7"/>
        <v>53.260869565217391</v>
      </c>
      <c r="AC27" s="37">
        <v>174</v>
      </c>
      <c r="AD27" s="53">
        <v>64</v>
      </c>
      <c r="AE27" s="38">
        <f t="shared" si="8"/>
        <v>36.781609195402297</v>
      </c>
      <c r="AF27" s="35"/>
      <c r="AG27" s="39"/>
    </row>
    <row r="28" spans="1:33" s="40" customFormat="1" ht="17.100000000000001" customHeight="1" x14ac:dyDescent="0.25">
      <c r="A28" s="54" t="s">
        <v>54</v>
      </c>
      <c r="B28" s="205"/>
      <c r="C28" s="80">
        <v>893</v>
      </c>
      <c r="D28" s="34" t="e">
        <f t="shared" si="0"/>
        <v>#DIV/0!</v>
      </c>
      <c r="E28" s="37">
        <v>1129</v>
      </c>
      <c r="F28" s="37">
        <v>730</v>
      </c>
      <c r="G28" s="38">
        <f t="shared" si="1"/>
        <v>64.658990256864485</v>
      </c>
      <c r="H28" s="37">
        <v>690</v>
      </c>
      <c r="I28" s="80">
        <v>342</v>
      </c>
      <c r="J28" s="38">
        <f t="shared" si="2"/>
        <v>49.565217391304351</v>
      </c>
      <c r="K28" s="152">
        <v>414</v>
      </c>
      <c r="L28" s="152">
        <v>234</v>
      </c>
      <c r="M28" s="139">
        <f t="shared" si="3"/>
        <v>56.521739130434781</v>
      </c>
      <c r="N28" s="37">
        <v>94</v>
      </c>
      <c r="O28" s="37">
        <v>60</v>
      </c>
      <c r="P28" s="38">
        <f t="shared" si="4"/>
        <v>63.829787234042556</v>
      </c>
      <c r="Q28" s="37">
        <v>35</v>
      </c>
      <c r="R28" s="37">
        <v>20</v>
      </c>
      <c r="S28" s="38">
        <f t="shared" si="9"/>
        <v>57.142857142857146</v>
      </c>
      <c r="T28" s="37">
        <v>1069</v>
      </c>
      <c r="U28" s="53">
        <v>703</v>
      </c>
      <c r="V28" s="38">
        <f t="shared" si="5"/>
        <v>65.762394761459305</v>
      </c>
      <c r="W28" s="206"/>
      <c r="X28" s="53">
        <v>83</v>
      </c>
      <c r="Y28" s="38" t="e">
        <f t="shared" si="6"/>
        <v>#DIV/0!</v>
      </c>
      <c r="Z28" s="37">
        <v>236</v>
      </c>
      <c r="AA28" s="53">
        <v>80</v>
      </c>
      <c r="AB28" s="38">
        <f t="shared" si="7"/>
        <v>33.898305084745765</v>
      </c>
      <c r="AC28" s="37">
        <v>227</v>
      </c>
      <c r="AD28" s="53">
        <v>75</v>
      </c>
      <c r="AE28" s="38">
        <f t="shared" si="8"/>
        <v>33.039647577092509</v>
      </c>
      <c r="AF28" s="35"/>
      <c r="AG28" s="39"/>
    </row>
    <row r="29" spans="1:33" s="40" customFormat="1" ht="17.100000000000001" customHeight="1" x14ac:dyDescent="0.25">
      <c r="A29" s="54" t="s">
        <v>55</v>
      </c>
      <c r="B29" s="205"/>
      <c r="C29" s="80">
        <v>1001</v>
      </c>
      <c r="D29" s="34" t="e">
        <f t="shared" si="0"/>
        <v>#DIV/0!</v>
      </c>
      <c r="E29" s="37">
        <v>2023</v>
      </c>
      <c r="F29" s="37">
        <v>901</v>
      </c>
      <c r="G29" s="38">
        <f t="shared" si="1"/>
        <v>44.537815126050418</v>
      </c>
      <c r="H29" s="37">
        <v>629</v>
      </c>
      <c r="I29" s="80">
        <v>237</v>
      </c>
      <c r="J29" s="38">
        <f t="shared" si="2"/>
        <v>37.678855325914149</v>
      </c>
      <c r="K29" s="152">
        <v>491</v>
      </c>
      <c r="L29" s="152">
        <v>222</v>
      </c>
      <c r="M29" s="139">
        <f t="shared" si="3"/>
        <v>45.21384928716904</v>
      </c>
      <c r="N29" s="37">
        <v>174</v>
      </c>
      <c r="O29" s="37">
        <v>91</v>
      </c>
      <c r="P29" s="38">
        <f t="shared" si="4"/>
        <v>52.298850574712645</v>
      </c>
      <c r="Q29" s="37">
        <v>2</v>
      </c>
      <c r="R29" s="37">
        <v>0</v>
      </c>
      <c r="S29" s="38">
        <f t="shared" si="9"/>
        <v>0</v>
      </c>
      <c r="T29" s="37">
        <v>1677</v>
      </c>
      <c r="U29" s="53">
        <v>751</v>
      </c>
      <c r="V29" s="38">
        <f t="shared" si="5"/>
        <v>44.782349433512223</v>
      </c>
      <c r="W29" s="206"/>
      <c r="X29" s="53">
        <v>132</v>
      </c>
      <c r="Y29" s="38" t="e">
        <f t="shared" si="6"/>
        <v>#DIV/0!</v>
      </c>
      <c r="Z29" s="37">
        <v>320</v>
      </c>
      <c r="AA29" s="53">
        <v>119</v>
      </c>
      <c r="AB29" s="38">
        <f t="shared" si="7"/>
        <v>37.1875</v>
      </c>
      <c r="AC29" s="37">
        <v>289</v>
      </c>
      <c r="AD29" s="53">
        <v>97</v>
      </c>
      <c r="AE29" s="38">
        <f t="shared" si="8"/>
        <v>33.564013840830448</v>
      </c>
      <c r="AF29" s="35"/>
      <c r="AG29" s="39"/>
    </row>
    <row r="30" spans="1:33" s="40" customFormat="1" ht="17.100000000000001" customHeight="1" x14ac:dyDescent="0.25">
      <c r="A30" s="54" t="s">
        <v>56</v>
      </c>
      <c r="B30" s="205"/>
      <c r="C30" s="80">
        <v>876</v>
      </c>
      <c r="D30" s="34" t="e">
        <f t="shared" si="0"/>
        <v>#DIV/0!</v>
      </c>
      <c r="E30" s="37">
        <v>1121</v>
      </c>
      <c r="F30" s="37">
        <v>742</v>
      </c>
      <c r="G30" s="38">
        <f t="shared" si="1"/>
        <v>66.190900981266722</v>
      </c>
      <c r="H30" s="37">
        <v>578</v>
      </c>
      <c r="I30" s="80">
        <v>324</v>
      </c>
      <c r="J30" s="38">
        <f t="shared" si="2"/>
        <v>56.055363321799305</v>
      </c>
      <c r="K30" s="152">
        <v>431</v>
      </c>
      <c r="L30" s="152">
        <v>261</v>
      </c>
      <c r="M30" s="139">
        <f t="shared" si="3"/>
        <v>60.556844547563806</v>
      </c>
      <c r="N30" s="37">
        <v>144</v>
      </c>
      <c r="O30" s="37">
        <v>46</v>
      </c>
      <c r="P30" s="38">
        <f t="shared" si="4"/>
        <v>31.944444444444443</v>
      </c>
      <c r="Q30" s="37">
        <v>11</v>
      </c>
      <c r="R30" s="37">
        <v>0</v>
      </c>
      <c r="S30" s="38">
        <f t="shared" si="9"/>
        <v>0</v>
      </c>
      <c r="T30" s="37">
        <v>1034</v>
      </c>
      <c r="U30" s="53">
        <v>670</v>
      </c>
      <c r="V30" s="38">
        <f t="shared" si="5"/>
        <v>64.796905222437132</v>
      </c>
      <c r="W30" s="206"/>
      <c r="X30" s="53">
        <v>131</v>
      </c>
      <c r="Y30" s="38" t="e">
        <f t="shared" si="6"/>
        <v>#DIV/0!</v>
      </c>
      <c r="Z30" s="37">
        <v>224</v>
      </c>
      <c r="AA30" s="53">
        <v>119</v>
      </c>
      <c r="AB30" s="38">
        <f t="shared" si="7"/>
        <v>53.125</v>
      </c>
      <c r="AC30" s="37">
        <v>204</v>
      </c>
      <c r="AD30" s="53">
        <v>85</v>
      </c>
      <c r="AE30" s="38">
        <f t="shared" si="8"/>
        <v>41.666666666666664</v>
      </c>
      <c r="AF30" s="35"/>
      <c r="AG30" s="39"/>
    </row>
    <row r="31" spans="1:33" s="40" customFormat="1" ht="17.100000000000001" customHeight="1" x14ac:dyDescent="0.25">
      <c r="A31" s="54" t="s">
        <v>57</v>
      </c>
      <c r="B31" s="205"/>
      <c r="C31" s="80">
        <v>1314</v>
      </c>
      <c r="D31" s="34" t="e">
        <f t="shared" si="0"/>
        <v>#DIV/0!</v>
      </c>
      <c r="E31" s="37">
        <v>1327</v>
      </c>
      <c r="F31" s="37">
        <v>968</v>
      </c>
      <c r="G31" s="38">
        <f t="shared" si="1"/>
        <v>72.946495855312733</v>
      </c>
      <c r="H31" s="37">
        <v>950</v>
      </c>
      <c r="I31" s="80">
        <v>452</v>
      </c>
      <c r="J31" s="38">
        <f t="shared" si="2"/>
        <v>47.578947368421055</v>
      </c>
      <c r="K31" s="152">
        <v>498</v>
      </c>
      <c r="L31" s="152">
        <v>377</v>
      </c>
      <c r="M31" s="139">
        <f t="shared" si="3"/>
        <v>75.702811244979927</v>
      </c>
      <c r="N31" s="37">
        <v>112</v>
      </c>
      <c r="O31" s="37">
        <v>59</v>
      </c>
      <c r="P31" s="38">
        <f t="shared" si="4"/>
        <v>52.678571428571431</v>
      </c>
      <c r="Q31" s="37">
        <v>20</v>
      </c>
      <c r="R31" s="37">
        <v>0</v>
      </c>
      <c r="S31" s="38">
        <f t="shared" si="9"/>
        <v>0</v>
      </c>
      <c r="T31" s="37">
        <v>1220</v>
      </c>
      <c r="U31" s="53">
        <v>839</v>
      </c>
      <c r="V31" s="38">
        <f t="shared" si="5"/>
        <v>68.770491803278688</v>
      </c>
      <c r="W31" s="206"/>
      <c r="X31" s="53">
        <v>164</v>
      </c>
      <c r="Y31" s="38" t="e">
        <f t="shared" si="6"/>
        <v>#DIV/0!</v>
      </c>
      <c r="Z31" s="37">
        <v>247</v>
      </c>
      <c r="AA31" s="53">
        <v>114</v>
      </c>
      <c r="AB31" s="38">
        <f t="shared" si="7"/>
        <v>46.153846153846153</v>
      </c>
      <c r="AC31" s="37">
        <v>217</v>
      </c>
      <c r="AD31" s="53">
        <v>85</v>
      </c>
      <c r="AE31" s="38">
        <f t="shared" si="8"/>
        <v>39.170506912442399</v>
      </c>
      <c r="AF31" s="35"/>
      <c r="AG31" s="39"/>
    </row>
    <row r="32" spans="1:33" s="40" customFormat="1" ht="17.100000000000001" customHeight="1" x14ac:dyDescent="0.25">
      <c r="A32" s="54" t="s">
        <v>58</v>
      </c>
      <c r="B32" s="205"/>
      <c r="C32" s="80">
        <v>1297</v>
      </c>
      <c r="D32" s="34" t="e">
        <f t="shared" si="0"/>
        <v>#DIV/0!</v>
      </c>
      <c r="E32" s="37">
        <v>1486</v>
      </c>
      <c r="F32" s="37">
        <v>828</v>
      </c>
      <c r="G32" s="38">
        <f t="shared" si="1"/>
        <v>55.720053835800805</v>
      </c>
      <c r="H32" s="37">
        <v>858</v>
      </c>
      <c r="I32" s="80">
        <v>719</v>
      </c>
      <c r="J32" s="38">
        <f t="shared" si="2"/>
        <v>83.799533799533805</v>
      </c>
      <c r="K32" s="152">
        <v>672</v>
      </c>
      <c r="L32" s="152">
        <v>396</v>
      </c>
      <c r="M32" s="139">
        <f t="shared" si="3"/>
        <v>58.928571428571431</v>
      </c>
      <c r="N32" s="37">
        <v>155</v>
      </c>
      <c r="O32" s="37">
        <v>51</v>
      </c>
      <c r="P32" s="38">
        <f t="shared" si="4"/>
        <v>32.903225806451616</v>
      </c>
      <c r="Q32" s="37">
        <v>30</v>
      </c>
      <c r="R32" s="37">
        <v>3</v>
      </c>
      <c r="S32" s="38">
        <f t="shared" si="9"/>
        <v>10</v>
      </c>
      <c r="T32" s="37">
        <v>1249</v>
      </c>
      <c r="U32" s="53">
        <v>792</v>
      </c>
      <c r="V32" s="38">
        <f t="shared" si="5"/>
        <v>63.410728582866291</v>
      </c>
      <c r="W32" s="206"/>
      <c r="X32" s="53">
        <v>245</v>
      </c>
      <c r="Y32" s="38" t="e">
        <f t="shared" si="6"/>
        <v>#DIV/0!</v>
      </c>
      <c r="Z32" s="37">
        <v>149</v>
      </c>
      <c r="AA32" s="53">
        <v>118</v>
      </c>
      <c r="AB32" s="38">
        <f t="shared" si="7"/>
        <v>79.194630872483216</v>
      </c>
      <c r="AC32" s="37">
        <v>134</v>
      </c>
      <c r="AD32" s="53">
        <v>82</v>
      </c>
      <c r="AE32" s="38">
        <f t="shared" si="8"/>
        <v>61.194029850746269</v>
      </c>
      <c r="AF32" s="35"/>
      <c r="AG32" s="39"/>
    </row>
    <row r="33" spans="1:33" s="40" customFormat="1" ht="17.100000000000001" customHeight="1" x14ac:dyDescent="0.25">
      <c r="A33" s="54" t="s">
        <v>59</v>
      </c>
      <c r="B33" s="205"/>
      <c r="C33" s="80">
        <v>1913</v>
      </c>
      <c r="D33" s="34" t="e">
        <f t="shared" si="0"/>
        <v>#DIV/0!</v>
      </c>
      <c r="E33" s="37">
        <v>2669</v>
      </c>
      <c r="F33" s="37">
        <v>1746</v>
      </c>
      <c r="G33" s="38">
        <f t="shared" si="1"/>
        <v>65.417759460472084</v>
      </c>
      <c r="H33" s="37">
        <v>1063</v>
      </c>
      <c r="I33" s="80">
        <v>606</v>
      </c>
      <c r="J33" s="38">
        <f t="shared" si="2"/>
        <v>57.008466603951085</v>
      </c>
      <c r="K33" s="152">
        <v>722</v>
      </c>
      <c r="L33" s="152">
        <v>489</v>
      </c>
      <c r="M33" s="139">
        <f t="shared" si="3"/>
        <v>67.72853185595568</v>
      </c>
      <c r="N33" s="37">
        <v>200</v>
      </c>
      <c r="O33" s="37">
        <v>81</v>
      </c>
      <c r="P33" s="38">
        <f t="shared" si="4"/>
        <v>40.5</v>
      </c>
      <c r="Q33" s="37">
        <v>2</v>
      </c>
      <c r="R33" s="37">
        <v>0</v>
      </c>
      <c r="S33" s="38">
        <f t="shared" si="9"/>
        <v>0</v>
      </c>
      <c r="T33" s="37">
        <v>2452</v>
      </c>
      <c r="U33" s="53">
        <v>1616</v>
      </c>
      <c r="V33" s="38">
        <f t="shared" si="5"/>
        <v>65.905383360522023</v>
      </c>
      <c r="W33" s="206"/>
      <c r="X33" s="53">
        <v>262</v>
      </c>
      <c r="Y33" s="38" t="e">
        <f t="shared" si="6"/>
        <v>#DIV/0!</v>
      </c>
      <c r="Z33" s="37">
        <v>567</v>
      </c>
      <c r="AA33" s="53">
        <v>215</v>
      </c>
      <c r="AB33" s="38">
        <f t="shared" si="7"/>
        <v>37.918871252204589</v>
      </c>
      <c r="AC33" s="37">
        <v>525</v>
      </c>
      <c r="AD33" s="53">
        <v>143</v>
      </c>
      <c r="AE33" s="38">
        <f t="shared" si="8"/>
        <v>27.238095238095237</v>
      </c>
      <c r="AF33" s="35"/>
      <c r="AG33" s="39"/>
    </row>
    <row r="34" spans="1:33" s="40" customFormat="1" ht="17.100000000000001" customHeight="1" x14ac:dyDescent="0.25">
      <c r="A34" s="54" t="s">
        <v>60</v>
      </c>
      <c r="B34" s="205"/>
      <c r="C34" s="80">
        <v>1533</v>
      </c>
      <c r="D34" s="34" t="e">
        <f t="shared" si="0"/>
        <v>#DIV/0!</v>
      </c>
      <c r="E34" s="37">
        <v>2111</v>
      </c>
      <c r="F34" s="37">
        <v>1219</v>
      </c>
      <c r="G34" s="38">
        <f t="shared" si="1"/>
        <v>57.745144481288492</v>
      </c>
      <c r="H34" s="37">
        <v>1120</v>
      </c>
      <c r="I34" s="80">
        <v>564</v>
      </c>
      <c r="J34" s="38">
        <f t="shared" si="2"/>
        <v>50.357142857142854</v>
      </c>
      <c r="K34" s="152">
        <v>647</v>
      </c>
      <c r="L34" s="152">
        <v>313</v>
      </c>
      <c r="M34" s="139">
        <f t="shared" si="3"/>
        <v>48.377125193199383</v>
      </c>
      <c r="N34" s="37">
        <v>92</v>
      </c>
      <c r="O34" s="37">
        <v>67</v>
      </c>
      <c r="P34" s="38">
        <f t="shared" si="4"/>
        <v>72.826086956521735</v>
      </c>
      <c r="Q34" s="37">
        <v>3</v>
      </c>
      <c r="R34" s="37">
        <v>3</v>
      </c>
      <c r="S34" s="38">
        <f t="shared" si="9"/>
        <v>100</v>
      </c>
      <c r="T34" s="37">
        <v>1836</v>
      </c>
      <c r="U34" s="53">
        <v>1013</v>
      </c>
      <c r="V34" s="38">
        <f t="shared" si="5"/>
        <v>55.174291938997818</v>
      </c>
      <c r="W34" s="206"/>
      <c r="X34" s="53">
        <v>301</v>
      </c>
      <c r="Y34" s="38" t="e">
        <f t="shared" si="6"/>
        <v>#DIV/0!</v>
      </c>
      <c r="Z34" s="37">
        <v>400</v>
      </c>
      <c r="AA34" s="53">
        <v>223</v>
      </c>
      <c r="AB34" s="38">
        <f t="shared" si="7"/>
        <v>55.75</v>
      </c>
      <c r="AC34" s="37">
        <v>388</v>
      </c>
      <c r="AD34" s="53">
        <v>116</v>
      </c>
      <c r="AE34" s="38">
        <f t="shared" si="8"/>
        <v>29.896907216494846</v>
      </c>
      <c r="AF34" s="35"/>
      <c r="AG34" s="39"/>
    </row>
    <row r="35" spans="1:33" s="40" customFormat="1" ht="17.100000000000001" customHeight="1" thickBot="1" x14ac:dyDescent="0.3">
      <c r="A35" s="54" t="s">
        <v>61</v>
      </c>
      <c r="B35" s="205"/>
      <c r="C35" s="80">
        <v>853</v>
      </c>
      <c r="D35" s="34" t="e">
        <f t="shared" si="0"/>
        <v>#DIV/0!</v>
      </c>
      <c r="E35" s="37">
        <v>1366</v>
      </c>
      <c r="F35" s="37">
        <v>745</v>
      </c>
      <c r="G35" s="38">
        <f t="shared" si="1"/>
        <v>54.53879941434846</v>
      </c>
      <c r="H35" s="37">
        <v>533</v>
      </c>
      <c r="I35" s="80">
        <v>309</v>
      </c>
      <c r="J35" s="38">
        <f t="shared" si="2"/>
        <v>57.973733583489683</v>
      </c>
      <c r="K35" s="152">
        <v>364</v>
      </c>
      <c r="L35" s="152">
        <v>226</v>
      </c>
      <c r="M35" s="139">
        <f t="shared" si="3"/>
        <v>62.087912087912088</v>
      </c>
      <c r="N35" s="37">
        <v>148</v>
      </c>
      <c r="O35" s="37">
        <v>110</v>
      </c>
      <c r="P35" s="38">
        <f t="shared" si="4"/>
        <v>74.324324324324323</v>
      </c>
      <c r="Q35" s="37">
        <v>2</v>
      </c>
      <c r="R35" s="37">
        <v>6</v>
      </c>
      <c r="S35" s="38">
        <f t="shared" si="9"/>
        <v>300</v>
      </c>
      <c r="T35" s="37">
        <v>997</v>
      </c>
      <c r="U35" s="53">
        <v>668</v>
      </c>
      <c r="V35" s="38">
        <f t="shared" si="5"/>
        <v>67.001003009027087</v>
      </c>
      <c r="W35" s="207"/>
      <c r="X35" s="53">
        <v>133</v>
      </c>
      <c r="Y35" s="38" t="e">
        <f t="shared" si="6"/>
        <v>#DIV/0!</v>
      </c>
      <c r="Z35" s="37">
        <v>212</v>
      </c>
      <c r="AA35" s="53">
        <v>108</v>
      </c>
      <c r="AB35" s="38">
        <f t="shared" si="7"/>
        <v>50.943396226415096</v>
      </c>
      <c r="AC35" s="37">
        <v>172</v>
      </c>
      <c r="AD35" s="53">
        <v>94</v>
      </c>
      <c r="AE35" s="38">
        <f t="shared" si="8"/>
        <v>54.651162790697676</v>
      </c>
      <c r="AF35" s="35"/>
      <c r="AG35" s="39"/>
    </row>
    <row r="36" spans="1:33" ht="14.25" x14ac:dyDescent="0.2">
      <c r="A36" s="43"/>
      <c r="B36" s="43"/>
      <c r="C36" s="81"/>
      <c r="D36" s="43"/>
      <c r="E36" s="43"/>
      <c r="F36" s="43"/>
      <c r="G36" s="43"/>
      <c r="H36" s="43"/>
      <c r="I36" s="81"/>
      <c r="J36" s="43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33" ht="14.25" x14ac:dyDescent="0.2"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33" ht="14.25" x14ac:dyDescent="0.2"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33" ht="14.25" x14ac:dyDescent="0.2"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spans="1:33" ht="14.25" x14ac:dyDescent="0.2"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33" ht="14.25" x14ac:dyDescent="0.2"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33" ht="14.25" x14ac:dyDescent="0.2"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33" ht="14.25" x14ac:dyDescent="0.2"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33" ht="14.25" x14ac:dyDescent="0.2"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33" ht="14.25" x14ac:dyDescent="0.2"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33" ht="14.25" x14ac:dyDescent="0.2"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33" ht="14.25" x14ac:dyDescent="0.2"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33" ht="14.25" x14ac:dyDescent="0.2"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4:28" ht="14.25" x14ac:dyDescent="0.2"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4:28" ht="14.25" x14ac:dyDescent="0.2"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4:28" ht="14.25" x14ac:dyDescent="0.2"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4:28" ht="14.25" x14ac:dyDescent="0.2"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4:28" ht="14.25" x14ac:dyDescent="0.2"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14:28" x14ac:dyDescent="0.25"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4:28" x14ac:dyDescent="0.25"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4:28" x14ac:dyDescent="0.25"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4:28" x14ac:dyDescent="0.25"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4:28" x14ac:dyDescent="0.25"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4:28" x14ac:dyDescent="0.25"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4:28" x14ac:dyDescent="0.25"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4:28" x14ac:dyDescent="0.25"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4:28" x14ac:dyDescent="0.25"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4:28" x14ac:dyDescent="0.25"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4:28" x14ac:dyDescent="0.25"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4:28" x14ac:dyDescent="0.25"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4:28" x14ac:dyDescent="0.25"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4:28" x14ac:dyDescent="0.25"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4:28" x14ac:dyDescent="0.25"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4:28" x14ac:dyDescent="0.25"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14:28" x14ac:dyDescent="0.25"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4:28" x14ac:dyDescent="0.25"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14:28" x14ac:dyDescent="0.25"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14:28" x14ac:dyDescent="0.25"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14:28" x14ac:dyDescent="0.25"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14:28" x14ac:dyDescent="0.25"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4:28" x14ac:dyDescent="0.25"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14:28" x14ac:dyDescent="0.25"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4:28" x14ac:dyDescent="0.25"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4:28" x14ac:dyDescent="0.25"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14:28" x14ac:dyDescent="0.25"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4:28" x14ac:dyDescent="0.25"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14:28" x14ac:dyDescent="0.25"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14:28" x14ac:dyDescent="0.25"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14:28" x14ac:dyDescent="0.25"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4:28" x14ac:dyDescent="0.25"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4:28" x14ac:dyDescent="0.25"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4:28" x14ac:dyDescent="0.25"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4:28" x14ac:dyDescent="0.25"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</sheetData>
  <mergeCells count="45">
    <mergeCell ref="K3:M3"/>
    <mergeCell ref="K4:K5"/>
    <mergeCell ref="L4:L5"/>
    <mergeCell ref="M4:M5"/>
    <mergeCell ref="B1:P1"/>
    <mergeCell ref="E4:E5"/>
    <mergeCell ref="F4:F5"/>
    <mergeCell ref="G4:G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C4:AC5"/>
    <mergeCell ref="AD4:AD5"/>
    <mergeCell ref="AE4:AE5"/>
    <mergeCell ref="W4:W5"/>
    <mergeCell ref="X4:X5"/>
    <mergeCell ref="Y4:Y5"/>
    <mergeCell ref="Z4:Z5"/>
    <mergeCell ref="AA4:AA5"/>
    <mergeCell ref="AB4:AB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8"/>
  <sheetViews>
    <sheetView view="pageBreakPreview" zoomScale="82" zoomScaleNormal="70" zoomScaleSheetLayoutView="82" workbookViewId="0">
      <selection sqref="A1:E1"/>
    </sheetView>
  </sheetViews>
  <sheetFormatPr defaultColWidth="8" defaultRowHeight="13.2" x14ac:dyDescent="0.25"/>
  <cols>
    <col min="1" max="1" width="60.6640625" style="2" customWidth="1"/>
    <col min="2" max="3" width="23.33203125" style="2" customWidth="1"/>
    <col min="4" max="4" width="10.6640625" style="2" customWidth="1"/>
    <col min="5" max="5" width="11.5546875" style="2" customWidth="1"/>
    <col min="6" max="16384" width="8" style="2"/>
  </cols>
  <sheetData>
    <row r="1" spans="1:11" ht="54.75" customHeight="1" x14ac:dyDescent="0.25">
      <c r="A1" s="236" t="s">
        <v>69</v>
      </c>
      <c r="B1" s="236"/>
      <c r="C1" s="236"/>
      <c r="D1" s="236"/>
      <c r="E1" s="236"/>
    </row>
    <row r="2" spans="1:11" s="3" customFormat="1" ht="23.25" customHeight="1" x14ac:dyDescent="0.3">
      <c r="A2" s="241" t="s">
        <v>0</v>
      </c>
      <c r="B2" s="264" t="s">
        <v>102</v>
      </c>
      <c r="C2" s="264" t="s">
        <v>103</v>
      </c>
      <c r="D2" s="239" t="s">
        <v>1</v>
      </c>
      <c r="E2" s="240"/>
    </row>
    <row r="3" spans="1:11" s="3" customFormat="1" ht="42" customHeight="1" x14ac:dyDescent="0.3">
      <c r="A3" s="242"/>
      <c r="B3" s="265"/>
      <c r="C3" s="265"/>
      <c r="D3" s="4" t="s">
        <v>2</v>
      </c>
      <c r="E3" s="5" t="s">
        <v>25</v>
      </c>
    </row>
    <row r="4" spans="1:11" s="7" customFormat="1" ht="15.75" customHeight="1" x14ac:dyDescent="0.3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3">
      <c r="A5" s="8" t="s">
        <v>96</v>
      </c>
      <c r="B5" s="67" t="s">
        <v>90</v>
      </c>
      <c r="C5" s="67">
        <f>'4(неповносправні-ЦЗ)'!C7</f>
        <v>4101</v>
      </c>
      <c r="D5" s="9" t="s">
        <v>90</v>
      </c>
      <c r="E5" s="68" t="s">
        <v>90</v>
      </c>
      <c r="K5" s="11"/>
    </row>
    <row r="6" spans="1:11" s="3" customFormat="1" ht="26.85" customHeight="1" x14ac:dyDescent="0.3">
      <c r="A6" s="8" t="s">
        <v>27</v>
      </c>
      <c r="B6" s="67">
        <f>'4(неповносправні-ЦЗ)'!E7</f>
        <v>5433</v>
      </c>
      <c r="C6" s="67">
        <f>'4(неповносправні-ЦЗ)'!F7</f>
        <v>3851</v>
      </c>
      <c r="D6" s="9">
        <f t="shared" ref="D6:D10" si="0">C6*100/B6</f>
        <v>70.881649180931348</v>
      </c>
      <c r="E6" s="68">
        <f t="shared" ref="E6:E10" si="1">C6-B6</f>
        <v>-1582</v>
      </c>
      <c r="K6" s="11"/>
    </row>
    <row r="7" spans="1:11" s="3" customFormat="1" ht="47.1" customHeight="1" x14ac:dyDescent="0.3">
      <c r="A7" s="12" t="s">
        <v>28</v>
      </c>
      <c r="B7" s="67">
        <f>'4(неповносправні-ЦЗ)'!H7</f>
        <v>1061</v>
      </c>
      <c r="C7" s="67">
        <f>'4(неповносправні-ЦЗ)'!I7</f>
        <v>757</v>
      </c>
      <c r="D7" s="9">
        <f t="shared" si="0"/>
        <v>71.347785108388308</v>
      </c>
      <c r="E7" s="68">
        <f t="shared" si="1"/>
        <v>-304</v>
      </c>
      <c r="K7" s="11"/>
    </row>
    <row r="8" spans="1:11" s="3" customFormat="1" ht="27.6" customHeight="1" x14ac:dyDescent="0.3">
      <c r="A8" s="13" t="s">
        <v>29</v>
      </c>
      <c r="B8" s="67">
        <f>'4(неповносправні-ЦЗ)'!K7</f>
        <v>317</v>
      </c>
      <c r="C8" s="67">
        <f>'4(неповносправні-ЦЗ)'!L7</f>
        <v>244</v>
      </c>
      <c r="D8" s="9">
        <f t="shared" si="0"/>
        <v>76.971608832807576</v>
      </c>
      <c r="E8" s="68">
        <f t="shared" si="1"/>
        <v>-73</v>
      </c>
      <c r="K8" s="11"/>
    </row>
    <row r="9" spans="1:11" s="3" customFormat="1" ht="46.35" customHeight="1" x14ac:dyDescent="0.3">
      <c r="A9" s="13" t="s">
        <v>20</v>
      </c>
      <c r="B9" s="67">
        <f>'4(неповносправні-ЦЗ)'!N7</f>
        <v>98</v>
      </c>
      <c r="C9" s="67">
        <f>'4(неповносправні-ЦЗ)'!O7</f>
        <v>50</v>
      </c>
      <c r="D9" s="9">
        <f t="shared" si="0"/>
        <v>51.020408163265309</v>
      </c>
      <c r="E9" s="68">
        <f t="shared" si="1"/>
        <v>-48</v>
      </c>
      <c r="K9" s="11"/>
    </row>
    <row r="10" spans="1:11" s="3" customFormat="1" ht="46.35" customHeight="1" x14ac:dyDescent="0.3">
      <c r="A10" s="13" t="s">
        <v>30</v>
      </c>
      <c r="B10" s="67">
        <f>'4(неповносправні-ЦЗ)'!Q7</f>
        <v>4787</v>
      </c>
      <c r="C10" s="67">
        <f>'4(неповносправні-ЦЗ)'!R7</f>
        <v>3281</v>
      </c>
      <c r="D10" s="9">
        <f t="shared" si="0"/>
        <v>68.539795278880305</v>
      </c>
      <c r="E10" s="68">
        <f t="shared" si="1"/>
        <v>-1506</v>
      </c>
      <c r="K10" s="11"/>
    </row>
    <row r="11" spans="1:11" s="3" customFormat="1" ht="12.75" customHeight="1" x14ac:dyDescent="0.3">
      <c r="A11" s="243" t="s">
        <v>4</v>
      </c>
      <c r="B11" s="244"/>
      <c r="C11" s="244"/>
      <c r="D11" s="244"/>
      <c r="E11" s="244"/>
      <c r="K11" s="11"/>
    </row>
    <row r="12" spans="1:11" s="3" customFormat="1" ht="15" customHeight="1" x14ac:dyDescent="0.3">
      <c r="A12" s="245"/>
      <c r="B12" s="246"/>
      <c r="C12" s="246"/>
      <c r="D12" s="246"/>
      <c r="E12" s="246"/>
      <c r="K12" s="11"/>
    </row>
    <row r="13" spans="1:11" s="3" customFormat="1" ht="20.25" customHeight="1" x14ac:dyDescent="0.3">
      <c r="A13" s="241" t="s">
        <v>0</v>
      </c>
      <c r="B13" s="247" t="s">
        <v>104</v>
      </c>
      <c r="C13" s="247" t="s">
        <v>105</v>
      </c>
      <c r="D13" s="239" t="s">
        <v>1</v>
      </c>
      <c r="E13" s="240"/>
      <c r="K13" s="11"/>
    </row>
    <row r="14" spans="1:11" ht="35.85" customHeight="1" x14ac:dyDescent="0.25">
      <c r="A14" s="242"/>
      <c r="B14" s="247"/>
      <c r="C14" s="247"/>
      <c r="D14" s="4" t="s">
        <v>2</v>
      </c>
      <c r="E14" s="5" t="s">
        <v>25</v>
      </c>
      <c r="K14" s="11"/>
    </row>
    <row r="15" spans="1:11" ht="26.85" customHeight="1" x14ac:dyDescent="0.25">
      <c r="A15" s="8" t="s">
        <v>89</v>
      </c>
      <c r="B15" s="67" t="s">
        <v>90</v>
      </c>
      <c r="C15" s="67">
        <f>'4(неповносправні-ЦЗ)'!U7</f>
        <v>636</v>
      </c>
      <c r="D15" s="14" t="s">
        <v>90</v>
      </c>
      <c r="E15" s="68" t="s">
        <v>90</v>
      </c>
      <c r="K15" s="11"/>
    </row>
    <row r="16" spans="1:11" ht="26.85" customHeight="1" x14ac:dyDescent="0.25">
      <c r="A16" s="1" t="s">
        <v>27</v>
      </c>
      <c r="B16" s="67">
        <f>'4(неповносправні-ЦЗ)'!W7</f>
        <v>1279</v>
      </c>
      <c r="C16" s="67">
        <f>'4(неповносправні-ЦЗ)'!X7</f>
        <v>569</v>
      </c>
      <c r="D16" s="14">
        <f t="shared" ref="D16:D17" si="2">C16*100/B16</f>
        <v>44.487881157154028</v>
      </c>
      <c r="E16" s="68">
        <f t="shared" ref="E16:E17" si="3">C16-B16</f>
        <v>-710</v>
      </c>
      <c r="K16" s="11"/>
    </row>
    <row r="17" spans="1:11" ht="20.399999999999999" x14ac:dyDescent="0.25">
      <c r="A17" s="1" t="s">
        <v>32</v>
      </c>
      <c r="B17" s="67">
        <f>'4(неповносправні-ЦЗ)'!Z7</f>
        <v>1166</v>
      </c>
      <c r="C17" s="67">
        <f>'4(неповносправні-ЦЗ)'!AA7</f>
        <v>405</v>
      </c>
      <c r="D17" s="14">
        <f t="shared" si="2"/>
        <v>34.734133790737566</v>
      </c>
      <c r="E17" s="68">
        <f t="shared" si="3"/>
        <v>-761</v>
      </c>
      <c r="K17" s="11"/>
    </row>
    <row r="18" spans="1:11" ht="64.349999999999994" customHeight="1" x14ac:dyDescent="0.3">
      <c r="A18" s="235" t="s">
        <v>98</v>
      </c>
      <c r="B18" s="235"/>
      <c r="C18" s="235"/>
      <c r="D18" s="235"/>
      <c r="E18" s="235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tabSelected="1" view="pageBreakPreview" zoomScale="75" zoomScaleNormal="75" zoomScaleSheetLayoutView="75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P1"/>
    </sheetView>
  </sheetViews>
  <sheetFormatPr defaultColWidth="9.33203125" defaultRowHeight="13.8" x14ac:dyDescent="0.25"/>
  <cols>
    <col min="1" max="1" width="25.6640625" style="42" customWidth="1"/>
    <col min="2" max="2" width="11" style="42" hidden="1" customWidth="1"/>
    <col min="3" max="3" width="19.6640625" style="42" customWidth="1"/>
    <col min="4" max="4" width="8.33203125" style="42" hidden="1" customWidth="1"/>
    <col min="5" max="6" width="11.6640625" style="42" customWidth="1"/>
    <col min="7" max="7" width="7.44140625" style="42" customWidth="1"/>
    <col min="8" max="8" width="11.6640625" style="42" customWidth="1"/>
    <col min="9" max="9" width="11" style="42" customWidth="1"/>
    <col min="10" max="10" width="7.44140625" style="42" customWidth="1"/>
    <col min="11" max="12" width="9.44140625" style="42" customWidth="1"/>
    <col min="13" max="13" width="9" style="42" customWidth="1"/>
    <col min="14" max="15" width="11.5546875" style="42" customWidth="1"/>
    <col min="16" max="16" width="8.33203125" style="42" customWidth="1"/>
    <col min="17" max="18" width="15.88671875" style="42" customWidth="1"/>
    <col min="19" max="19" width="8.33203125" style="42" customWidth="1"/>
    <col min="20" max="20" width="10.5546875" style="42" hidden="1" customWidth="1"/>
    <col min="21" max="21" width="20.5546875" style="42" customWidth="1"/>
    <col min="22" max="22" width="8.33203125" style="42" hidden="1" customWidth="1"/>
    <col min="23" max="24" width="15.5546875" style="42" customWidth="1"/>
    <col min="25" max="25" width="8.33203125" style="42" customWidth="1"/>
    <col min="26" max="27" width="15.6640625" style="42" customWidth="1"/>
    <col min="28" max="28" width="15" style="42" customWidth="1"/>
    <col min="29" max="16384" width="9.33203125" style="42"/>
  </cols>
  <sheetData>
    <row r="1" spans="1:32" s="26" customFormat="1" ht="60" customHeight="1" x14ac:dyDescent="0.3">
      <c r="B1" s="262" t="s">
        <v>106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5"/>
      <c r="R1" s="25"/>
      <c r="S1" s="25"/>
      <c r="T1" s="25"/>
      <c r="U1" s="248" t="s">
        <v>14</v>
      </c>
      <c r="V1" s="248"/>
      <c r="W1" s="248"/>
      <c r="X1" s="248"/>
      <c r="Y1" s="248"/>
      <c r="Z1" s="248"/>
      <c r="AA1" s="248"/>
      <c r="AB1" s="248"/>
    </row>
    <row r="2" spans="1:32" s="29" customFormat="1" ht="14.25" customHeight="1" thickBo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6" t="s">
        <v>7</v>
      </c>
      <c r="N2" s="266"/>
      <c r="O2" s="266"/>
      <c r="P2" s="266"/>
      <c r="Q2" s="28"/>
      <c r="R2" s="28"/>
      <c r="S2" s="28"/>
      <c r="T2" s="28"/>
      <c r="U2" s="28"/>
      <c r="V2" s="28"/>
      <c r="X2" s="267"/>
      <c r="Y2" s="267"/>
      <c r="Z2" s="266" t="s">
        <v>7</v>
      </c>
      <c r="AA2" s="266"/>
      <c r="AB2" s="266"/>
      <c r="AC2" s="52"/>
    </row>
    <row r="3" spans="1:32" s="30" customFormat="1" ht="44.85" customHeight="1" x14ac:dyDescent="0.3">
      <c r="A3" s="273"/>
      <c r="B3" s="154"/>
      <c r="C3" s="150" t="s">
        <v>94</v>
      </c>
      <c r="D3" s="154"/>
      <c r="E3" s="268" t="s">
        <v>22</v>
      </c>
      <c r="F3" s="268"/>
      <c r="G3" s="268"/>
      <c r="H3" s="268" t="s">
        <v>13</v>
      </c>
      <c r="I3" s="268"/>
      <c r="J3" s="268"/>
      <c r="K3" s="268" t="s">
        <v>9</v>
      </c>
      <c r="L3" s="268"/>
      <c r="M3" s="268"/>
      <c r="N3" s="268" t="s">
        <v>10</v>
      </c>
      <c r="O3" s="268"/>
      <c r="P3" s="268"/>
      <c r="Q3" s="269" t="s">
        <v>8</v>
      </c>
      <c r="R3" s="270"/>
      <c r="S3" s="271"/>
      <c r="T3" s="268" t="s">
        <v>97</v>
      </c>
      <c r="U3" s="268"/>
      <c r="V3" s="268"/>
      <c r="W3" s="268" t="s">
        <v>11</v>
      </c>
      <c r="X3" s="268"/>
      <c r="Y3" s="268"/>
      <c r="Z3" s="268" t="s">
        <v>12</v>
      </c>
      <c r="AA3" s="268"/>
      <c r="AB3" s="272"/>
    </row>
    <row r="4" spans="1:32" s="31" customFormat="1" ht="19.5" customHeight="1" x14ac:dyDescent="0.3">
      <c r="A4" s="274"/>
      <c r="B4" s="275" t="s">
        <v>62</v>
      </c>
      <c r="C4" s="256" t="s">
        <v>92</v>
      </c>
      <c r="D4" s="276" t="s">
        <v>2</v>
      </c>
      <c r="E4" s="254" t="s">
        <v>62</v>
      </c>
      <c r="F4" s="254" t="s">
        <v>92</v>
      </c>
      <c r="G4" s="257" t="s">
        <v>2</v>
      </c>
      <c r="H4" s="254" t="s">
        <v>62</v>
      </c>
      <c r="I4" s="254" t="s">
        <v>92</v>
      </c>
      <c r="J4" s="257" t="s">
        <v>2</v>
      </c>
      <c r="K4" s="254" t="s">
        <v>62</v>
      </c>
      <c r="L4" s="254" t="s">
        <v>92</v>
      </c>
      <c r="M4" s="257" t="s">
        <v>2</v>
      </c>
      <c r="N4" s="254" t="s">
        <v>62</v>
      </c>
      <c r="O4" s="254" t="s">
        <v>92</v>
      </c>
      <c r="P4" s="257" t="s">
        <v>2</v>
      </c>
      <c r="Q4" s="254" t="s">
        <v>62</v>
      </c>
      <c r="R4" s="254" t="s">
        <v>92</v>
      </c>
      <c r="S4" s="257" t="s">
        <v>2</v>
      </c>
      <c r="T4" s="256" t="s">
        <v>15</v>
      </c>
      <c r="U4" s="254" t="s">
        <v>93</v>
      </c>
      <c r="V4" s="276" t="s">
        <v>2</v>
      </c>
      <c r="W4" s="254" t="s">
        <v>62</v>
      </c>
      <c r="X4" s="256" t="s">
        <v>92</v>
      </c>
      <c r="Y4" s="257" t="s">
        <v>2</v>
      </c>
      <c r="Z4" s="254" t="s">
        <v>62</v>
      </c>
      <c r="AA4" s="254" t="s">
        <v>92</v>
      </c>
      <c r="AB4" s="278" t="s">
        <v>2</v>
      </c>
    </row>
    <row r="5" spans="1:32" s="31" customFormat="1" ht="15.75" customHeight="1" x14ac:dyDescent="0.3">
      <c r="A5" s="274"/>
      <c r="B5" s="275"/>
      <c r="C5" s="256"/>
      <c r="D5" s="276"/>
      <c r="E5" s="254"/>
      <c r="F5" s="254"/>
      <c r="G5" s="257"/>
      <c r="H5" s="254"/>
      <c r="I5" s="254"/>
      <c r="J5" s="257"/>
      <c r="K5" s="254"/>
      <c r="L5" s="254"/>
      <c r="M5" s="257"/>
      <c r="N5" s="254"/>
      <c r="O5" s="254"/>
      <c r="P5" s="257"/>
      <c r="Q5" s="254"/>
      <c r="R5" s="254"/>
      <c r="S5" s="257"/>
      <c r="T5" s="256"/>
      <c r="U5" s="254"/>
      <c r="V5" s="276"/>
      <c r="W5" s="254"/>
      <c r="X5" s="256"/>
      <c r="Y5" s="257"/>
      <c r="Z5" s="254"/>
      <c r="AA5" s="254"/>
      <c r="AB5" s="278"/>
    </row>
    <row r="6" spans="1:32" s="48" customFormat="1" ht="11.25" customHeight="1" x14ac:dyDescent="0.25">
      <c r="A6" s="141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142">
        <v>23</v>
      </c>
    </row>
    <row r="7" spans="1:32" s="36" customFormat="1" ht="18" customHeight="1" x14ac:dyDescent="0.25">
      <c r="A7" s="143" t="s">
        <v>33</v>
      </c>
      <c r="B7" s="33">
        <f>SUM(B8:B35)</f>
        <v>2738</v>
      </c>
      <c r="C7" s="33">
        <f>SUM(C8:C35)</f>
        <v>4101</v>
      </c>
      <c r="D7" s="157">
        <f>C7*100/B7</f>
        <v>149.78086194302409</v>
      </c>
      <c r="E7" s="33">
        <f>SUM(E8:E35)</f>
        <v>5433</v>
      </c>
      <c r="F7" s="33">
        <f>SUM(F8:F35)</f>
        <v>3851</v>
      </c>
      <c r="G7" s="34">
        <f>F7*100/E7</f>
        <v>70.881649180931348</v>
      </c>
      <c r="H7" s="33">
        <f>SUM(H8:H35)</f>
        <v>1061</v>
      </c>
      <c r="I7" s="33">
        <f>SUM(I8:I35)</f>
        <v>757</v>
      </c>
      <c r="J7" s="34">
        <f>I7*100/H7</f>
        <v>71.347785108388308</v>
      </c>
      <c r="K7" s="33">
        <f>SUM(K8:K35)</f>
        <v>317</v>
      </c>
      <c r="L7" s="33">
        <f>SUM(L8:L35)</f>
        <v>244</v>
      </c>
      <c r="M7" s="34">
        <f>L7*100/K7</f>
        <v>76.971608832807576</v>
      </c>
      <c r="N7" s="33">
        <f>SUM(N8:N35)</f>
        <v>98</v>
      </c>
      <c r="O7" s="33">
        <f>SUM(O8:O35)</f>
        <v>50</v>
      </c>
      <c r="P7" s="34">
        <f>IF(ISERROR(O7*100/N7),"-",(O7*100/N7))</f>
        <v>51.020408163265309</v>
      </c>
      <c r="Q7" s="33">
        <f>SUM(Q8:Q35)</f>
        <v>4787</v>
      </c>
      <c r="R7" s="33">
        <f>SUM(R8:R35)</f>
        <v>3281</v>
      </c>
      <c r="S7" s="34">
        <f>R7*100/Q7</f>
        <v>68.539795278880305</v>
      </c>
      <c r="T7" s="156">
        <f>SUM(T8:T35)</f>
        <v>2166</v>
      </c>
      <c r="U7" s="33">
        <f>SUM(U8:U35)</f>
        <v>636</v>
      </c>
      <c r="V7" s="157">
        <f>U7*100/T7</f>
        <v>29.362880886426591</v>
      </c>
      <c r="W7" s="33">
        <f>SUM(W8:W35)</f>
        <v>1279</v>
      </c>
      <c r="X7" s="33">
        <f>SUM(X8:X35)</f>
        <v>569</v>
      </c>
      <c r="Y7" s="34">
        <f>X7*100/W7</f>
        <v>44.487881157154028</v>
      </c>
      <c r="Z7" s="33">
        <f>SUM(Z8:Z35)</f>
        <v>1166</v>
      </c>
      <c r="AA7" s="33">
        <f>SUM(AA8:AA35)</f>
        <v>405</v>
      </c>
      <c r="AB7" s="168">
        <f>AA7*100/Z7</f>
        <v>34.734133790737566</v>
      </c>
      <c r="AC7" s="35"/>
      <c r="AF7" s="40"/>
    </row>
    <row r="8" spans="1:32" s="40" customFormat="1" ht="18.75" customHeight="1" x14ac:dyDescent="0.25">
      <c r="A8" s="144" t="s">
        <v>34</v>
      </c>
      <c r="B8" s="37">
        <v>742</v>
      </c>
      <c r="C8" s="37">
        <v>990</v>
      </c>
      <c r="D8" s="157"/>
      <c r="E8" s="37">
        <v>1260</v>
      </c>
      <c r="F8" s="37">
        <v>855</v>
      </c>
      <c r="G8" s="38">
        <f t="shared" ref="G8:G35" si="0">F8*100/E8</f>
        <v>67.857142857142861</v>
      </c>
      <c r="H8" s="37">
        <v>146</v>
      </c>
      <c r="I8" s="37">
        <v>128</v>
      </c>
      <c r="J8" s="38">
        <f t="shared" ref="J8:J35" si="1">IF(ISERROR(I8*100/H8),"-",(I8*100/H8))</f>
        <v>87.671232876712324</v>
      </c>
      <c r="K8" s="37">
        <v>64</v>
      </c>
      <c r="L8" s="37">
        <v>57</v>
      </c>
      <c r="M8" s="38">
        <f t="shared" ref="M8:M35" si="2">IF(ISERROR(L8*100/K8),"-",(L8*100/K8))</f>
        <v>89.0625</v>
      </c>
      <c r="N8" s="37">
        <v>67</v>
      </c>
      <c r="O8" s="37">
        <v>35</v>
      </c>
      <c r="P8" s="38">
        <f>IF(ISERROR(O8*100/N8),"-",(O8*100/N8))</f>
        <v>52.238805970149251</v>
      </c>
      <c r="Q8" s="37">
        <v>1126</v>
      </c>
      <c r="R8" s="53">
        <v>641</v>
      </c>
      <c r="S8" s="38">
        <f t="shared" ref="S8:S35" si="3">R8*100/Q8</f>
        <v>56.927175843694492</v>
      </c>
      <c r="T8" s="158">
        <v>623</v>
      </c>
      <c r="U8" s="53">
        <v>187</v>
      </c>
      <c r="V8" s="159"/>
      <c r="W8" s="37">
        <v>302</v>
      </c>
      <c r="X8" s="53">
        <v>140</v>
      </c>
      <c r="Y8" s="38">
        <f t="shared" ref="Y8:Y35" si="4">X8*100/W8</f>
        <v>46.357615894039732</v>
      </c>
      <c r="Z8" s="37">
        <v>265</v>
      </c>
      <c r="AA8" s="164">
        <v>97</v>
      </c>
      <c r="AB8" s="169">
        <f t="shared" ref="AB8:AB35" si="5">AA8*100/Z8</f>
        <v>36.60377358490566</v>
      </c>
      <c r="AC8" s="35"/>
      <c r="AD8" s="39"/>
    </row>
    <row r="9" spans="1:32" s="41" customFormat="1" ht="18.75" customHeight="1" x14ac:dyDescent="0.25">
      <c r="A9" s="144" t="s">
        <v>35</v>
      </c>
      <c r="B9" s="37">
        <v>76</v>
      </c>
      <c r="C9" s="37">
        <v>109</v>
      </c>
      <c r="D9" s="157"/>
      <c r="E9" s="37">
        <v>156</v>
      </c>
      <c r="F9" s="37">
        <v>106</v>
      </c>
      <c r="G9" s="38">
        <f t="shared" si="0"/>
        <v>67.948717948717942</v>
      </c>
      <c r="H9" s="37">
        <v>39</v>
      </c>
      <c r="I9" s="37">
        <v>23</v>
      </c>
      <c r="J9" s="38">
        <f t="shared" si="1"/>
        <v>58.974358974358971</v>
      </c>
      <c r="K9" s="37">
        <v>8</v>
      </c>
      <c r="L9" s="37">
        <v>0</v>
      </c>
      <c r="M9" s="38">
        <f t="shared" si="2"/>
        <v>0</v>
      </c>
      <c r="N9" s="37">
        <v>3</v>
      </c>
      <c r="O9" s="37">
        <v>1</v>
      </c>
      <c r="P9" s="38">
        <f t="shared" ref="P9:P35" si="6">IF(ISERROR(O9*100/N9),"-",(O9*100/N9))</f>
        <v>33.333333333333336</v>
      </c>
      <c r="Q9" s="37">
        <v>132</v>
      </c>
      <c r="R9" s="53">
        <v>93</v>
      </c>
      <c r="S9" s="38">
        <f t="shared" si="3"/>
        <v>70.454545454545453</v>
      </c>
      <c r="T9" s="158">
        <v>52</v>
      </c>
      <c r="U9" s="53">
        <v>13</v>
      </c>
      <c r="V9" s="159"/>
      <c r="W9" s="37">
        <v>33</v>
      </c>
      <c r="X9" s="53">
        <v>11</v>
      </c>
      <c r="Y9" s="38">
        <f t="shared" si="4"/>
        <v>33.333333333333336</v>
      </c>
      <c r="Z9" s="37">
        <v>28</v>
      </c>
      <c r="AA9" s="164">
        <v>9</v>
      </c>
      <c r="AB9" s="169">
        <f t="shared" si="5"/>
        <v>32.142857142857146</v>
      </c>
      <c r="AC9" s="35"/>
      <c r="AD9" s="39"/>
    </row>
    <row r="10" spans="1:32" s="40" customFormat="1" ht="18.75" customHeight="1" x14ac:dyDescent="0.25">
      <c r="A10" s="144" t="s">
        <v>36</v>
      </c>
      <c r="B10" s="37">
        <v>13</v>
      </c>
      <c r="C10" s="37">
        <v>16</v>
      </c>
      <c r="D10" s="157"/>
      <c r="E10" s="37">
        <v>20</v>
      </c>
      <c r="F10" s="37">
        <v>16</v>
      </c>
      <c r="G10" s="38">
        <f t="shared" si="0"/>
        <v>80</v>
      </c>
      <c r="H10" s="37">
        <v>6</v>
      </c>
      <c r="I10" s="37">
        <v>2</v>
      </c>
      <c r="J10" s="38">
        <f t="shared" si="1"/>
        <v>33.333333333333336</v>
      </c>
      <c r="K10" s="37">
        <v>0</v>
      </c>
      <c r="L10" s="37">
        <v>0</v>
      </c>
      <c r="M10" s="38" t="str">
        <f t="shared" si="2"/>
        <v>-</v>
      </c>
      <c r="N10" s="37">
        <v>0</v>
      </c>
      <c r="O10" s="37">
        <v>0</v>
      </c>
      <c r="P10" s="38" t="str">
        <f t="shared" si="6"/>
        <v>-</v>
      </c>
      <c r="Q10" s="37">
        <v>19</v>
      </c>
      <c r="R10" s="53">
        <v>14</v>
      </c>
      <c r="S10" s="38">
        <f t="shared" si="3"/>
        <v>73.684210526315795</v>
      </c>
      <c r="T10" s="158">
        <v>12</v>
      </c>
      <c r="U10" s="53">
        <v>2</v>
      </c>
      <c r="V10" s="159"/>
      <c r="W10" s="37">
        <v>4</v>
      </c>
      <c r="X10" s="53">
        <v>2</v>
      </c>
      <c r="Y10" s="38">
        <f t="shared" si="4"/>
        <v>50</v>
      </c>
      <c r="Z10" s="37">
        <v>4</v>
      </c>
      <c r="AA10" s="164">
        <v>0</v>
      </c>
      <c r="AB10" s="169">
        <f t="shared" si="5"/>
        <v>0</v>
      </c>
      <c r="AC10" s="35"/>
      <c r="AD10" s="39"/>
    </row>
    <row r="11" spans="1:32" s="40" customFormat="1" ht="18.75" customHeight="1" x14ac:dyDescent="0.25">
      <c r="A11" s="144" t="s">
        <v>37</v>
      </c>
      <c r="B11" s="37">
        <v>39</v>
      </c>
      <c r="C11" s="37">
        <v>72</v>
      </c>
      <c r="D11" s="157"/>
      <c r="E11" s="37">
        <v>63</v>
      </c>
      <c r="F11" s="37">
        <v>62</v>
      </c>
      <c r="G11" s="38">
        <f t="shared" si="0"/>
        <v>98.412698412698418</v>
      </c>
      <c r="H11" s="37">
        <v>16</v>
      </c>
      <c r="I11" s="37">
        <v>18</v>
      </c>
      <c r="J11" s="38">
        <f t="shared" si="1"/>
        <v>112.5</v>
      </c>
      <c r="K11" s="37">
        <v>2</v>
      </c>
      <c r="L11" s="37">
        <v>3</v>
      </c>
      <c r="M11" s="38">
        <f t="shared" si="2"/>
        <v>150</v>
      </c>
      <c r="N11" s="37">
        <v>1</v>
      </c>
      <c r="O11" s="37">
        <v>0</v>
      </c>
      <c r="P11" s="38">
        <f t="shared" si="6"/>
        <v>0</v>
      </c>
      <c r="Q11" s="37">
        <v>59</v>
      </c>
      <c r="R11" s="53">
        <v>54</v>
      </c>
      <c r="S11" s="38">
        <f t="shared" si="3"/>
        <v>91.525423728813564</v>
      </c>
      <c r="T11" s="158">
        <v>35</v>
      </c>
      <c r="U11" s="53">
        <v>13</v>
      </c>
      <c r="V11" s="159"/>
      <c r="W11" s="37">
        <v>10</v>
      </c>
      <c r="X11" s="53">
        <v>11</v>
      </c>
      <c r="Y11" s="38">
        <f t="shared" si="4"/>
        <v>110</v>
      </c>
      <c r="Z11" s="37">
        <v>9</v>
      </c>
      <c r="AA11" s="164">
        <v>7</v>
      </c>
      <c r="AB11" s="169">
        <f t="shared" si="5"/>
        <v>77.777777777777771</v>
      </c>
      <c r="AC11" s="35"/>
      <c r="AD11" s="39"/>
    </row>
    <row r="12" spans="1:32" s="40" customFormat="1" ht="18.75" customHeight="1" x14ac:dyDescent="0.25">
      <c r="A12" s="144" t="s">
        <v>38</v>
      </c>
      <c r="B12" s="37">
        <v>41</v>
      </c>
      <c r="C12" s="37">
        <v>83</v>
      </c>
      <c r="D12" s="157"/>
      <c r="E12" s="37">
        <v>104</v>
      </c>
      <c r="F12" s="37">
        <v>81</v>
      </c>
      <c r="G12" s="38">
        <f t="shared" si="0"/>
        <v>77.884615384615387</v>
      </c>
      <c r="H12" s="37">
        <v>24</v>
      </c>
      <c r="I12" s="37">
        <v>16</v>
      </c>
      <c r="J12" s="167">
        <f t="shared" si="1"/>
        <v>66.666666666666671</v>
      </c>
      <c r="K12" s="37">
        <v>9</v>
      </c>
      <c r="L12" s="37">
        <v>10</v>
      </c>
      <c r="M12" s="38">
        <f t="shared" si="2"/>
        <v>111.11111111111111</v>
      </c>
      <c r="N12" s="37">
        <v>2</v>
      </c>
      <c r="O12" s="37">
        <v>0</v>
      </c>
      <c r="P12" s="38">
        <f t="shared" si="6"/>
        <v>0</v>
      </c>
      <c r="Q12" s="37">
        <v>92</v>
      </c>
      <c r="R12" s="53">
        <v>75</v>
      </c>
      <c r="S12" s="38">
        <f t="shared" si="3"/>
        <v>81.521739130434781</v>
      </c>
      <c r="T12" s="158">
        <v>22</v>
      </c>
      <c r="U12" s="53">
        <v>27</v>
      </c>
      <c r="V12" s="159"/>
      <c r="W12" s="37">
        <v>22</v>
      </c>
      <c r="X12" s="53">
        <v>26</v>
      </c>
      <c r="Y12" s="38">
        <f t="shared" si="4"/>
        <v>118.18181818181819</v>
      </c>
      <c r="Z12" s="37">
        <v>18</v>
      </c>
      <c r="AA12" s="164">
        <v>16</v>
      </c>
      <c r="AB12" s="169">
        <f t="shared" si="5"/>
        <v>88.888888888888886</v>
      </c>
      <c r="AC12" s="35"/>
      <c r="AD12" s="39"/>
    </row>
    <row r="13" spans="1:32" s="40" customFormat="1" ht="18.75" customHeight="1" x14ac:dyDescent="0.25">
      <c r="A13" s="144" t="s">
        <v>39</v>
      </c>
      <c r="B13" s="37">
        <v>29</v>
      </c>
      <c r="C13" s="37">
        <v>32</v>
      </c>
      <c r="D13" s="157"/>
      <c r="E13" s="37">
        <v>63</v>
      </c>
      <c r="F13" s="37">
        <v>32</v>
      </c>
      <c r="G13" s="38">
        <f t="shared" si="0"/>
        <v>50.793650793650791</v>
      </c>
      <c r="H13" s="37">
        <v>23</v>
      </c>
      <c r="I13" s="37">
        <v>9</v>
      </c>
      <c r="J13" s="38">
        <f t="shared" si="1"/>
        <v>39.130434782608695</v>
      </c>
      <c r="K13" s="37">
        <v>3</v>
      </c>
      <c r="L13" s="37">
        <v>0</v>
      </c>
      <c r="M13" s="38">
        <f t="shared" si="2"/>
        <v>0</v>
      </c>
      <c r="N13" s="37">
        <v>0</v>
      </c>
      <c r="O13" s="37">
        <v>0</v>
      </c>
      <c r="P13" s="38" t="str">
        <f t="shared" si="6"/>
        <v>-</v>
      </c>
      <c r="Q13" s="37">
        <v>58</v>
      </c>
      <c r="R13" s="53">
        <v>31</v>
      </c>
      <c r="S13" s="38">
        <f t="shared" si="3"/>
        <v>53.448275862068968</v>
      </c>
      <c r="T13" s="158">
        <v>28</v>
      </c>
      <c r="U13" s="53">
        <v>6</v>
      </c>
      <c r="V13" s="159"/>
      <c r="W13" s="37">
        <v>9</v>
      </c>
      <c r="X13" s="53">
        <v>6</v>
      </c>
      <c r="Y13" s="38">
        <f t="shared" si="4"/>
        <v>66.666666666666671</v>
      </c>
      <c r="Z13" s="37">
        <v>8</v>
      </c>
      <c r="AA13" s="164">
        <v>2</v>
      </c>
      <c r="AB13" s="169">
        <f t="shared" si="5"/>
        <v>25</v>
      </c>
      <c r="AC13" s="35"/>
      <c r="AD13" s="39"/>
    </row>
    <row r="14" spans="1:32" s="40" customFormat="1" ht="18.75" customHeight="1" x14ac:dyDescent="0.25">
      <c r="A14" s="144" t="s">
        <v>40</v>
      </c>
      <c r="B14" s="37">
        <v>34</v>
      </c>
      <c r="C14" s="37">
        <v>35</v>
      </c>
      <c r="D14" s="157"/>
      <c r="E14" s="37">
        <v>55</v>
      </c>
      <c r="F14" s="37">
        <v>33</v>
      </c>
      <c r="G14" s="38">
        <f t="shared" si="0"/>
        <v>60</v>
      </c>
      <c r="H14" s="37">
        <v>15</v>
      </c>
      <c r="I14" s="37">
        <v>6</v>
      </c>
      <c r="J14" s="38">
        <f t="shared" si="1"/>
        <v>40</v>
      </c>
      <c r="K14" s="37">
        <v>0</v>
      </c>
      <c r="L14" s="37">
        <v>1</v>
      </c>
      <c r="M14" s="38" t="str">
        <f t="shared" si="2"/>
        <v>-</v>
      </c>
      <c r="N14" s="37">
        <v>0</v>
      </c>
      <c r="O14" s="37">
        <v>0</v>
      </c>
      <c r="P14" s="38" t="str">
        <f t="shared" si="6"/>
        <v>-</v>
      </c>
      <c r="Q14" s="37">
        <v>49</v>
      </c>
      <c r="R14" s="53">
        <v>32</v>
      </c>
      <c r="S14" s="38">
        <f t="shared" si="3"/>
        <v>65.306122448979593</v>
      </c>
      <c r="T14" s="158">
        <v>34</v>
      </c>
      <c r="U14" s="53">
        <v>4</v>
      </c>
      <c r="V14" s="159"/>
      <c r="W14" s="37">
        <v>5</v>
      </c>
      <c r="X14" s="53">
        <v>3</v>
      </c>
      <c r="Y14" s="38">
        <f t="shared" si="4"/>
        <v>60</v>
      </c>
      <c r="Z14" s="37">
        <v>4</v>
      </c>
      <c r="AA14" s="164">
        <v>2</v>
      </c>
      <c r="AB14" s="169">
        <f t="shared" si="5"/>
        <v>50</v>
      </c>
      <c r="AC14" s="35"/>
      <c r="AD14" s="39"/>
    </row>
    <row r="15" spans="1:32" s="40" customFormat="1" ht="18.75" customHeight="1" x14ac:dyDescent="0.25">
      <c r="A15" s="144" t="s">
        <v>41</v>
      </c>
      <c r="B15" s="37">
        <v>184</v>
      </c>
      <c r="C15" s="37">
        <v>272</v>
      </c>
      <c r="D15" s="157"/>
      <c r="E15" s="37">
        <v>312</v>
      </c>
      <c r="F15" s="37">
        <v>258</v>
      </c>
      <c r="G15" s="38">
        <f t="shared" si="0"/>
        <v>82.692307692307693</v>
      </c>
      <c r="H15" s="37">
        <v>42</v>
      </c>
      <c r="I15" s="37">
        <v>48</v>
      </c>
      <c r="J15" s="38">
        <f t="shared" si="1"/>
        <v>114.28571428571429</v>
      </c>
      <c r="K15" s="37">
        <v>7</v>
      </c>
      <c r="L15" s="37">
        <v>3</v>
      </c>
      <c r="M15" s="38">
        <f t="shared" si="2"/>
        <v>42.857142857142854</v>
      </c>
      <c r="N15" s="37">
        <v>0</v>
      </c>
      <c r="O15" s="37">
        <v>0</v>
      </c>
      <c r="P15" s="38" t="str">
        <f t="shared" si="6"/>
        <v>-</v>
      </c>
      <c r="Q15" s="37">
        <v>256</v>
      </c>
      <c r="R15" s="53">
        <v>221</v>
      </c>
      <c r="S15" s="38">
        <f t="shared" si="3"/>
        <v>86.328125</v>
      </c>
      <c r="T15" s="158">
        <v>155</v>
      </c>
      <c r="U15" s="53">
        <v>24</v>
      </c>
      <c r="V15" s="159"/>
      <c r="W15" s="37">
        <v>76</v>
      </c>
      <c r="X15" s="53">
        <v>23</v>
      </c>
      <c r="Y15" s="38">
        <f t="shared" si="4"/>
        <v>30.263157894736842</v>
      </c>
      <c r="Z15" s="37">
        <v>70</v>
      </c>
      <c r="AA15" s="164">
        <v>15</v>
      </c>
      <c r="AB15" s="169">
        <f t="shared" si="5"/>
        <v>21.428571428571427</v>
      </c>
      <c r="AC15" s="35"/>
      <c r="AD15" s="39"/>
    </row>
    <row r="16" spans="1:32" s="40" customFormat="1" ht="18.75" customHeight="1" x14ac:dyDescent="0.25">
      <c r="A16" s="144" t="s">
        <v>42</v>
      </c>
      <c r="B16" s="37">
        <v>147</v>
      </c>
      <c r="C16" s="37">
        <v>210</v>
      </c>
      <c r="D16" s="157"/>
      <c r="E16" s="37">
        <v>283</v>
      </c>
      <c r="F16" s="37">
        <v>207</v>
      </c>
      <c r="G16" s="38">
        <f t="shared" si="0"/>
        <v>73.144876325088333</v>
      </c>
      <c r="H16" s="37">
        <v>73</v>
      </c>
      <c r="I16" s="37">
        <v>69</v>
      </c>
      <c r="J16" s="38">
        <f t="shared" si="1"/>
        <v>94.520547945205479</v>
      </c>
      <c r="K16" s="37">
        <v>23</v>
      </c>
      <c r="L16" s="37">
        <v>12</v>
      </c>
      <c r="M16" s="38">
        <f t="shared" si="2"/>
        <v>52.173913043478258</v>
      </c>
      <c r="N16" s="37">
        <v>7</v>
      </c>
      <c r="O16" s="37">
        <v>7</v>
      </c>
      <c r="P16" s="38">
        <f t="shared" si="6"/>
        <v>100</v>
      </c>
      <c r="Q16" s="37">
        <v>254</v>
      </c>
      <c r="R16" s="53">
        <v>189</v>
      </c>
      <c r="S16" s="38">
        <f t="shared" si="3"/>
        <v>74.409448818897644</v>
      </c>
      <c r="T16" s="158">
        <v>121</v>
      </c>
      <c r="U16" s="53">
        <v>24</v>
      </c>
      <c r="V16" s="159"/>
      <c r="W16" s="37">
        <v>50</v>
      </c>
      <c r="X16" s="53">
        <v>23</v>
      </c>
      <c r="Y16" s="38">
        <f t="shared" si="4"/>
        <v>46</v>
      </c>
      <c r="Z16" s="37">
        <v>46</v>
      </c>
      <c r="AA16" s="164">
        <v>16</v>
      </c>
      <c r="AB16" s="169">
        <f t="shared" si="5"/>
        <v>34.782608695652172</v>
      </c>
      <c r="AC16" s="35"/>
      <c r="AD16" s="39"/>
    </row>
    <row r="17" spans="1:30" s="40" customFormat="1" ht="18.75" customHeight="1" x14ac:dyDescent="0.25">
      <c r="A17" s="144" t="s">
        <v>43</v>
      </c>
      <c r="B17" s="37">
        <v>117</v>
      </c>
      <c r="C17" s="37">
        <v>196</v>
      </c>
      <c r="D17" s="157"/>
      <c r="E17" s="37">
        <v>247</v>
      </c>
      <c r="F17" s="37">
        <v>181</v>
      </c>
      <c r="G17" s="38">
        <f t="shared" si="0"/>
        <v>73.279352226720647</v>
      </c>
      <c r="H17" s="37">
        <v>55</v>
      </c>
      <c r="I17" s="37">
        <v>40</v>
      </c>
      <c r="J17" s="167">
        <f t="shared" si="1"/>
        <v>72.727272727272734</v>
      </c>
      <c r="K17" s="37">
        <v>16</v>
      </c>
      <c r="L17" s="37">
        <v>12</v>
      </c>
      <c r="M17" s="38">
        <f t="shared" si="2"/>
        <v>75</v>
      </c>
      <c r="N17" s="37">
        <v>1</v>
      </c>
      <c r="O17" s="37">
        <v>0</v>
      </c>
      <c r="P17" s="38">
        <f t="shared" si="6"/>
        <v>0</v>
      </c>
      <c r="Q17" s="37">
        <v>176</v>
      </c>
      <c r="R17" s="53">
        <v>136</v>
      </c>
      <c r="S17" s="38">
        <f t="shared" si="3"/>
        <v>77.272727272727266</v>
      </c>
      <c r="T17" s="158">
        <v>97</v>
      </c>
      <c r="U17" s="53">
        <v>31</v>
      </c>
      <c r="V17" s="159"/>
      <c r="W17" s="37">
        <v>64</v>
      </c>
      <c r="X17" s="53">
        <v>29</v>
      </c>
      <c r="Y17" s="38">
        <f t="shared" si="4"/>
        <v>45.3125</v>
      </c>
      <c r="Z17" s="37">
        <v>62</v>
      </c>
      <c r="AA17" s="164">
        <v>26</v>
      </c>
      <c r="AB17" s="169">
        <f t="shared" si="5"/>
        <v>41.935483870967744</v>
      </c>
      <c r="AC17" s="35"/>
      <c r="AD17" s="39"/>
    </row>
    <row r="18" spans="1:30" s="40" customFormat="1" ht="18.75" customHeight="1" x14ac:dyDescent="0.25">
      <c r="A18" s="144" t="s">
        <v>44</v>
      </c>
      <c r="B18" s="37">
        <v>94</v>
      </c>
      <c r="C18" s="37">
        <v>124</v>
      </c>
      <c r="D18" s="157"/>
      <c r="E18" s="37">
        <v>196</v>
      </c>
      <c r="F18" s="37">
        <v>124</v>
      </c>
      <c r="G18" s="38">
        <f t="shared" si="0"/>
        <v>63.265306122448976</v>
      </c>
      <c r="H18" s="37">
        <v>33</v>
      </c>
      <c r="I18" s="37">
        <v>32</v>
      </c>
      <c r="J18" s="38">
        <f t="shared" si="1"/>
        <v>96.969696969696969</v>
      </c>
      <c r="K18" s="37">
        <v>10</v>
      </c>
      <c r="L18" s="37">
        <v>10</v>
      </c>
      <c r="M18" s="38">
        <f t="shared" si="2"/>
        <v>100</v>
      </c>
      <c r="N18" s="37">
        <v>0</v>
      </c>
      <c r="O18" s="37">
        <v>0</v>
      </c>
      <c r="P18" s="38" t="str">
        <f t="shared" si="6"/>
        <v>-</v>
      </c>
      <c r="Q18" s="37">
        <v>149</v>
      </c>
      <c r="R18" s="53">
        <v>111</v>
      </c>
      <c r="S18" s="38">
        <f t="shared" si="3"/>
        <v>74.496644295302019</v>
      </c>
      <c r="T18" s="158">
        <v>81</v>
      </c>
      <c r="U18" s="53">
        <v>13</v>
      </c>
      <c r="V18" s="159"/>
      <c r="W18" s="37">
        <v>41</v>
      </c>
      <c r="X18" s="53">
        <v>13</v>
      </c>
      <c r="Y18" s="38">
        <f t="shared" si="4"/>
        <v>31.707317073170731</v>
      </c>
      <c r="Z18" s="37">
        <v>41</v>
      </c>
      <c r="AA18" s="164">
        <v>12</v>
      </c>
      <c r="AB18" s="169">
        <f t="shared" si="5"/>
        <v>29.26829268292683</v>
      </c>
      <c r="AC18" s="35"/>
      <c r="AD18" s="39"/>
    </row>
    <row r="19" spans="1:30" s="40" customFormat="1" ht="18.75" customHeight="1" x14ac:dyDescent="0.25">
      <c r="A19" s="144" t="s">
        <v>45</v>
      </c>
      <c r="B19" s="37">
        <v>87</v>
      </c>
      <c r="C19" s="37">
        <v>138</v>
      </c>
      <c r="D19" s="157"/>
      <c r="E19" s="37">
        <v>183</v>
      </c>
      <c r="F19" s="37">
        <v>135</v>
      </c>
      <c r="G19" s="38">
        <f t="shared" si="0"/>
        <v>73.770491803278688</v>
      </c>
      <c r="H19" s="37">
        <v>68</v>
      </c>
      <c r="I19" s="37">
        <v>31</v>
      </c>
      <c r="J19" s="38">
        <f t="shared" si="1"/>
        <v>45.588235294117645</v>
      </c>
      <c r="K19" s="37">
        <v>12</v>
      </c>
      <c r="L19" s="37">
        <v>18</v>
      </c>
      <c r="M19" s="38">
        <f t="shared" si="2"/>
        <v>150</v>
      </c>
      <c r="N19" s="37">
        <v>0</v>
      </c>
      <c r="O19" s="37">
        <v>0</v>
      </c>
      <c r="P19" s="38" t="str">
        <f t="shared" si="6"/>
        <v>-</v>
      </c>
      <c r="Q19" s="37">
        <v>172</v>
      </c>
      <c r="R19" s="53">
        <v>114</v>
      </c>
      <c r="S19" s="38">
        <f t="shared" si="3"/>
        <v>66.279069767441854</v>
      </c>
      <c r="T19" s="158">
        <v>73</v>
      </c>
      <c r="U19" s="53">
        <v>22</v>
      </c>
      <c r="V19" s="159"/>
      <c r="W19" s="37">
        <v>48</v>
      </c>
      <c r="X19" s="53">
        <v>21</v>
      </c>
      <c r="Y19" s="38">
        <f t="shared" si="4"/>
        <v>43.75</v>
      </c>
      <c r="Z19" s="37">
        <v>42</v>
      </c>
      <c r="AA19" s="164">
        <v>18</v>
      </c>
      <c r="AB19" s="169">
        <f t="shared" si="5"/>
        <v>42.857142857142854</v>
      </c>
      <c r="AC19" s="35"/>
      <c r="AD19" s="39"/>
    </row>
    <row r="20" spans="1:30" s="40" customFormat="1" ht="18.75" customHeight="1" x14ac:dyDescent="0.25">
      <c r="A20" s="144" t="s">
        <v>46</v>
      </c>
      <c r="B20" s="37">
        <v>58</v>
      </c>
      <c r="C20" s="37">
        <v>120</v>
      </c>
      <c r="D20" s="157"/>
      <c r="E20" s="37">
        <v>140</v>
      </c>
      <c r="F20" s="37">
        <v>117</v>
      </c>
      <c r="G20" s="38">
        <f t="shared" si="0"/>
        <v>83.571428571428569</v>
      </c>
      <c r="H20" s="37">
        <v>39</v>
      </c>
      <c r="I20" s="37">
        <v>30</v>
      </c>
      <c r="J20" s="167">
        <f t="shared" si="1"/>
        <v>76.92307692307692</v>
      </c>
      <c r="K20" s="37">
        <v>11</v>
      </c>
      <c r="L20" s="37">
        <v>11</v>
      </c>
      <c r="M20" s="38">
        <f t="shared" si="2"/>
        <v>100</v>
      </c>
      <c r="N20" s="37">
        <v>0</v>
      </c>
      <c r="O20" s="37">
        <v>0</v>
      </c>
      <c r="P20" s="38" t="str">
        <f t="shared" si="6"/>
        <v>-</v>
      </c>
      <c r="Q20" s="37">
        <v>113</v>
      </c>
      <c r="R20" s="53">
        <v>94</v>
      </c>
      <c r="S20" s="38">
        <f t="shared" si="3"/>
        <v>83.185840707964601</v>
      </c>
      <c r="T20" s="158">
        <v>36</v>
      </c>
      <c r="U20" s="53">
        <v>12</v>
      </c>
      <c r="V20" s="159"/>
      <c r="W20" s="37">
        <v>42</v>
      </c>
      <c r="X20" s="53">
        <v>12</v>
      </c>
      <c r="Y20" s="38">
        <f t="shared" si="4"/>
        <v>28.571428571428573</v>
      </c>
      <c r="Z20" s="37">
        <v>39</v>
      </c>
      <c r="AA20" s="164">
        <v>9</v>
      </c>
      <c r="AB20" s="169">
        <f t="shared" si="5"/>
        <v>23.076923076923077</v>
      </c>
      <c r="AC20" s="35"/>
      <c r="AD20" s="39"/>
    </row>
    <row r="21" spans="1:30" s="40" customFormat="1" ht="18.75" customHeight="1" x14ac:dyDescent="0.25">
      <c r="A21" s="144" t="s">
        <v>47</v>
      </c>
      <c r="B21" s="37">
        <v>78</v>
      </c>
      <c r="C21" s="37">
        <v>101</v>
      </c>
      <c r="D21" s="157"/>
      <c r="E21" s="37">
        <v>171</v>
      </c>
      <c r="F21" s="37">
        <v>98</v>
      </c>
      <c r="G21" s="38">
        <f t="shared" si="0"/>
        <v>57.309941520467838</v>
      </c>
      <c r="H21" s="37">
        <v>39</v>
      </c>
      <c r="I21" s="37">
        <v>26</v>
      </c>
      <c r="J21" s="38">
        <f t="shared" si="1"/>
        <v>66.666666666666671</v>
      </c>
      <c r="K21" s="37">
        <v>15</v>
      </c>
      <c r="L21" s="37">
        <v>14</v>
      </c>
      <c r="M21" s="38">
        <f t="shared" si="2"/>
        <v>93.333333333333329</v>
      </c>
      <c r="N21" s="37">
        <v>0</v>
      </c>
      <c r="O21" s="37">
        <v>0</v>
      </c>
      <c r="P21" s="38" t="str">
        <f t="shared" si="6"/>
        <v>-</v>
      </c>
      <c r="Q21" s="37">
        <v>154</v>
      </c>
      <c r="R21" s="53">
        <v>86</v>
      </c>
      <c r="S21" s="38">
        <f t="shared" si="3"/>
        <v>55.844155844155843</v>
      </c>
      <c r="T21" s="158">
        <v>51</v>
      </c>
      <c r="U21" s="53">
        <v>9</v>
      </c>
      <c r="V21" s="159"/>
      <c r="W21" s="37">
        <v>33</v>
      </c>
      <c r="X21" s="53">
        <v>9</v>
      </c>
      <c r="Y21" s="38">
        <f t="shared" si="4"/>
        <v>27.272727272727273</v>
      </c>
      <c r="Z21" s="37">
        <v>31</v>
      </c>
      <c r="AA21" s="164">
        <v>8</v>
      </c>
      <c r="AB21" s="169">
        <f t="shared" si="5"/>
        <v>25.806451612903224</v>
      </c>
      <c r="AC21" s="35"/>
      <c r="AD21" s="39"/>
    </row>
    <row r="22" spans="1:30" s="40" customFormat="1" ht="18.75" customHeight="1" x14ac:dyDescent="0.25">
      <c r="A22" s="144" t="s">
        <v>48</v>
      </c>
      <c r="B22" s="37">
        <v>82</v>
      </c>
      <c r="C22" s="37">
        <v>128</v>
      </c>
      <c r="D22" s="157"/>
      <c r="E22" s="37">
        <v>168</v>
      </c>
      <c r="F22" s="37">
        <v>125</v>
      </c>
      <c r="G22" s="38">
        <f t="shared" si="0"/>
        <v>74.404761904761898</v>
      </c>
      <c r="H22" s="37">
        <v>38</v>
      </c>
      <c r="I22" s="37">
        <v>27</v>
      </c>
      <c r="J22" s="38">
        <f t="shared" si="1"/>
        <v>71.05263157894737</v>
      </c>
      <c r="K22" s="37">
        <v>17</v>
      </c>
      <c r="L22" s="37">
        <v>2</v>
      </c>
      <c r="M22" s="38">
        <f t="shared" si="2"/>
        <v>11.764705882352942</v>
      </c>
      <c r="N22" s="37">
        <v>0</v>
      </c>
      <c r="O22" s="37">
        <v>0</v>
      </c>
      <c r="P22" s="38" t="str">
        <f t="shared" si="6"/>
        <v>-</v>
      </c>
      <c r="Q22" s="37">
        <v>157</v>
      </c>
      <c r="R22" s="53">
        <v>118</v>
      </c>
      <c r="S22" s="38">
        <f t="shared" si="3"/>
        <v>75.159235668789805</v>
      </c>
      <c r="T22" s="158">
        <v>64</v>
      </c>
      <c r="U22" s="53">
        <v>32</v>
      </c>
      <c r="V22" s="159"/>
      <c r="W22" s="37">
        <v>43</v>
      </c>
      <c r="X22" s="53">
        <v>32</v>
      </c>
      <c r="Y22" s="38">
        <f t="shared" si="4"/>
        <v>74.418604651162795</v>
      </c>
      <c r="Z22" s="37">
        <v>34</v>
      </c>
      <c r="AA22" s="164">
        <v>22</v>
      </c>
      <c r="AB22" s="169">
        <f t="shared" si="5"/>
        <v>64.705882352941174</v>
      </c>
      <c r="AC22" s="35"/>
      <c r="AD22" s="39"/>
    </row>
    <row r="23" spans="1:30" s="40" customFormat="1" ht="18.75" customHeight="1" x14ac:dyDescent="0.25">
      <c r="A23" s="144" t="s">
        <v>49</v>
      </c>
      <c r="B23" s="37">
        <v>112</v>
      </c>
      <c r="C23" s="37">
        <v>140</v>
      </c>
      <c r="D23" s="157"/>
      <c r="E23" s="37">
        <v>211</v>
      </c>
      <c r="F23" s="37">
        <v>136</v>
      </c>
      <c r="G23" s="38">
        <f t="shared" si="0"/>
        <v>64.454976303317537</v>
      </c>
      <c r="H23" s="37">
        <v>45</v>
      </c>
      <c r="I23" s="37">
        <v>30</v>
      </c>
      <c r="J23" s="38">
        <f t="shared" si="1"/>
        <v>66.666666666666671</v>
      </c>
      <c r="K23" s="37">
        <v>10</v>
      </c>
      <c r="L23" s="37">
        <v>7</v>
      </c>
      <c r="M23" s="38">
        <f t="shared" si="2"/>
        <v>70</v>
      </c>
      <c r="N23" s="37">
        <v>3</v>
      </c>
      <c r="O23" s="37">
        <v>0</v>
      </c>
      <c r="P23" s="38">
        <f t="shared" si="6"/>
        <v>0</v>
      </c>
      <c r="Q23" s="37">
        <v>197</v>
      </c>
      <c r="R23" s="53">
        <v>119</v>
      </c>
      <c r="S23" s="38">
        <f t="shared" si="3"/>
        <v>60.406091370558379</v>
      </c>
      <c r="T23" s="158">
        <v>88</v>
      </c>
      <c r="U23" s="53">
        <v>22</v>
      </c>
      <c r="V23" s="159"/>
      <c r="W23" s="37">
        <v>49</v>
      </c>
      <c r="X23" s="53">
        <v>22</v>
      </c>
      <c r="Y23" s="38">
        <f t="shared" si="4"/>
        <v>44.897959183673471</v>
      </c>
      <c r="Z23" s="37">
        <v>40</v>
      </c>
      <c r="AA23" s="164">
        <v>14</v>
      </c>
      <c r="AB23" s="169">
        <f t="shared" si="5"/>
        <v>35</v>
      </c>
      <c r="AC23" s="35"/>
      <c r="AD23" s="39"/>
    </row>
    <row r="24" spans="1:30" s="40" customFormat="1" ht="18.75" customHeight="1" x14ac:dyDescent="0.25">
      <c r="A24" s="144" t="s">
        <v>50</v>
      </c>
      <c r="B24" s="37">
        <v>117</v>
      </c>
      <c r="C24" s="37">
        <v>201</v>
      </c>
      <c r="D24" s="157"/>
      <c r="E24" s="37">
        <v>294</v>
      </c>
      <c r="F24" s="37">
        <v>187</v>
      </c>
      <c r="G24" s="38">
        <f t="shared" si="0"/>
        <v>63.605442176870746</v>
      </c>
      <c r="H24" s="37">
        <v>37</v>
      </c>
      <c r="I24" s="37">
        <v>18</v>
      </c>
      <c r="J24" s="38">
        <f t="shared" si="1"/>
        <v>48.648648648648646</v>
      </c>
      <c r="K24" s="37">
        <v>20</v>
      </c>
      <c r="L24" s="37">
        <v>6</v>
      </c>
      <c r="M24" s="38">
        <f t="shared" si="2"/>
        <v>30</v>
      </c>
      <c r="N24" s="37">
        <v>0</v>
      </c>
      <c r="O24" s="37">
        <v>0</v>
      </c>
      <c r="P24" s="38" t="str">
        <f t="shared" si="6"/>
        <v>-</v>
      </c>
      <c r="Q24" s="37">
        <v>290</v>
      </c>
      <c r="R24" s="53">
        <v>184</v>
      </c>
      <c r="S24" s="38">
        <f t="shared" si="3"/>
        <v>63.448275862068968</v>
      </c>
      <c r="T24" s="158">
        <v>86</v>
      </c>
      <c r="U24" s="53">
        <v>22</v>
      </c>
      <c r="V24" s="159"/>
      <c r="W24" s="37">
        <v>69</v>
      </c>
      <c r="X24" s="53">
        <v>22</v>
      </c>
      <c r="Y24" s="38">
        <f t="shared" si="4"/>
        <v>31.884057971014492</v>
      </c>
      <c r="Z24" s="37">
        <v>67</v>
      </c>
      <c r="AA24" s="164">
        <v>16</v>
      </c>
      <c r="AB24" s="169">
        <f t="shared" si="5"/>
        <v>23.880597014925375</v>
      </c>
      <c r="AC24" s="35"/>
      <c r="AD24" s="39"/>
    </row>
    <row r="25" spans="1:30" s="40" customFormat="1" ht="18.75" customHeight="1" x14ac:dyDescent="0.25">
      <c r="A25" s="144" t="s">
        <v>51</v>
      </c>
      <c r="B25" s="37">
        <v>51</v>
      </c>
      <c r="C25" s="37">
        <v>82</v>
      </c>
      <c r="D25" s="157"/>
      <c r="E25" s="37">
        <v>102</v>
      </c>
      <c r="F25" s="37">
        <v>82</v>
      </c>
      <c r="G25" s="38">
        <f t="shared" si="0"/>
        <v>80.392156862745097</v>
      </c>
      <c r="H25" s="37">
        <v>29</v>
      </c>
      <c r="I25" s="37">
        <v>15</v>
      </c>
      <c r="J25" s="38">
        <f t="shared" si="1"/>
        <v>51.724137931034484</v>
      </c>
      <c r="K25" s="37">
        <v>5</v>
      </c>
      <c r="L25" s="37">
        <v>6</v>
      </c>
      <c r="M25" s="38">
        <f t="shared" si="2"/>
        <v>120</v>
      </c>
      <c r="N25" s="37">
        <v>0</v>
      </c>
      <c r="O25" s="37">
        <v>0</v>
      </c>
      <c r="P25" s="38" t="str">
        <f t="shared" si="6"/>
        <v>-</v>
      </c>
      <c r="Q25" s="37">
        <v>89</v>
      </c>
      <c r="R25" s="53">
        <v>69</v>
      </c>
      <c r="S25" s="38">
        <f t="shared" si="3"/>
        <v>77.528089887640448</v>
      </c>
      <c r="T25" s="158">
        <v>38</v>
      </c>
      <c r="U25" s="53">
        <v>15</v>
      </c>
      <c r="V25" s="159"/>
      <c r="W25" s="37">
        <v>22</v>
      </c>
      <c r="X25" s="53">
        <v>15</v>
      </c>
      <c r="Y25" s="38">
        <f t="shared" si="4"/>
        <v>68.181818181818187</v>
      </c>
      <c r="Z25" s="37">
        <v>20</v>
      </c>
      <c r="AA25" s="164">
        <v>11</v>
      </c>
      <c r="AB25" s="169">
        <f t="shared" si="5"/>
        <v>55</v>
      </c>
      <c r="AC25" s="35"/>
      <c r="AD25" s="39"/>
    </row>
    <row r="26" spans="1:30" s="40" customFormat="1" ht="18.75" customHeight="1" x14ac:dyDescent="0.25">
      <c r="A26" s="144" t="s">
        <v>52</v>
      </c>
      <c r="B26" s="37">
        <v>68</v>
      </c>
      <c r="C26" s="37">
        <v>103</v>
      </c>
      <c r="D26" s="157"/>
      <c r="E26" s="37">
        <v>135</v>
      </c>
      <c r="F26" s="37">
        <v>96</v>
      </c>
      <c r="G26" s="38">
        <f t="shared" si="0"/>
        <v>71.111111111111114</v>
      </c>
      <c r="H26" s="37">
        <v>24</v>
      </c>
      <c r="I26" s="37">
        <v>22</v>
      </c>
      <c r="J26" s="38">
        <f t="shared" si="1"/>
        <v>91.666666666666671</v>
      </c>
      <c r="K26" s="37">
        <v>4</v>
      </c>
      <c r="L26" s="37">
        <v>7</v>
      </c>
      <c r="M26" s="38">
        <f t="shared" si="2"/>
        <v>175</v>
      </c>
      <c r="N26" s="37">
        <v>0</v>
      </c>
      <c r="O26" s="37">
        <v>1</v>
      </c>
      <c r="P26" s="38" t="str">
        <f t="shared" si="6"/>
        <v>-</v>
      </c>
      <c r="Q26" s="37">
        <v>115</v>
      </c>
      <c r="R26" s="53">
        <v>80</v>
      </c>
      <c r="S26" s="38">
        <f t="shared" si="3"/>
        <v>69.565217391304344</v>
      </c>
      <c r="T26" s="158">
        <v>66</v>
      </c>
      <c r="U26" s="53">
        <v>19</v>
      </c>
      <c r="V26" s="159"/>
      <c r="W26" s="37">
        <v>34</v>
      </c>
      <c r="X26" s="53">
        <v>18</v>
      </c>
      <c r="Y26" s="38">
        <f t="shared" si="4"/>
        <v>52.941176470588232</v>
      </c>
      <c r="Z26" s="37">
        <v>31</v>
      </c>
      <c r="AA26" s="164">
        <v>9</v>
      </c>
      <c r="AB26" s="169">
        <f t="shared" si="5"/>
        <v>29.032258064516128</v>
      </c>
      <c r="AC26" s="35"/>
      <c r="AD26" s="39"/>
    </row>
    <row r="27" spans="1:30" s="40" customFormat="1" ht="18.75" customHeight="1" x14ac:dyDescent="0.25">
      <c r="A27" s="144" t="s">
        <v>53</v>
      </c>
      <c r="B27" s="37">
        <v>51</v>
      </c>
      <c r="C27" s="37">
        <v>88</v>
      </c>
      <c r="D27" s="157"/>
      <c r="E27" s="37">
        <v>118</v>
      </c>
      <c r="F27" s="37">
        <v>86</v>
      </c>
      <c r="G27" s="38">
        <f t="shared" si="0"/>
        <v>72.881355932203391</v>
      </c>
      <c r="H27" s="37">
        <v>17</v>
      </c>
      <c r="I27" s="37">
        <v>18</v>
      </c>
      <c r="J27" s="38">
        <f t="shared" si="1"/>
        <v>105.88235294117646</v>
      </c>
      <c r="K27" s="37">
        <v>7</v>
      </c>
      <c r="L27" s="37">
        <v>6</v>
      </c>
      <c r="M27" s="167">
        <f t="shared" si="2"/>
        <v>85.714285714285708</v>
      </c>
      <c r="N27" s="37">
        <v>3</v>
      </c>
      <c r="O27" s="37">
        <v>2</v>
      </c>
      <c r="P27" s="38">
        <f t="shared" si="6"/>
        <v>66.666666666666671</v>
      </c>
      <c r="Q27" s="37">
        <v>100</v>
      </c>
      <c r="R27" s="53">
        <v>81</v>
      </c>
      <c r="S27" s="38">
        <f t="shared" si="3"/>
        <v>81</v>
      </c>
      <c r="T27" s="158">
        <v>35</v>
      </c>
      <c r="U27" s="53">
        <v>13</v>
      </c>
      <c r="V27" s="159"/>
      <c r="W27" s="37">
        <v>31</v>
      </c>
      <c r="X27" s="53">
        <v>13</v>
      </c>
      <c r="Y27" s="38">
        <f t="shared" si="4"/>
        <v>41.935483870967744</v>
      </c>
      <c r="Z27" s="37">
        <v>31</v>
      </c>
      <c r="AA27" s="164">
        <v>7</v>
      </c>
      <c r="AB27" s="169">
        <f t="shared" si="5"/>
        <v>22.580645161290324</v>
      </c>
      <c r="AC27" s="35"/>
      <c r="AD27" s="39"/>
    </row>
    <row r="28" spans="1:30" s="40" customFormat="1" ht="18.75" customHeight="1" x14ac:dyDescent="0.25">
      <c r="A28" s="144" t="s">
        <v>54</v>
      </c>
      <c r="B28" s="37">
        <v>43</v>
      </c>
      <c r="C28" s="37">
        <v>84</v>
      </c>
      <c r="D28" s="157"/>
      <c r="E28" s="37">
        <v>96</v>
      </c>
      <c r="F28" s="37">
        <v>82</v>
      </c>
      <c r="G28" s="38">
        <f t="shared" si="0"/>
        <v>85.416666666666671</v>
      </c>
      <c r="H28" s="37">
        <v>30</v>
      </c>
      <c r="I28" s="37">
        <v>17</v>
      </c>
      <c r="J28" s="38">
        <f t="shared" si="1"/>
        <v>56.666666666666664</v>
      </c>
      <c r="K28" s="37">
        <v>7</v>
      </c>
      <c r="L28" s="37">
        <v>4</v>
      </c>
      <c r="M28" s="38">
        <f t="shared" si="2"/>
        <v>57.142857142857146</v>
      </c>
      <c r="N28" s="37">
        <v>0</v>
      </c>
      <c r="O28" s="37">
        <v>1</v>
      </c>
      <c r="P28" s="38" t="str">
        <f t="shared" si="6"/>
        <v>-</v>
      </c>
      <c r="Q28" s="37">
        <v>94</v>
      </c>
      <c r="R28" s="53">
        <v>79</v>
      </c>
      <c r="S28" s="38">
        <f t="shared" si="3"/>
        <v>84.042553191489361</v>
      </c>
      <c r="T28" s="158">
        <v>41</v>
      </c>
      <c r="U28" s="53">
        <v>14</v>
      </c>
      <c r="V28" s="159"/>
      <c r="W28" s="37">
        <v>25</v>
      </c>
      <c r="X28" s="53">
        <v>14</v>
      </c>
      <c r="Y28" s="38">
        <f t="shared" si="4"/>
        <v>56</v>
      </c>
      <c r="Z28" s="37">
        <v>23</v>
      </c>
      <c r="AA28" s="164">
        <v>13</v>
      </c>
      <c r="AB28" s="169">
        <f t="shared" si="5"/>
        <v>56.521739130434781</v>
      </c>
      <c r="AC28" s="35"/>
      <c r="AD28" s="39"/>
    </row>
    <row r="29" spans="1:30" s="40" customFormat="1" ht="18.75" customHeight="1" x14ac:dyDescent="0.25">
      <c r="A29" s="144" t="s">
        <v>55</v>
      </c>
      <c r="B29" s="37">
        <v>97</v>
      </c>
      <c r="C29" s="37">
        <v>97</v>
      </c>
      <c r="D29" s="157"/>
      <c r="E29" s="37">
        <v>164</v>
      </c>
      <c r="F29" s="37">
        <v>90</v>
      </c>
      <c r="G29" s="38">
        <f t="shared" si="0"/>
        <v>54.878048780487802</v>
      </c>
      <c r="H29" s="37">
        <v>18</v>
      </c>
      <c r="I29" s="37">
        <v>2</v>
      </c>
      <c r="J29" s="38">
        <f t="shared" si="1"/>
        <v>11.111111111111111</v>
      </c>
      <c r="K29" s="37">
        <v>8</v>
      </c>
      <c r="L29" s="37">
        <v>5</v>
      </c>
      <c r="M29" s="38">
        <f t="shared" si="2"/>
        <v>62.5</v>
      </c>
      <c r="N29" s="37">
        <v>0</v>
      </c>
      <c r="O29" s="37">
        <v>0</v>
      </c>
      <c r="P29" s="38" t="str">
        <f t="shared" si="6"/>
        <v>-</v>
      </c>
      <c r="Q29" s="37">
        <v>140</v>
      </c>
      <c r="R29" s="53">
        <v>79</v>
      </c>
      <c r="S29" s="38">
        <f t="shared" si="3"/>
        <v>56.428571428571431</v>
      </c>
      <c r="T29" s="158">
        <v>79</v>
      </c>
      <c r="U29" s="53">
        <v>19</v>
      </c>
      <c r="V29" s="159"/>
      <c r="W29" s="37">
        <v>31</v>
      </c>
      <c r="X29" s="53">
        <v>16</v>
      </c>
      <c r="Y29" s="38">
        <f t="shared" si="4"/>
        <v>51.612903225806448</v>
      </c>
      <c r="Z29" s="37">
        <v>29</v>
      </c>
      <c r="AA29" s="164">
        <v>16</v>
      </c>
      <c r="AB29" s="169">
        <f t="shared" si="5"/>
        <v>55.172413793103445</v>
      </c>
      <c r="AC29" s="35"/>
      <c r="AD29" s="39"/>
    </row>
    <row r="30" spans="1:30" s="40" customFormat="1" ht="18.75" customHeight="1" x14ac:dyDescent="0.25">
      <c r="A30" s="144" t="s">
        <v>56</v>
      </c>
      <c r="B30" s="37">
        <v>48</v>
      </c>
      <c r="C30" s="37">
        <v>77</v>
      </c>
      <c r="D30" s="157"/>
      <c r="E30" s="37">
        <v>97</v>
      </c>
      <c r="F30" s="37">
        <v>74</v>
      </c>
      <c r="G30" s="38">
        <f t="shared" si="0"/>
        <v>76.288659793814432</v>
      </c>
      <c r="H30" s="37">
        <v>25</v>
      </c>
      <c r="I30" s="37">
        <v>16</v>
      </c>
      <c r="J30" s="167">
        <f t="shared" si="1"/>
        <v>64</v>
      </c>
      <c r="K30" s="37">
        <v>10</v>
      </c>
      <c r="L30" s="37">
        <v>8</v>
      </c>
      <c r="M30" s="38">
        <f t="shared" si="2"/>
        <v>80</v>
      </c>
      <c r="N30" s="37">
        <v>2</v>
      </c>
      <c r="O30" s="37">
        <v>0</v>
      </c>
      <c r="P30" s="38">
        <f t="shared" si="6"/>
        <v>0</v>
      </c>
      <c r="Q30" s="37">
        <v>92</v>
      </c>
      <c r="R30" s="53">
        <v>66</v>
      </c>
      <c r="S30" s="38">
        <f t="shared" si="3"/>
        <v>71.739130434782609</v>
      </c>
      <c r="T30" s="158">
        <v>24</v>
      </c>
      <c r="U30" s="53">
        <v>18</v>
      </c>
      <c r="V30" s="159"/>
      <c r="W30" s="37">
        <v>26</v>
      </c>
      <c r="X30" s="53">
        <v>17</v>
      </c>
      <c r="Y30" s="38">
        <f t="shared" si="4"/>
        <v>65.384615384615387</v>
      </c>
      <c r="Z30" s="37">
        <v>20</v>
      </c>
      <c r="AA30" s="164">
        <v>9</v>
      </c>
      <c r="AB30" s="169">
        <f t="shared" si="5"/>
        <v>45</v>
      </c>
      <c r="AC30" s="35"/>
      <c r="AD30" s="39"/>
    </row>
    <row r="31" spans="1:30" s="40" customFormat="1" ht="18.75" customHeight="1" x14ac:dyDescent="0.25">
      <c r="A31" s="144" t="s">
        <v>57</v>
      </c>
      <c r="B31" s="37">
        <v>46</v>
      </c>
      <c r="C31" s="37">
        <v>102</v>
      </c>
      <c r="D31" s="157"/>
      <c r="E31" s="37">
        <v>117</v>
      </c>
      <c r="F31" s="37">
        <v>93</v>
      </c>
      <c r="G31" s="38">
        <f t="shared" si="0"/>
        <v>79.487179487179489</v>
      </c>
      <c r="H31" s="37">
        <v>30</v>
      </c>
      <c r="I31" s="37">
        <v>23</v>
      </c>
      <c r="J31" s="167">
        <f t="shared" si="1"/>
        <v>76.666666666666671</v>
      </c>
      <c r="K31" s="37">
        <v>7</v>
      </c>
      <c r="L31" s="37">
        <v>5</v>
      </c>
      <c r="M31" s="38">
        <f t="shared" si="2"/>
        <v>71.428571428571431</v>
      </c>
      <c r="N31" s="37">
        <v>1</v>
      </c>
      <c r="O31" s="37">
        <v>0</v>
      </c>
      <c r="P31" s="38">
        <f t="shared" si="6"/>
        <v>0</v>
      </c>
      <c r="Q31" s="37">
        <v>109</v>
      </c>
      <c r="R31" s="53">
        <v>75</v>
      </c>
      <c r="S31" s="38">
        <f t="shared" si="3"/>
        <v>68.807339449541288</v>
      </c>
      <c r="T31" s="158">
        <v>31</v>
      </c>
      <c r="U31" s="53">
        <v>15</v>
      </c>
      <c r="V31" s="159"/>
      <c r="W31" s="37">
        <v>37</v>
      </c>
      <c r="X31" s="53">
        <v>13</v>
      </c>
      <c r="Y31" s="38">
        <f t="shared" si="4"/>
        <v>35.135135135135137</v>
      </c>
      <c r="Z31" s="37">
        <v>36</v>
      </c>
      <c r="AA31" s="164">
        <v>9</v>
      </c>
      <c r="AB31" s="169">
        <f t="shared" si="5"/>
        <v>25</v>
      </c>
      <c r="AC31" s="35"/>
      <c r="AD31" s="39"/>
    </row>
    <row r="32" spans="1:30" s="40" customFormat="1" ht="18.75" customHeight="1" x14ac:dyDescent="0.25">
      <c r="A32" s="144" t="s">
        <v>58</v>
      </c>
      <c r="B32" s="37">
        <v>70</v>
      </c>
      <c r="C32" s="37">
        <v>67</v>
      </c>
      <c r="D32" s="157"/>
      <c r="E32" s="37">
        <v>120</v>
      </c>
      <c r="F32" s="37">
        <v>66</v>
      </c>
      <c r="G32" s="38">
        <f t="shared" si="0"/>
        <v>55</v>
      </c>
      <c r="H32" s="37">
        <v>39</v>
      </c>
      <c r="I32" s="37">
        <v>21</v>
      </c>
      <c r="J32" s="167">
        <f t="shared" si="1"/>
        <v>53.846153846153847</v>
      </c>
      <c r="K32" s="37">
        <v>6</v>
      </c>
      <c r="L32" s="37">
        <v>3</v>
      </c>
      <c r="M32" s="38">
        <f t="shared" si="2"/>
        <v>50</v>
      </c>
      <c r="N32" s="37">
        <v>7</v>
      </c>
      <c r="O32" s="37">
        <v>1</v>
      </c>
      <c r="P32" s="38">
        <f t="shared" si="6"/>
        <v>14.285714285714286</v>
      </c>
      <c r="Q32" s="37">
        <v>99</v>
      </c>
      <c r="R32" s="53">
        <v>60</v>
      </c>
      <c r="S32" s="38">
        <f t="shared" si="3"/>
        <v>60.606060606060609</v>
      </c>
      <c r="T32" s="158">
        <v>64</v>
      </c>
      <c r="U32" s="53">
        <v>13</v>
      </c>
      <c r="V32" s="159"/>
      <c r="W32" s="37">
        <v>17</v>
      </c>
      <c r="X32" s="53">
        <v>12</v>
      </c>
      <c r="Y32" s="38">
        <f t="shared" si="4"/>
        <v>70.588235294117652</v>
      </c>
      <c r="Z32" s="37">
        <v>17</v>
      </c>
      <c r="AA32" s="164">
        <v>7</v>
      </c>
      <c r="AB32" s="169">
        <f t="shared" si="5"/>
        <v>41.176470588235297</v>
      </c>
      <c r="AC32" s="35"/>
      <c r="AD32" s="39"/>
    </row>
    <row r="33" spans="1:30" s="40" customFormat="1" ht="18.75" customHeight="1" x14ac:dyDescent="0.25">
      <c r="A33" s="144" t="s">
        <v>59</v>
      </c>
      <c r="B33" s="37">
        <v>70</v>
      </c>
      <c r="C33" s="37">
        <v>190</v>
      </c>
      <c r="D33" s="157"/>
      <c r="E33" s="37">
        <v>221</v>
      </c>
      <c r="F33" s="37">
        <v>189</v>
      </c>
      <c r="G33" s="38">
        <f t="shared" si="0"/>
        <v>85.520361990950221</v>
      </c>
      <c r="H33" s="37">
        <v>38</v>
      </c>
      <c r="I33" s="37">
        <v>25</v>
      </c>
      <c r="J33" s="167">
        <f t="shared" si="1"/>
        <v>65.78947368421052</v>
      </c>
      <c r="K33" s="37">
        <v>10</v>
      </c>
      <c r="L33" s="37">
        <v>12</v>
      </c>
      <c r="M33" s="38">
        <f t="shared" si="2"/>
        <v>120</v>
      </c>
      <c r="N33" s="37">
        <v>0</v>
      </c>
      <c r="O33" s="37">
        <v>0</v>
      </c>
      <c r="P33" s="38" t="str">
        <f t="shared" si="6"/>
        <v>-</v>
      </c>
      <c r="Q33" s="37">
        <v>204</v>
      </c>
      <c r="R33" s="53">
        <v>171</v>
      </c>
      <c r="S33" s="38">
        <f t="shared" si="3"/>
        <v>83.82352941176471</v>
      </c>
      <c r="T33" s="158">
        <v>46</v>
      </c>
      <c r="U33" s="53">
        <v>18</v>
      </c>
      <c r="V33" s="159"/>
      <c r="W33" s="37">
        <v>75</v>
      </c>
      <c r="X33" s="53">
        <v>17</v>
      </c>
      <c r="Y33" s="38">
        <f t="shared" si="4"/>
        <v>22.666666666666668</v>
      </c>
      <c r="Z33" s="37">
        <v>72</v>
      </c>
      <c r="AA33" s="164">
        <v>13</v>
      </c>
      <c r="AB33" s="169">
        <f t="shared" si="5"/>
        <v>18.055555555555557</v>
      </c>
      <c r="AC33" s="35"/>
      <c r="AD33" s="39"/>
    </row>
    <row r="34" spans="1:30" s="40" customFormat="1" ht="18.75" customHeight="1" x14ac:dyDescent="0.25">
      <c r="A34" s="144" t="s">
        <v>60</v>
      </c>
      <c r="B34" s="37">
        <v>105</v>
      </c>
      <c r="C34" s="37">
        <v>184</v>
      </c>
      <c r="D34" s="157"/>
      <c r="E34" s="37">
        <v>238</v>
      </c>
      <c r="F34" s="37">
        <v>181</v>
      </c>
      <c r="G34" s="38">
        <f t="shared" si="0"/>
        <v>76.050420168067234</v>
      </c>
      <c r="H34" s="37">
        <v>56</v>
      </c>
      <c r="I34" s="37">
        <v>30</v>
      </c>
      <c r="J34" s="38">
        <f t="shared" si="1"/>
        <v>53.571428571428569</v>
      </c>
      <c r="K34" s="37">
        <v>17</v>
      </c>
      <c r="L34" s="37">
        <v>14</v>
      </c>
      <c r="M34" s="38">
        <f t="shared" si="2"/>
        <v>82.352941176470594</v>
      </c>
      <c r="N34" s="37">
        <v>1</v>
      </c>
      <c r="O34" s="37">
        <v>0</v>
      </c>
      <c r="P34" s="38">
        <f t="shared" si="6"/>
        <v>0</v>
      </c>
      <c r="Q34" s="37">
        <v>220</v>
      </c>
      <c r="R34" s="53">
        <v>153</v>
      </c>
      <c r="S34" s="38">
        <f t="shared" si="3"/>
        <v>69.545454545454547</v>
      </c>
      <c r="T34" s="158">
        <v>59</v>
      </c>
      <c r="U34" s="53">
        <v>22</v>
      </c>
      <c r="V34" s="159"/>
      <c r="W34" s="37">
        <v>66</v>
      </c>
      <c r="X34" s="53">
        <v>22</v>
      </c>
      <c r="Y34" s="38">
        <f t="shared" si="4"/>
        <v>33.333333333333336</v>
      </c>
      <c r="Z34" s="37">
        <v>66</v>
      </c>
      <c r="AA34" s="164">
        <v>16</v>
      </c>
      <c r="AB34" s="169">
        <f t="shared" si="5"/>
        <v>24.242424242424242</v>
      </c>
      <c r="AC34" s="35"/>
      <c r="AD34" s="39"/>
    </row>
    <row r="35" spans="1:30" s="40" customFormat="1" ht="18.75" customHeight="1" thickBot="1" x14ac:dyDescent="0.3">
      <c r="A35" s="145" t="s">
        <v>61</v>
      </c>
      <c r="B35" s="146">
        <v>39</v>
      </c>
      <c r="C35" s="146">
        <v>60</v>
      </c>
      <c r="D35" s="161"/>
      <c r="E35" s="146">
        <v>99</v>
      </c>
      <c r="F35" s="146">
        <v>59</v>
      </c>
      <c r="G35" s="166">
        <f t="shared" si="0"/>
        <v>59.595959595959599</v>
      </c>
      <c r="H35" s="146">
        <v>17</v>
      </c>
      <c r="I35" s="146">
        <v>15</v>
      </c>
      <c r="J35" s="166">
        <f t="shared" si="1"/>
        <v>88.235294117647058</v>
      </c>
      <c r="K35" s="146">
        <v>9</v>
      </c>
      <c r="L35" s="146">
        <v>8</v>
      </c>
      <c r="M35" s="166">
        <f t="shared" si="2"/>
        <v>88.888888888888886</v>
      </c>
      <c r="N35" s="146">
        <v>0</v>
      </c>
      <c r="O35" s="146">
        <v>2</v>
      </c>
      <c r="P35" s="166" t="str">
        <f t="shared" si="6"/>
        <v>-</v>
      </c>
      <c r="Q35" s="146">
        <v>72</v>
      </c>
      <c r="R35" s="163">
        <v>56</v>
      </c>
      <c r="S35" s="166">
        <f t="shared" si="3"/>
        <v>77.777777777777771</v>
      </c>
      <c r="T35" s="160">
        <v>25</v>
      </c>
      <c r="U35" s="163">
        <v>7</v>
      </c>
      <c r="V35" s="162"/>
      <c r="W35" s="146">
        <v>15</v>
      </c>
      <c r="X35" s="163">
        <v>7</v>
      </c>
      <c r="Y35" s="166">
        <f t="shared" si="4"/>
        <v>46.666666666666664</v>
      </c>
      <c r="Z35" s="146">
        <v>13</v>
      </c>
      <c r="AA35" s="165">
        <v>6</v>
      </c>
      <c r="AB35" s="170">
        <f t="shared" si="5"/>
        <v>46.153846153846153</v>
      </c>
      <c r="AC35" s="35"/>
      <c r="AD35" s="39"/>
    </row>
    <row r="36" spans="1:30" ht="66.75" customHeight="1" x14ac:dyDescent="0.25">
      <c r="A36" s="43"/>
      <c r="B36" s="43"/>
      <c r="C36" s="277" t="s">
        <v>99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</row>
    <row r="37" spans="1:30" ht="14.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ht="14.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ht="14.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ht="14.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ht="14.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ht="14.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ht="14.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ht="14.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ht="14.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ht="14.25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ht="14.25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ht="14.25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ht="14.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ht="13.95" x14ac:dyDescent="0.3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5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5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5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5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5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5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5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5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5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5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5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5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5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5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C36:P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S4:S5"/>
    <mergeCell ref="N4:N5"/>
    <mergeCell ref="O4:O5"/>
    <mergeCell ref="P4:P5"/>
    <mergeCell ref="Q4:Q5"/>
    <mergeCell ref="Z3:AB3"/>
    <mergeCell ref="Z2:AB2"/>
    <mergeCell ref="U1:AB1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2:Y2"/>
    <mergeCell ref="N3:P3"/>
    <mergeCell ref="Q3:S3"/>
    <mergeCell ref="T3:V3"/>
    <mergeCell ref="W3:Y3"/>
    <mergeCell ref="K4:K5"/>
    <mergeCell ref="L4:L5"/>
    <mergeCell ref="M4:M5"/>
    <mergeCell ref="M2:P2"/>
    <mergeCell ref="B1:P1"/>
  </mergeCells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I19"/>
  <sheetViews>
    <sheetView view="pageBreakPreview" zoomScale="80" zoomScaleNormal="70" zoomScaleSheetLayoutView="80" workbookViewId="0">
      <selection activeCell="Q1" sqref="Q1"/>
    </sheetView>
  </sheetViews>
  <sheetFormatPr defaultColWidth="8" defaultRowHeight="13.2" x14ac:dyDescent="0.25"/>
  <cols>
    <col min="1" max="1" width="58" style="2" customWidth="1"/>
    <col min="2" max="2" width="21.21875" style="16" customWidth="1"/>
    <col min="3" max="3" width="21.77734375" style="16" customWidth="1"/>
    <col min="4" max="4" width="12.5546875" style="2" customWidth="1"/>
    <col min="5" max="5" width="12.44140625" style="2" customWidth="1"/>
    <col min="6" max="16384" width="8" style="2"/>
  </cols>
  <sheetData>
    <row r="1" spans="1:9" ht="80.849999999999994" customHeight="1" x14ac:dyDescent="0.25">
      <c r="A1" s="236" t="s">
        <v>119</v>
      </c>
      <c r="B1" s="236"/>
      <c r="C1" s="236"/>
      <c r="D1" s="236"/>
      <c r="E1" s="236"/>
    </row>
    <row r="2" spans="1:9" s="3" customFormat="1" ht="23.25" customHeight="1" x14ac:dyDescent="0.3">
      <c r="A2" s="241" t="s">
        <v>0</v>
      </c>
      <c r="B2" s="237" t="s">
        <v>102</v>
      </c>
      <c r="C2" s="237" t="s">
        <v>103</v>
      </c>
      <c r="D2" s="280" t="s">
        <v>1</v>
      </c>
      <c r="E2" s="281"/>
    </row>
    <row r="3" spans="1:9" s="3" customFormat="1" ht="27.6" x14ac:dyDescent="0.3">
      <c r="A3" s="242"/>
      <c r="B3" s="238"/>
      <c r="C3" s="238"/>
      <c r="D3" s="4" t="s">
        <v>2</v>
      </c>
      <c r="E3" s="5" t="s">
        <v>25</v>
      </c>
    </row>
    <row r="4" spans="1:9" s="7" customFormat="1" ht="15.75" customHeight="1" x14ac:dyDescent="0.3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9" s="7" customFormat="1" ht="20.399999999999999" x14ac:dyDescent="0.3">
      <c r="A5" s="8" t="s">
        <v>117</v>
      </c>
      <c r="B5" s="71" t="s">
        <v>90</v>
      </c>
      <c r="C5" s="71">
        <f>'6-(УБД-ЦЗ)'!C7</f>
        <v>676</v>
      </c>
      <c r="D5" s="18" t="s">
        <v>90</v>
      </c>
      <c r="E5" s="68" t="s">
        <v>90</v>
      </c>
      <c r="I5" s="11"/>
    </row>
    <row r="6" spans="1:9" s="3" customFormat="1" ht="20.399999999999999" x14ac:dyDescent="0.3">
      <c r="A6" s="8" t="s">
        <v>27</v>
      </c>
      <c r="B6" s="72">
        <f>'6-(УБД-ЦЗ)'!E7</f>
        <v>1548</v>
      </c>
      <c r="C6" s="72">
        <f>'6-(УБД-ЦЗ)'!F7</f>
        <v>639</v>
      </c>
      <c r="D6" s="18">
        <f t="shared" ref="D6:D10" si="0">C6*100/B6</f>
        <v>41.279069767441861</v>
      </c>
      <c r="E6" s="68">
        <f t="shared" ref="E6:E10" si="1">C6-B6</f>
        <v>-909</v>
      </c>
      <c r="I6" s="11"/>
    </row>
    <row r="7" spans="1:9" s="3" customFormat="1" ht="40.5" customHeight="1" x14ac:dyDescent="0.3">
      <c r="A7" s="12" t="s">
        <v>28</v>
      </c>
      <c r="B7" s="72">
        <f>'6-(УБД-ЦЗ)'!H7</f>
        <v>329</v>
      </c>
      <c r="C7" s="72">
        <f>'6-(УБД-ЦЗ)'!I7</f>
        <v>137</v>
      </c>
      <c r="D7" s="18">
        <f t="shared" si="0"/>
        <v>41.641337386018236</v>
      </c>
      <c r="E7" s="68">
        <f t="shared" si="1"/>
        <v>-192</v>
      </c>
      <c r="I7" s="11"/>
    </row>
    <row r="8" spans="1:9" s="3" customFormat="1" ht="20.399999999999999" x14ac:dyDescent="0.3">
      <c r="A8" s="13" t="s">
        <v>29</v>
      </c>
      <c r="B8" s="72">
        <f>'6-(УБД-ЦЗ)'!K7</f>
        <v>35</v>
      </c>
      <c r="C8" s="72">
        <f>'6-(УБД-ЦЗ)'!L7</f>
        <v>17</v>
      </c>
      <c r="D8" s="18">
        <f t="shared" si="0"/>
        <v>48.571428571428569</v>
      </c>
      <c r="E8" s="68">
        <f t="shared" si="1"/>
        <v>-18</v>
      </c>
      <c r="I8" s="11"/>
    </row>
    <row r="9" spans="1:9" s="3" customFormat="1" ht="37.5" customHeight="1" x14ac:dyDescent="0.3">
      <c r="A9" s="13" t="s">
        <v>20</v>
      </c>
      <c r="B9" s="72">
        <f>'6-(УБД-ЦЗ)'!N7</f>
        <v>3</v>
      </c>
      <c r="C9" s="72">
        <f>'6-(УБД-ЦЗ)'!O7</f>
        <v>1</v>
      </c>
      <c r="D9" s="18">
        <f t="shared" si="0"/>
        <v>33.333333333333336</v>
      </c>
      <c r="E9" s="68">
        <f t="shared" si="1"/>
        <v>-2</v>
      </c>
      <c r="I9" s="11"/>
    </row>
    <row r="10" spans="1:9" s="3" customFormat="1" ht="38.25" customHeight="1" x14ac:dyDescent="0.3">
      <c r="A10" s="13" t="s">
        <v>30</v>
      </c>
      <c r="B10" s="67">
        <f>'6-(УБД-ЦЗ)'!Q7</f>
        <v>1368</v>
      </c>
      <c r="C10" s="67">
        <f>'6-(УБД-ЦЗ)'!R7</f>
        <v>458</v>
      </c>
      <c r="D10" s="9">
        <f t="shared" si="0"/>
        <v>33.479532163742689</v>
      </c>
      <c r="E10" s="68">
        <f t="shared" si="1"/>
        <v>-910</v>
      </c>
      <c r="I10" s="11"/>
    </row>
    <row r="11" spans="1:9" s="3" customFormat="1" ht="12.75" customHeight="1" x14ac:dyDescent="0.3">
      <c r="A11" s="243" t="s">
        <v>4</v>
      </c>
      <c r="B11" s="244"/>
      <c r="C11" s="244"/>
      <c r="D11" s="244"/>
      <c r="E11" s="244"/>
      <c r="I11" s="11"/>
    </row>
    <row r="12" spans="1:9" s="3" customFormat="1" ht="18" customHeight="1" x14ac:dyDescent="0.3">
      <c r="A12" s="245"/>
      <c r="B12" s="246"/>
      <c r="C12" s="246"/>
      <c r="D12" s="246"/>
      <c r="E12" s="246"/>
      <c r="I12" s="11"/>
    </row>
    <row r="13" spans="1:9" s="3" customFormat="1" ht="20.25" customHeight="1" x14ac:dyDescent="0.3">
      <c r="A13" s="241" t="s">
        <v>0</v>
      </c>
      <c r="B13" s="247" t="s">
        <v>104</v>
      </c>
      <c r="C13" s="247" t="s">
        <v>105</v>
      </c>
      <c r="D13" s="280" t="s">
        <v>1</v>
      </c>
      <c r="E13" s="281"/>
      <c r="I13" s="11"/>
    </row>
    <row r="14" spans="1:9" ht="22.8" customHeight="1" x14ac:dyDescent="0.25">
      <c r="A14" s="242"/>
      <c r="B14" s="247"/>
      <c r="C14" s="247"/>
      <c r="D14" s="19" t="s">
        <v>2</v>
      </c>
      <c r="E14" s="5" t="s">
        <v>25</v>
      </c>
      <c r="I14" s="11"/>
    </row>
    <row r="15" spans="1:9" ht="20.399999999999999" x14ac:dyDescent="0.25">
      <c r="A15" s="8" t="s">
        <v>118</v>
      </c>
      <c r="B15" s="69" t="s">
        <v>90</v>
      </c>
      <c r="C15" s="69">
        <f>'6-(УБД-ЦЗ)'!U7</f>
        <v>49</v>
      </c>
      <c r="D15" s="20" t="s">
        <v>90</v>
      </c>
      <c r="E15" s="68" t="s">
        <v>90</v>
      </c>
      <c r="I15" s="11"/>
    </row>
    <row r="16" spans="1:9" ht="20.399999999999999" x14ac:dyDescent="0.25">
      <c r="A16" s="1" t="s">
        <v>27</v>
      </c>
      <c r="B16" s="70">
        <f>'6-(УБД-ЦЗ)'!W7</f>
        <v>399</v>
      </c>
      <c r="C16" s="70">
        <f>'6-(УБД-ЦЗ)'!X7</f>
        <v>43</v>
      </c>
      <c r="D16" s="20">
        <f t="shared" ref="D16:D17" si="2">C16*100/B16</f>
        <v>10.776942355889725</v>
      </c>
      <c r="E16" s="68">
        <f t="shared" ref="E16:E17" si="3">C16-B16</f>
        <v>-356</v>
      </c>
      <c r="I16" s="11"/>
    </row>
    <row r="17" spans="1:9" ht="20.399999999999999" x14ac:dyDescent="0.25">
      <c r="A17" s="1" t="s">
        <v>32</v>
      </c>
      <c r="B17" s="70">
        <f>'6-(УБД-ЦЗ)'!Z7</f>
        <v>373</v>
      </c>
      <c r="C17" s="70">
        <f>'6-(УБД-ЦЗ)'!AA7</f>
        <v>36</v>
      </c>
      <c r="D17" s="20">
        <f t="shared" si="2"/>
        <v>9.6514745308310985</v>
      </c>
      <c r="E17" s="68">
        <f t="shared" si="3"/>
        <v>-337</v>
      </c>
      <c r="I17" s="11"/>
    </row>
    <row r="18" spans="1:9" ht="36.75" customHeight="1" x14ac:dyDescent="0.25">
      <c r="A18" s="282" t="s">
        <v>120</v>
      </c>
      <c r="B18" s="282"/>
      <c r="C18" s="282"/>
      <c r="D18" s="282"/>
      <c r="E18" s="282"/>
      <c r="I18" s="11"/>
    </row>
    <row r="19" spans="1:9" ht="69" customHeight="1" x14ac:dyDescent="0.3">
      <c r="A19" s="279" t="s">
        <v>116</v>
      </c>
      <c r="B19" s="279"/>
      <c r="C19" s="279"/>
      <c r="D19" s="279"/>
      <c r="E19" s="279"/>
    </row>
  </sheetData>
  <mergeCells count="12">
    <mergeCell ref="A19:E19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AF89"/>
  <sheetViews>
    <sheetView view="pageBreakPreview" zoomScale="77" zoomScaleNormal="75" zoomScaleSheetLayoutView="77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P1"/>
    </sheetView>
  </sheetViews>
  <sheetFormatPr defaultColWidth="9.33203125" defaultRowHeight="13.8" x14ac:dyDescent="0.25"/>
  <cols>
    <col min="1" max="1" width="25.6640625" style="42" customWidth="1"/>
    <col min="2" max="2" width="10.6640625" style="42" hidden="1" customWidth="1"/>
    <col min="3" max="3" width="20.5546875" style="42" customWidth="1"/>
    <col min="4" max="4" width="13.33203125" style="42" hidden="1" customWidth="1"/>
    <col min="5" max="6" width="11.6640625" style="42" customWidth="1"/>
    <col min="7" max="7" width="7.44140625" style="42" customWidth="1"/>
    <col min="8" max="8" width="11.6640625" style="42" customWidth="1"/>
    <col min="9" max="9" width="11" style="42" customWidth="1"/>
    <col min="10" max="10" width="7.44140625" style="42" customWidth="1"/>
    <col min="11" max="12" width="9.44140625" style="42" customWidth="1"/>
    <col min="13" max="13" width="9" style="42" customWidth="1"/>
    <col min="14" max="15" width="14.5546875" style="42" customWidth="1"/>
    <col min="16" max="16" width="8.33203125" style="42" customWidth="1"/>
    <col min="17" max="18" width="14.5546875" style="42" customWidth="1"/>
    <col min="19" max="19" width="11.44140625" style="42" customWidth="1"/>
    <col min="20" max="20" width="10.5546875" style="42" hidden="1" customWidth="1"/>
    <col min="21" max="21" width="16.44140625" style="42" customWidth="1"/>
    <col min="22" max="22" width="8.33203125" style="42" hidden="1" customWidth="1"/>
    <col min="23" max="24" width="14.5546875" style="42" customWidth="1"/>
    <col min="25" max="25" width="11.44140625" style="42" customWidth="1"/>
    <col min="26" max="27" width="14.5546875" style="42" customWidth="1"/>
    <col min="28" max="28" width="11.5546875" style="42" customWidth="1"/>
    <col min="29" max="31" width="9.33203125" style="42"/>
    <col min="32" max="32" width="9.6640625" style="42" customWidth="1"/>
    <col min="33" max="16384" width="9.33203125" style="42"/>
  </cols>
  <sheetData>
    <row r="1" spans="1:32" s="26" customFormat="1" ht="60" customHeight="1" x14ac:dyDescent="0.3">
      <c r="B1" s="262" t="s">
        <v>121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5"/>
      <c r="R1" s="25"/>
      <c r="S1" s="25"/>
      <c r="T1" s="25"/>
      <c r="U1" s="248" t="s">
        <v>14</v>
      </c>
      <c r="V1" s="248"/>
      <c r="W1" s="248"/>
      <c r="X1" s="248"/>
      <c r="Y1" s="248"/>
      <c r="Z1" s="248"/>
      <c r="AA1" s="248"/>
      <c r="AB1" s="248"/>
    </row>
    <row r="2" spans="1:32" s="29" customFormat="1" ht="14.25" customHeight="1" thickBot="1" x14ac:dyDescent="0.3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 t="s">
        <v>7</v>
      </c>
      <c r="N2" s="214"/>
      <c r="O2" s="213"/>
      <c r="P2" s="213"/>
      <c r="Q2" s="28"/>
      <c r="R2" s="28"/>
      <c r="S2" s="28"/>
      <c r="T2" s="28"/>
      <c r="U2" s="28"/>
      <c r="V2" s="28"/>
      <c r="X2" s="288"/>
      <c r="Y2" s="288"/>
      <c r="Z2" s="286" t="s">
        <v>7</v>
      </c>
      <c r="AA2" s="286"/>
      <c r="AB2" s="286"/>
      <c r="AC2" s="52"/>
    </row>
    <row r="3" spans="1:32" s="30" customFormat="1" ht="57.6" customHeight="1" x14ac:dyDescent="0.3">
      <c r="A3" s="273"/>
      <c r="B3" s="154"/>
      <c r="C3" s="150" t="s">
        <v>122</v>
      </c>
      <c r="D3" s="154"/>
      <c r="E3" s="268" t="s">
        <v>22</v>
      </c>
      <c r="F3" s="268"/>
      <c r="G3" s="268"/>
      <c r="H3" s="268" t="s">
        <v>13</v>
      </c>
      <c r="I3" s="268"/>
      <c r="J3" s="268"/>
      <c r="K3" s="268" t="s">
        <v>9</v>
      </c>
      <c r="L3" s="268"/>
      <c r="M3" s="268"/>
      <c r="N3" s="268" t="s">
        <v>10</v>
      </c>
      <c r="O3" s="268"/>
      <c r="P3" s="272"/>
      <c r="Q3" s="289" t="s">
        <v>8</v>
      </c>
      <c r="R3" s="270"/>
      <c r="S3" s="271"/>
      <c r="T3" s="268" t="s">
        <v>123</v>
      </c>
      <c r="U3" s="268"/>
      <c r="V3" s="268"/>
      <c r="W3" s="268" t="s">
        <v>125</v>
      </c>
      <c r="X3" s="268"/>
      <c r="Y3" s="268"/>
      <c r="Z3" s="268" t="s">
        <v>12</v>
      </c>
      <c r="AA3" s="268"/>
      <c r="AB3" s="272"/>
    </row>
    <row r="4" spans="1:32" s="31" customFormat="1" ht="19.5" customHeight="1" x14ac:dyDescent="0.3">
      <c r="A4" s="274"/>
      <c r="B4" s="275" t="s">
        <v>62</v>
      </c>
      <c r="C4" s="256" t="s">
        <v>92</v>
      </c>
      <c r="D4" s="276" t="s">
        <v>2</v>
      </c>
      <c r="E4" s="256" t="s">
        <v>62</v>
      </c>
      <c r="F4" s="256" t="s">
        <v>92</v>
      </c>
      <c r="G4" s="276" t="s">
        <v>2</v>
      </c>
      <c r="H4" s="256" t="s">
        <v>62</v>
      </c>
      <c r="I4" s="256" t="s">
        <v>92</v>
      </c>
      <c r="J4" s="276" t="s">
        <v>2</v>
      </c>
      <c r="K4" s="256" t="s">
        <v>62</v>
      </c>
      <c r="L4" s="256" t="s">
        <v>92</v>
      </c>
      <c r="M4" s="276" t="s">
        <v>2</v>
      </c>
      <c r="N4" s="256" t="s">
        <v>62</v>
      </c>
      <c r="O4" s="256" t="s">
        <v>92</v>
      </c>
      <c r="P4" s="283" t="s">
        <v>2</v>
      </c>
      <c r="Q4" s="287" t="s">
        <v>62</v>
      </c>
      <c r="R4" s="256" t="s">
        <v>92</v>
      </c>
      <c r="S4" s="276" t="s">
        <v>2</v>
      </c>
      <c r="T4" s="256" t="s">
        <v>15</v>
      </c>
      <c r="U4" s="256" t="s">
        <v>93</v>
      </c>
      <c r="V4" s="276" t="s">
        <v>2</v>
      </c>
      <c r="W4" s="256" t="s">
        <v>62</v>
      </c>
      <c r="X4" s="256" t="s">
        <v>92</v>
      </c>
      <c r="Y4" s="276" t="s">
        <v>2</v>
      </c>
      <c r="Z4" s="256" t="s">
        <v>62</v>
      </c>
      <c r="AA4" s="256" t="s">
        <v>92</v>
      </c>
      <c r="AB4" s="283" t="s">
        <v>2</v>
      </c>
    </row>
    <row r="5" spans="1:32" s="31" customFormat="1" ht="15.75" customHeight="1" x14ac:dyDescent="0.3">
      <c r="A5" s="274"/>
      <c r="B5" s="275"/>
      <c r="C5" s="256"/>
      <c r="D5" s="276"/>
      <c r="E5" s="256"/>
      <c r="F5" s="256"/>
      <c r="G5" s="276"/>
      <c r="H5" s="256"/>
      <c r="I5" s="256"/>
      <c r="J5" s="276"/>
      <c r="K5" s="256"/>
      <c r="L5" s="256"/>
      <c r="M5" s="276"/>
      <c r="N5" s="256"/>
      <c r="O5" s="256"/>
      <c r="P5" s="283"/>
      <c r="Q5" s="287"/>
      <c r="R5" s="256"/>
      <c r="S5" s="276"/>
      <c r="T5" s="256"/>
      <c r="U5" s="256"/>
      <c r="V5" s="276"/>
      <c r="W5" s="256"/>
      <c r="X5" s="256"/>
      <c r="Y5" s="276"/>
      <c r="Z5" s="256"/>
      <c r="AA5" s="256"/>
      <c r="AB5" s="283"/>
    </row>
    <row r="6" spans="1:32" s="48" customFormat="1" ht="11.25" customHeight="1" x14ac:dyDescent="0.25">
      <c r="A6" s="141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142">
        <v>13</v>
      </c>
      <c r="Q6" s="223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142">
        <v>23</v>
      </c>
    </row>
    <row r="7" spans="1:32" s="36" customFormat="1" ht="18" customHeight="1" x14ac:dyDescent="0.25">
      <c r="A7" s="143" t="s">
        <v>33</v>
      </c>
      <c r="B7" s="33">
        <f>SUM(B8:B35)</f>
        <v>1019</v>
      </c>
      <c r="C7" s="33">
        <f>SUM(C8:C35)</f>
        <v>676</v>
      </c>
      <c r="D7" s="34">
        <f>IF(ISERROR(C7*100/B7),"-",(C7*100/B7))</f>
        <v>66.339548577036311</v>
      </c>
      <c r="E7" s="33">
        <f>SUM(E8:E35)</f>
        <v>1548</v>
      </c>
      <c r="F7" s="33">
        <f>SUM(F8:F35)</f>
        <v>639</v>
      </c>
      <c r="G7" s="34">
        <f>IF(ISERROR(F7*100/E7),"-",(F7*100/E7))</f>
        <v>41.279069767441861</v>
      </c>
      <c r="H7" s="79">
        <f>SUM(H8:H35)</f>
        <v>329</v>
      </c>
      <c r="I7" s="79">
        <f>SUM(I8:I35)</f>
        <v>137</v>
      </c>
      <c r="J7" s="99">
        <f>IF(ISERROR(I7*100/H7),"-",(I7*100/H7))</f>
        <v>41.641337386018236</v>
      </c>
      <c r="K7" s="79">
        <f>SUM(K8:K35)</f>
        <v>35</v>
      </c>
      <c r="L7" s="79">
        <f>SUM(L8:L35)</f>
        <v>17</v>
      </c>
      <c r="M7" s="99">
        <f>IF(ISERROR(L7*100/K7),"-",(L7*100/K7))</f>
        <v>48.571428571428569</v>
      </c>
      <c r="N7" s="79">
        <f>SUM(N8:N35)</f>
        <v>3</v>
      </c>
      <c r="O7" s="79">
        <f>SUM(O8:O35)</f>
        <v>1</v>
      </c>
      <c r="P7" s="216">
        <f>IF(ISERROR(O7*100/N7),"-",(O7*100/N7))</f>
        <v>33.333333333333336</v>
      </c>
      <c r="Q7" s="224">
        <f>SUM(Q8:Q35)</f>
        <v>1368</v>
      </c>
      <c r="R7" s="33">
        <f>SUM(R8:R35)</f>
        <v>458</v>
      </c>
      <c r="S7" s="34">
        <f>IF(ISERROR(R7*100/Q7),"-",(R7*100/Q7))</f>
        <v>33.479532163742689</v>
      </c>
      <c r="T7" s="33">
        <f>SUM(T8:T35)</f>
        <v>889</v>
      </c>
      <c r="U7" s="79">
        <f>SUM(U8:U35)</f>
        <v>49</v>
      </c>
      <c r="V7" s="34">
        <f>IF(ISERROR(U7*100/T7),"-",(U7*100/T7))</f>
        <v>5.5118110236220472</v>
      </c>
      <c r="W7" s="33">
        <f>SUM(W8:W35)</f>
        <v>399</v>
      </c>
      <c r="X7" s="33">
        <f>SUM(X8:X35)</f>
        <v>43</v>
      </c>
      <c r="Y7" s="34">
        <f>IF(ISERROR(X7*100/W7),"-",(X7*100/W7))</f>
        <v>10.776942355889725</v>
      </c>
      <c r="Z7" s="33">
        <f>SUM(Z8:Z35)</f>
        <v>373</v>
      </c>
      <c r="AA7" s="33">
        <f>SUM(AA8:AA35)</f>
        <v>36</v>
      </c>
      <c r="AB7" s="168">
        <f>IF(ISERROR(AA7*100/Z7),"-",(AA7*100/Z7))</f>
        <v>9.6514745308310985</v>
      </c>
      <c r="AC7" s="35"/>
      <c r="AF7" s="40"/>
    </row>
    <row r="8" spans="1:32" s="40" customFormat="1" ht="18" customHeight="1" x14ac:dyDescent="0.25">
      <c r="A8" s="144" t="s">
        <v>34</v>
      </c>
      <c r="B8" s="37">
        <v>289</v>
      </c>
      <c r="C8" s="37">
        <v>192</v>
      </c>
      <c r="D8" s="34"/>
      <c r="E8" s="37">
        <v>419</v>
      </c>
      <c r="F8" s="37">
        <v>182</v>
      </c>
      <c r="G8" s="38">
        <f>IF(ISERROR(F8*100/E8),"-",(F8*100/E8))</f>
        <v>43.436754176610975</v>
      </c>
      <c r="H8" s="80">
        <v>97</v>
      </c>
      <c r="I8" s="80">
        <v>37</v>
      </c>
      <c r="J8" s="98">
        <f>IF(ISERROR(I8*100/H8),"-",(I8*100/H8))</f>
        <v>38.144329896907216</v>
      </c>
      <c r="K8" s="80">
        <v>8</v>
      </c>
      <c r="L8" s="80">
        <v>7</v>
      </c>
      <c r="M8" s="98">
        <f>IF(ISERROR(L8*100/K8),"-",(L8*100/K8))</f>
        <v>87.5</v>
      </c>
      <c r="N8" s="80">
        <v>0</v>
      </c>
      <c r="O8" s="80">
        <v>0</v>
      </c>
      <c r="P8" s="217" t="str">
        <f>IF(ISERROR(O8*100/N8),"-",(O8*100/N8))</f>
        <v>-</v>
      </c>
      <c r="Q8" s="225">
        <v>385</v>
      </c>
      <c r="R8" s="53">
        <v>103</v>
      </c>
      <c r="S8" s="38">
        <f>IF(ISERROR(R8*100/Q8),"-",(R8*100/Q8))</f>
        <v>26.753246753246753</v>
      </c>
      <c r="T8" s="37">
        <v>259</v>
      </c>
      <c r="U8" s="53">
        <v>12</v>
      </c>
      <c r="V8" s="38"/>
      <c r="W8" s="37">
        <v>130</v>
      </c>
      <c r="X8" s="53">
        <v>9</v>
      </c>
      <c r="Y8" s="38">
        <f>IF(ISERROR(X8*100/W8),"-",(X8*100/W8))</f>
        <v>6.9230769230769234</v>
      </c>
      <c r="Z8" s="37">
        <v>124</v>
      </c>
      <c r="AA8" s="53">
        <v>9</v>
      </c>
      <c r="AB8" s="226">
        <f>IF(ISERROR(AA8*100/Z8),"-",(AA8*100/Z8))</f>
        <v>7.258064516129032</v>
      </c>
      <c r="AC8" s="35"/>
      <c r="AD8" s="39"/>
    </row>
    <row r="9" spans="1:32" s="41" customFormat="1" ht="18" customHeight="1" x14ac:dyDescent="0.25">
      <c r="A9" s="144" t="s">
        <v>35</v>
      </c>
      <c r="B9" s="37">
        <v>19</v>
      </c>
      <c r="C9" s="37">
        <v>17</v>
      </c>
      <c r="D9" s="34"/>
      <c r="E9" s="37">
        <v>36</v>
      </c>
      <c r="F9" s="37">
        <v>17</v>
      </c>
      <c r="G9" s="38">
        <f t="shared" ref="G9:G35" si="0">IF(ISERROR(F9*100/E9),"-",(F9*100/E9))</f>
        <v>47.222222222222221</v>
      </c>
      <c r="H9" s="80">
        <v>13</v>
      </c>
      <c r="I9" s="80">
        <v>4</v>
      </c>
      <c r="J9" s="98">
        <f t="shared" ref="J9:J35" si="1">IF(ISERROR(I9*100/H9),"-",(I9*100/H9))</f>
        <v>30.76923076923077</v>
      </c>
      <c r="K9" s="80">
        <v>0</v>
      </c>
      <c r="L9" s="80">
        <v>0</v>
      </c>
      <c r="M9" s="98" t="str">
        <f t="shared" ref="M9:M35" si="2">IF(ISERROR(L9*100/K9),"-",(L9*100/K9))</f>
        <v>-</v>
      </c>
      <c r="N9" s="80">
        <v>0</v>
      </c>
      <c r="O9" s="80">
        <v>1</v>
      </c>
      <c r="P9" s="217" t="str">
        <f t="shared" ref="P9:P35" si="3">IF(ISERROR(O9*100/N9),"-",(O9*100/N9))</f>
        <v>-</v>
      </c>
      <c r="Q9" s="225">
        <v>28</v>
      </c>
      <c r="R9" s="53">
        <v>14</v>
      </c>
      <c r="S9" s="38">
        <f t="shared" ref="S9:S35" si="4">IF(ISERROR(R9*100/Q9),"-",(R9*100/Q9))</f>
        <v>50</v>
      </c>
      <c r="T9" s="37">
        <v>19</v>
      </c>
      <c r="U9" s="53">
        <v>1</v>
      </c>
      <c r="V9" s="38"/>
      <c r="W9" s="37">
        <v>8</v>
      </c>
      <c r="X9" s="53">
        <v>1</v>
      </c>
      <c r="Y9" s="38">
        <f t="shared" ref="Y9:Y35" si="5">IF(ISERROR(X9*100/W9),"-",(X9*100/W9))</f>
        <v>12.5</v>
      </c>
      <c r="Z9" s="37">
        <v>8</v>
      </c>
      <c r="AA9" s="53">
        <v>1</v>
      </c>
      <c r="AB9" s="226">
        <f t="shared" ref="AB9:AB35" si="6">IF(ISERROR(AA9*100/Z9),"-",(AA9*100/Z9))</f>
        <v>12.5</v>
      </c>
      <c r="AC9" s="35"/>
      <c r="AD9" s="39"/>
    </row>
    <row r="10" spans="1:32" s="40" customFormat="1" ht="18" customHeight="1" x14ac:dyDescent="0.25">
      <c r="A10" s="144" t="s">
        <v>36</v>
      </c>
      <c r="B10" s="37">
        <v>2</v>
      </c>
      <c r="C10" s="37">
        <v>2</v>
      </c>
      <c r="D10" s="34"/>
      <c r="E10" s="37">
        <v>5</v>
      </c>
      <c r="F10" s="37">
        <v>2</v>
      </c>
      <c r="G10" s="38">
        <f t="shared" si="0"/>
        <v>40</v>
      </c>
      <c r="H10" s="80">
        <v>1</v>
      </c>
      <c r="I10" s="80">
        <v>0</v>
      </c>
      <c r="J10" s="98">
        <f t="shared" si="1"/>
        <v>0</v>
      </c>
      <c r="K10" s="80">
        <v>0</v>
      </c>
      <c r="L10" s="80">
        <v>0</v>
      </c>
      <c r="M10" s="98" t="str">
        <f t="shared" si="2"/>
        <v>-</v>
      </c>
      <c r="N10" s="80">
        <v>0</v>
      </c>
      <c r="O10" s="80">
        <v>0</v>
      </c>
      <c r="P10" s="217" t="str">
        <f t="shared" si="3"/>
        <v>-</v>
      </c>
      <c r="Q10" s="225">
        <v>4</v>
      </c>
      <c r="R10" s="53">
        <v>1</v>
      </c>
      <c r="S10" s="38">
        <f t="shared" si="4"/>
        <v>25</v>
      </c>
      <c r="T10" s="37">
        <v>2</v>
      </c>
      <c r="U10" s="53">
        <v>0</v>
      </c>
      <c r="V10" s="38"/>
      <c r="W10" s="37">
        <v>1</v>
      </c>
      <c r="X10" s="53">
        <v>0</v>
      </c>
      <c r="Y10" s="38">
        <f t="shared" si="5"/>
        <v>0</v>
      </c>
      <c r="Z10" s="37">
        <v>1</v>
      </c>
      <c r="AA10" s="53">
        <v>0</v>
      </c>
      <c r="AB10" s="226">
        <f t="shared" si="6"/>
        <v>0</v>
      </c>
      <c r="AC10" s="35"/>
      <c r="AD10" s="39"/>
    </row>
    <row r="11" spans="1:32" s="40" customFormat="1" ht="18" customHeight="1" x14ac:dyDescent="0.25">
      <c r="A11" s="144" t="s">
        <v>37</v>
      </c>
      <c r="B11" s="37">
        <v>10</v>
      </c>
      <c r="C11" s="37">
        <v>10</v>
      </c>
      <c r="D11" s="34"/>
      <c r="E11" s="37">
        <v>16</v>
      </c>
      <c r="F11" s="37">
        <v>9</v>
      </c>
      <c r="G11" s="38">
        <f t="shared" si="0"/>
        <v>56.25</v>
      </c>
      <c r="H11" s="80">
        <v>2</v>
      </c>
      <c r="I11" s="80">
        <v>2</v>
      </c>
      <c r="J11" s="98">
        <f t="shared" si="1"/>
        <v>100</v>
      </c>
      <c r="K11" s="80">
        <v>0</v>
      </c>
      <c r="L11" s="80">
        <v>0</v>
      </c>
      <c r="M11" s="98" t="str">
        <f t="shared" si="2"/>
        <v>-</v>
      </c>
      <c r="N11" s="80">
        <v>0</v>
      </c>
      <c r="O11" s="80">
        <v>0</v>
      </c>
      <c r="P11" s="217" t="str">
        <f t="shared" si="3"/>
        <v>-</v>
      </c>
      <c r="Q11" s="225">
        <v>16</v>
      </c>
      <c r="R11" s="53">
        <v>6</v>
      </c>
      <c r="S11" s="38">
        <f t="shared" si="4"/>
        <v>37.5</v>
      </c>
      <c r="T11" s="37">
        <v>8</v>
      </c>
      <c r="U11" s="53">
        <v>0</v>
      </c>
      <c r="V11" s="38"/>
      <c r="W11" s="37">
        <v>5</v>
      </c>
      <c r="X11" s="53">
        <v>0</v>
      </c>
      <c r="Y11" s="38">
        <f t="shared" si="5"/>
        <v>0</v>
      </c>
      <c r="Z11" s="37">
        <v>5</v>
      </c>
      <c r="AA11" s="53">
        <v>0</v>
      </c>
      <c r="AB11" s="226">
        <f t="shared" si="6"/>
        <v>0</v>
      </c>
      <c r="AC11" s="35"/>
      <c r="AD11" s="39"/>
    </row>
    <row r="12" spans="1:32" s="40" customFormat="1" ht="18" customHeight="1" x14ac:dyDescent="0.25">
      <c r="A12" s="144" t="s">
        <v>38</v>
      </c>
      <c r="B12" s="37">
        <v>41</v>
      </c>
      <c r="C12" s="37">
        <v>37</v>
      </c>
      <c r="D12" s="34"/>
      <c r="E12" s="37">
        <v>59</v>
      </c>
      <c r="F12" s="37">
        <v>30</v>
      </c>
      <c r="G12" s="38">
        <f t="shared" si="0"/>
        <v>50.847457627118644</v>
      </c>
      <c r="H12" s="80">
        <v>18</v>
      </c>
      <c r="I12" s="80">
        <v>0</v>
      </c>
      <c r="J12" s="98">
        <f t="shared" si="1"/>
        <v>0</v>
      </c>
      <c r="K12" s="80">
        <v>1</v>
      </c>
      <c r="L12" s="80">
        <v>0</v>
      </c>
      <c r="M12" s="98">
        <f t="shared" si="2"/>
        <v>0</v>
      </c>
      <c r="N12" s="80">
        <v>0</v>
      </c>
      <c r="O12" s="80">
        <v>0</v>
      </c>
      <c r="P12" s="217" t="str">
        <f t="shared" si="3"/>
        <v>-</v>
      </c>
      <c r="Q12" s="225">
        <v>53</v>
      </c>
      <c r="R12" s="53">
        <v>29</v>
      </c>
      <c r="S12" s="38">
        <f t="shared" si="4"/>
        <v>54.716981132075475</v>
      </c>
      <c r="T12" s="37">
        <v>33</v>
      </c>
      <c r="U12" s="53">
        <v>5</v>
      </c>
      <c r="V12" s="38"/>
      <c r="W12" s="37">
        <v>11</v>
      </c>
      <c r="X12" s="53">
        <v>4</v>
      </c>
      <c r="Y12" s="38">
        <f t="shared" si="5"/>
        <v>36.363636363636367</v>
      </c>
      <c r="Z12" s="37">
        <v>10</v>
      </c>
      <c r="AA12" s="53">
        <v>3</v>
      </c>
      <c r="AB12" s="226">
        <f t="shared" si="6"/>
        <v>30</v>
      </c>
      <c r="AC12" s="35"/>
      <c r="AD12" s="39"/>
    </row>
    <row r="13" spans="1:32" s="40" customFormat="1" ht="18" customHeight="1" x14ac:dyDescent="0.25">
      <c r="A13" s="144" t="s">
        <v>39</v>
      </c>
      <c r="B13" s="37">
        <v>8</v>
      </c>
      <c r="C13" s="37">
        <v>7</v>
      </c>
      <c r="D13" s="34"/>
      <c r="E13" s="37">
        <v>12</v>
      </c>
      <c r="F13" s="37">
        <v>7</v>
      </c>
      <c r="G13" s="38">
        <f t="shared" si="0"/>
        <v>58.333333333333336</v>
      </c>
      <c r="H13" s="80">
        <v>3</v>
      </c>
      <c r="I13" s="80">
        <v>2</v>
      </c>
      <c r="J13" s="98">
        <f t="shared" si="1"/>
        <v>66.666666666666671</v>
      </c>
      <c r="K13" s="80">
        <v>0</v>
      </c>
      <c r="L13" s="80">
        <v>0</v>
      </c>
      <c r="M13" s="98" t="str">
        <f t="shared" si="2"/>
        <v>-</v>
      </c>
      <c r="N13" s="80">
        <v>0</v>
      </c>
      <c r="O13" s="80">
        <v>0</v>
      </c>
      <c r="P13" s="217" t="str">
        <f t="shared" si="3"/>
        <v>-</v>
      </c>
      <c r="Q13" s="225">
        <v>10</v>
      </c>
      <c r="R13" s="53">
        <v>7</v>
      </c>
      <c r="S13" s="38">
        <f t="shared" si="4"/>
        <v>70</v>
      </c>
      <c r="T13" s="37">
        <v>7</v>
      </c>
      <c r="U13" s="53">
        <v>0</v>
      </c>
      <c r="V13" s="38"/>
      <c r="W13" s="37">
        <v>3</v>
      </c>
      <c r="X13" s="53">
        <v>0</v>
      </c>
      <c r="Y13" s="38">
        <f t="shared" si="5"/>
        <v>0</v>
      </c>
      <c r="Z13" s="37">
        <v>3</v>
      </c>
      <c r="AA13" s="53">
        <v>0</v>
      </c>
      <c r="AB13" s="226">
        <f t="shared" si="6"/>
        <v>0</v>
      </c>
      <c r="AC13" s="35"/>
      <c r="AD13" s="39"/>
    </row>
    <row r="14" spans="1:32" s="40" customFormat="1" ht="18" customHeight="1" x14ac:dyDescent="0.25">
      <c r="A14" s="144" t="s">
        <v>40</v>
      </c>
      <c r="B14" s="37">
        <v>12</v>
      </c>
      <c r="C14" s="37">
        <v>5</v>
      </c>
      <c r="D14" s="34"/>
      <c r="E14" s="37">
        <v>13</v>
      </c>
      <c r="F14" s="37">
        <v>5</v>
      </c>
      <c r="G14" s="38">
        <f t="shared" si="0"/>
        <v>38.46153846153846</v>
      </c>
      <c r="H14" s="80">
        <v>2</v>
      </c>
      <c r="I14" s="80">
        <v>2</v>
      </c>
      <c r="J14" s="98">
        <f t="shared" si="1"/>
        <v>100</v>
      </c>
      <c r="K14" s="80">
        <v>0</v>
      </c>
      <c r="L14" s="80">
        <v>0</v>
      </c>
      <c r="M14" s="98" t="str">
        <f t="shared" si="2"/>
        <v>-</v>
      </c>
      <c r="N14" s="80">
        <v>0</v>
      </c>
      <c r="O14" s="80">
        <v>0</v>
      </c>
      <c r="P14" s="217" t="str">
        <f t="shared" si="3"/>
        <v>-</v>
      </c>
      <c r="Q14" s="225">
        <v>12</v>
      </c>
      <c r="R14" s="53">
        <v>4</v>
      </c>
      <c r="S14" s="38">
        <f t="shared" si="4"/>
        <v>33.333333333333336</v>
      </c>
      <c r="T14" s="37">
        <v>12</v>
      </c>
      <c r="U14" s="53">
        <v>1</v>
      </c>
      <c r="V14" s="38"/>
      <c r="W14" s="37">
        <v>3</v>
      </c>
      <c r="X14" s="53">
        <v>1</v>
      </c>
      <c r="Y14" s="38">
        <f t="shared" si="5"/>
        <v>33.333333333333336</v>
      </c>
      <c r="Z14" s="37">
        <v>2</v>
      </c>
      <c r="AA14" s="53">
        <v>1</v>
      </c>
      <c r="AB14" s="226">
        <f t="shared" si="6"/>
        <v>50</v>
      </c>
      <c r="AC14" s="35"/>
      <c r="AD14" s="39"/>
    </row>
    <row r="15" spans="1:32" s="40" customFormat="1" ht="18" customHeight="1" x14ac:dyDescent="0.25">
      <c r="A15" s="144" t="s">
        <v>41</v>
      </c>
      <c r="B15" s="37">
        <v>37</v>
      </c>
      <c r="C15" s="37">
        <v>26</v>
      </c>
      <c r="D15" s="34"/>
      <c r="E15" s="37">
        <v>72</v>
      </c>
      <c r="F15" s="37">
        <v>24</v>
      </c>
      <c r="G15" s="38">
        <f t="shared" si="0"/>
        <v>33.333333333333336</v>
      </c>
      <c r="H15" s="80">
        <v>15</v>
      </c>
      <c r="I15" s="80">
        <v>6</v>
      </c>
      <c r="J15" s="98">
        <f t="shared" si="1"/>
        <v>40</v>
      </c>
      <c r="K15" s="80">
        <v>2</v>
      </c>
      <c r="L15" s="80">
        <v>1</v>
      </c>
      <c r="M15" s="98">
        <f t="shared" si="2"/>
        <v>50</v>
      </c>
      <c r="N15" s="80">
        <v>0</v>
      </c>
      <c r="O15" s="80">
        <v>0</v>
      </c>
      <c r="P15" s="217" t="str">
        <f t="shared" si="3"/>
        <v>-</v>
      </c>
      <c r="Q15" s="225">
        <v>65</v>
      </c>
      <c r="R15" s="53">
        <v>15</v>
      </c>
      <c r="S15" s="38">
        <f t="shared" si="4"/>
        <v>23.076923076923077</v>
      </c>
      <c r="T15" s="37">
        <v>29</v>
      </c>
      <c r="U15" s="53">
        <v>0</v>
      </c>
      <c r="V15" s="38"/>
      <c r="W15" s="37">
        <v>18</v>
      </c>
      <c r="X15" s="53">
        <v>0</v>
      </c>
      <c r="Y15" s="38">
        <f t="shared" si="5"/>
        <v>0</v>
      </c>
      <c r="Z15" s="37">
        <v>17</v>
      </c>
      <c r="AA15" s="53">
        <v>0</v>
      </c>
      <c r="AB15" s="226">
        <f t="shared" si="6"/>
        <v>0</v>
      </c>
      <c r="AC15" s="35"/>
      <c r="AD15" s="39"/>
    </row>
    <row r="16" spans="1:32" s="40" customFormat="1" ht="18" customHeight="1" x14ac:dyDescent="0.25">
      <c r="A16" s="144" t="s">
        <v>42</v>
      </c>
      <c r="B16" s="37">
        <v>21</v>
      </c>
      <c r="C16" s="37">
        <v>14</v>
      </c>
      <c r="D16" s="34"/>
      <c r="E16" s="37">
        <v>44</v>
      </c>
      <c r="F16" s="37">
        <v>14</v>
      </c>
      <c r="G16" s="38">
        <f t="shared" si="0"/>
        <v>31.818181818181817</v>
      </c>
      <c r="H16" s="80">
        <v>11</v>
      </c>
      <c r="I16" s="80">
        <v>6</v>
      </c>
      <c r="J16" s="98">
        <f t="shared" si="1"/>
        <v>54.545454545454547</v>
      </c>
      <c r="K16" s="80">
        <v>0</v>
      </c>
      <c r="L16" s="80">
        <v>0</v>
      </c>
      <c r="M16" s="98" t="str">
        <f t="shared" si="2"/>
        <v>-</v>
      </c>
      <c r="N16" s="80">
        <v>0</v>
      </c>
      <c r="O16" s="80">
        <v>0</v>
      </c>
      <c r="P16" s="217" t="str">
        <f t="shared" si="3"/>
        <v>-</v>
      </c>
      <c r="Q16" s="225">
        <v>42</v>
      </c>
      <c r="R16" s="53">
        <v>12</v>
      </c>
      <c r="S16" s="38">
        <f t="shared" si="4"/>
        <v>28.571428571428573</v>
      </c>
      <c r="T16" s="37">
        <v>16</v>
      </c>
      <c r="U16" s="53">
        <v>0</v>
      </c>
      <c r="V16" s="38"/>
      <c r="W16" s="37">
        <v>6</v>
      </c>
      <c r="X16" s="53">
        <v>0</v>
      </c>
      <c r="Y16" s="38">
        <f t="shared" si="5"/>
        <v>0</v>
      </c>
      <c r="Z16" s="37">
        <v>6</v>
      </c>
      <c r="AA16" s="53">
        <v>0</v>
      </c>
      <c r="AB16" s="226">
        <f t="shared" si="6"/>
        <v>0</v>
      </c>
      <c r="AC16" s="35"/>
      <c r="AD16" s="39"/>
    </row>
    <row r="17" spans="1:30" s="40" customFormat="1" ht="18" customHeight="1" x14ac:dyDescent="0.25">
      <c r="A17" s="144" t="s">
        <v>43</v>
      </c>
      <c r="B17" s="37">
        <v>74</v>
      </c>
      <c r="C17" s="37">
        <v>28</v>
      </c>
      <c r="D17" s="34"/>
      <c r="E17" s="37">
        <v>98</v>
      </c>
      <c r="F17" s="37">
        <v>28</v>
      </c>
      <c r="G17" s="38">
        <f t="shared" si="0"/>
        <v>28.571428571428573</v>
      </c>
      <c r="H17" s="80">
        <v>17</v>
      </c>
      <c r="I17" s="80">
        <v>3</v>
      </c>
      <c r="J17" s="98">
        <f t="shared" si="1"/>
        <v>17.647058823529413</v>
      </c>
      <c r="K17" s="80">
        <v>1</v>
      </c>
      <c r="L17" s="80">
        <v>1</v>
      </c>
      <c r="M17" s="98">
        <f t="shared" si="2"/>
        <v>100</v>
      </c>
      <c r="N17" s="80">
        <v>0</v>
      </c>
      <c r="O17" s="80">
        <v>0</v>
      </c>
      <c r="P17" s="217" t="str">
        <f t="shared" si="3"/>
        <v>-</v>
      </c>
      <c r="Q17" s="225">
        <v>60</v>
      </c>
      <c r="R17" s="53">
        <v>14</v>
      </c>
      <c r="S17" s="38">
        <f t="shared" si="4"/>
        <v>23.333333333333332</v>
      </c>
      <c r="T17" s="37">
        <v>58</v>
      </c>
      <c r="U17" s="53">
        <v>1</v>
      </c>
      <c r="V17" s="38"/>
      <c r="W17" s="37">
        <v>21</v>
      </c>
      <c r="X17" s="53">
        <v>1</v>
      </c>
      <c r="Y17" s="38">
        <f t="shared" si="5"/>
        <v>4.7619047619047619</v>
      </c>
      <c r="Z17" s="37">
        <v>21</v>
      </c>
      <c r="AA17" s="53">
        <v>1</v>
      </c>
      <c r="AB17" s="226">
        <f t="shared" si="6"/>
        <v>4.7619047619047619</v>
      </c>
      <c r="AC17" s="35"/>
      <c r="AD17" s="39"/>
    </row>
    <row r="18" spans="1:30" s="40" customFormat="1" ht="18" customHeight="1" x14ac:dyDescent="0.25">
      <c r="A18" s="144" t="s">
        <v>44</v>
      </c>
      <c r="B18" s="37">
        <v>13</v>
      </c>
      <c r="C18" s="37">
        <v>25</v>
      </c>
      <c r="D18" s="34"/>
      <c r="E18" s="37">
        <v>44</v>
      </c>
      <c r="F18" s="37">
        <v>25</v>
      </c>
      <c r="G18" s="38">
        <f t="shared" si="0"/>
        <v>56.81818181818182</v>
      </c>
      <c r="H18" s="80">
        <v>7</v>
      </c>
      <c r="I18" s="80">
        <v>5</v>
      </c>
      <c r="J18" s="98">
        <f t="shared" si="1"/>
        <v>71.428571428571431</v>
      </c>
      <c r="K18" s="80">
        <v>0</v>
      </c>
      <c r="L18" s="80">
        <v>0</v>
      </c>
      <c r="M18" s="98" t="str">
        <f t="shared" si="2"/>
        <v>-</v>
      </c>
      <c r="N18" s="80">
        <v>0</v>
      </c>
      <c r="O18" s="80">
        <v>0</v>
      </c>
      <c r="P18" s="217" t="str">
        <f t="shared" si="3"/>
        <v>-</v>
      </c>
      <c r="Q18" s="225">
        <v>39</v>
      </c>
      <c r="R18" s="53">
        <v>19</v>
      </c>
      <c r="S18" s="38">
        <f t="shared" si="4"/>
        <v>48.717948717948715</v>
      </c>
      <c r="T18" s="37">
        <v>9</v>
      </c>
      <c r="U18" s="53">
        <v>2</v>
      </c>
      <c r="V18" s="38"/>
      <c r="W18" s="37">
        <v>16</v>
      </c>
      <c r="X18" s="53">
        <v>2</v>
      </c>
      <c r="Y18" s="38">
        <f t="shared" si="5"/>
        <v>12.5</v>
      </c>
      <c r="Z18" s="37">
        <v>15</v>
      </c>
      <c r="AA18" s="53">
        <v>2</v>
      </c>
      <c r="AB18" s="226">
        <f t="shared" si="6"/>
        <v>13.333333333333334</v>
      </c>
      <c r="AC18" s="35"/>
      <c r="AD18" s="39"/>
    </row>
    <row r="19" spans="1:30" s="40" customFormat="1" ht="18" customHeight="1" x14ac:dyDescent="0.25">
      <c r="A19" s="144" t="s">
        <v>45</v>
      </c>
      <c r="B19" s="37">
        <v>57</v>
      </c>
      <c r="C19" s="37">
        <v>52</v>
      </c>
      <c r="D19" s="34"/>
      <c r="E19" s="37">
        <v>85</v>
      </c>
      <c r="F19" s="37">
        <v>46</v>
      </c>
      <c r="G19" s="38">
        <f t="shared" si="0"/>
        <v>54.117647058823529</v>
      </c>
      <c r="H19" s="80">
        <v>18</v>
      </c>
      <c r="I19" s="80">
        <v>21</v>
      </c>
      <c r="J19" s="98">
        <f t="shared" si="1"/>
        <v>116.66666666666667</v>
      </c>
      <c r="K19" s="80">
        <v>5</v>
      </c>
      <c r="L19" s="80">
        <v>3</v>
      </c>
      <c r="M19" s="98">
        <f t="shared" si="2"/>
        <v>60</v>
      </c>
      <c r="N19" s="80">
        <v>0</v>
      </c>
      <c r="O19" s="80">
        <v>0</v>
      </c>
      <c r="P19" s="217" t="str">
        <f t="shared" si="3"/>
        <v>-</v>
      </c>
      <c r="Q19" s="225">
        <v>82</v>
      </c>
      <c r="R19" s="53">
        <v>33</v>
      </c>
      <c r="S19" s="38">
        <f t="shared" si="4"/>
        <v>40.243902439024389</v>
      </c>
      <c r="T19" s="37">
        <v>52</v>
      </c>
      <c r="U19" s="53">
        <v>3</v>
      </c>
      <c r="V19" s="38"/>
      <c r="W19" s="37">
        <v>28</v>
      </c>
      <c r="X19" s="53">
        <v>3</v>
      </c>
      <c r="Y19" s="38">
        <f t="shared" si="5"/>
        <v>10.714285714285714</v>
      </c>
      <c r="Z19" s="37">
        <v>22</v>
      </c>
      <c r="AA19" s="53">
        <v>3</v>
      </c>
      <c r="AB19" s="226">
        <f t="shared" si="6"/>
        <v>13.636363636363637</v>
      </c>
      <c r="AC19" s="35"/>
      <c r="AD19" s="39"/>
    </row>
    <row r="20" spans="1:30" s="40" customFormat="1" ht="18" customHeight="1" x14ac:dyDescent="0.25">
      <c r="A20" s="144" t="s">
        <v>46</v>
      </c>
      <c r="B20" s="37">
        <v>20</v>
      </c>
      <c r="C20" s="37">
        <v>9</v>
      </c>
      <c r="D20" s="34"/>
      <c r="E20" s="37">
        <v>30</v>
      </c>
      <c r="F20" s="37">
        <v>9</v>
      </c>
      <c r="G20" s="38">
        <f t="shared" si="0"/>
        <v>30</v>
      </c>
      <c r="H20" s="80">
        <v>7</v>
      </c>
      <c r="I20" s="80">
        <v>2</v>
      </c>
      <c r="J20" s="98">
        <f t="shared" si="1"/>
        <v>28.571428571428573</v>
      </c>
      <c r="K20" s="80">
        <v>0</v>
      </c>
      <c r="L20" s="80">
        <v>0</v>
      </c>
      <c r="M20" s="98" t="str">
        <f t="shared" si="2"/>
        <v>-</v>
      </c>
      <c r="N20" s="80">
        <v>0</v>
      </c>
      <c r="O20" s="80">
        <v>0</v>
      </c>
      <c r="P20" s="217" t="str">
        <f t="shared" si="3"/>
        <v>-</v>
      </c>
      <c r="Q20" s="225">
        <v>23</v>
      </c>
      <c r="R20" s="53">
        <v>6</v>
      </c>
      <c r="S20" s="38">
        <f t="shared" si="4"/>
        <v>26.086956521739129</v>
      </c>
      <c r="T20" s="37">
        <v>18</v>
      </c>
      <c r="U20" s="53">
        <v>1</v>
      </c>
      <c r="V20" s="38"/>
      <c r="W20" s="37">
        <v>6</v>
      </c>
      <c r="X20" s="53">
        <v>1</v>
      </c>
      <c r="Y20" s="38">
        <f t="shared" si="5"/>
        <v>16.666666666666668</v>
      </c>
      <c r="Z20" s="37">
        <v>6</v>
      </c>
      <c r="AA20" s="53">
        <v>1</v>
      </c>
      <c r="AB20" s="226">
        <f t="shared" si="6"/>
        <v>16.666666666666668</v>
      </c>
      <c r="AC20" s="35"/>
      <c r="AD20" s="39"/>
    </row>
    <row r="21" spans="1:30" s="40" customFormat="1" ht="18" customHeight="1" x14ac:dyDescent="0.25">
      <c r="A21" s="144" t="s">
        <v>47</v>
      </c>
      <c r="B21" s="37">
        <v>24</v>
      </c>
      <c r="C21" s="37">
        <v>12</v>
      </c>
      <c r="D21" s="34"/>
      <c r="E21" s="37">
        <v>25</v>
      </c>
      <c r="F21" s="37">
        <v>10</v>
      </c>
      <c r="G21" s="38">
        <f t="shared" si="0"/>
        <v>40</v>
      </c>
      <c r="H21" s="80">
        <v>3</v>
      </c>
      <c r="I21" s="80">
        <v>3</v>
      </c>
      <c r="J21" s="98">
        <f t="shared" si="1"/>
        <v>100</v>
      </c>
      <c r="K21" s="80">
        <v>2</v>
      </c>
      <c r="L21" s="80">
        <v>1</v>
      </c>
      <c r="M21" s="98">
        <f t="shared" si="2"/>
        <v>50</v>
      </c>
      <c r="N21" s="80">
        <v>0</v>
      </c>
      <c r="O21" s="80">
        <v>0</v>
      </c>
      <c r="P21" s="217" t="str">
        <f t="shared" si="3"/>
        <v>-</v>
      </c>
      <c r="Q21" s="225">
        <v>23</v>
      </c>
      <c r="R21" s="53">
        <v>5</v>
      </c>
      <c r="S21" s="38">
        <f t="shared" si="4"/>
        <v>21.739130434782609</v>
      </c>
      <c r="T21" s="37">
        <v>20</v>
      </c>
      <c r="U21" s="53">
        <v>1</v>
      </c>
      <c r="V21" s="38"/>
      <c r="W21" s="37">
        <v>6</v>
      </c>
      <c r="X21" s="53">
        <v>1</v>
      </c>
      <c r="Y21" s="38">
        <f t="shared" si="5"/>
        <v>16.666666666666668</v>
      </c>
      <c r="Z21" s="37">
        <v>5</v>
      </c>
      <c r="AA21" s="53">
        <v>0</v>
      </c>
      <c r="AB21" s="226">
        <f t="shared" si="6"/>
        <v>0</v>
      </c>
      <c r="AC21" s="35"/>
      <c r="AD21" s="39"/>
    </row>
    <row r="22" spans="1:30" s="40" customFormat="1" ht="18" customHeight="1" x14ac:dyDescent="0.25">
      <c r="A22" s="144" t="s">
        <v>48</v>
      </c>
      <c r="B22" s="37">
        <v>11</v>
      </c>
      <c r="C22" s="37">
        <v>8</v>
      </c>
      <c r="D22" s="34"/>
      <c r="E22" s="37">
        <v>21</v>
      </c>
      <c r="F22" s="37">
        <v>8</v>
      </c>
      <c r="G22" s="38">
        <f t="shared" si="0"/>
        <v>38.095238095238095</v>
      </c>
      <c r="H22" s="80">
        <v>8</v>
      </c>
      <c r="I22" s="80">
        <v>1</v>
      </c>
      <c r="J22" s="98">
        <f t="shared" si="1"/>
        <v>12.5</v>
      </c>
      <c r="K22" s="80">
        <v>0</v>
      </c>
      <c r="L22" s="80">
        <v>0</v>
      </c>
      <c r="M22" s="98" t="str">
        <f t="shared" si="2"/>
        <v>-</v>
      </c>
      <c r="N22" s="80">
        <v>0</v>
      </c>
      <c r="O22" s="80">
        <v>0</v>
      </c>
      <c r="P22" s="217" t="str">
        <f t="shared" si="3"/>
        <v>-</v>
      </c>
      <c r="Q22" s="225">
        <v>17</v>
      </c>
      <c r="R22" s="53">
        <v>6</v>
      </c>
      <c r="S22" s="38">
        <f t="shared" si="4"/>
        <v>35.294117647058826</v>
      </c>
      <c r="T22" s="37">
        <v>5</v>
      </c>
      <c r="U22" s="53">
        <v>0</v>
      </c>
      <c r="V22" s="38"/>
      <c r="W22" s="37">
        <v>5</v>
      </c>
      <c r="X22" s="53">
        <v>0</v>
      </c>
      <c r="Y22" s="38">
        <f t="shared" si="5"/>
        <v>0</v>
      </c>
      <c r="Z22" s="37">
        <v>4</v>
      </c>
      <c r="AA22" s="53">
        <v>0</v>
      </c>
      <c r="AB22" s="226">
        <f t="shared" si="6"/>
        <v>0</v>
      </c>
      <c r="AC22" s="35"/>
      <c r="AD22" s="39"/>
    </row>
    <row r="23" spans="1:30" s="40" customFormat="1" ht="18" customHeight="1" x14ac:dyDescent="0.25">
      <c r="A23" s="144" t="s">
        <v>49</v>
      </c>
      <c r="B23" s="37">
        <v>79</v>
      </c>
      <c r="C23" s="37">
        <v>21</v>
      </c>
      <c r="D23" s="34"/>
      <c r="E23" s="37">
        <v>83</v>
      </c>
      <c r="F23" s="37">
        <v>21</v>
      </c>
      <c r="G23" s="38">
        <f t="shared" si="0"/>
        <v>25.301204819277107</v>
      </c>
      <c r="H23" s="80">
        <v>13</v>
      </c>
      <c r="I23" s="80">
        <v>4</v>
      </c>
      <c r="J23" s="98">
        <f t="shared" si="1"/>
        <v>30.76923076923077</v>
      </c>
      <c r="K23" s="80">
        <v>2</v>
      </c>
      <c r="L23" s="80">
        <v>0</v>
      </c>
      <c r="M23" s="98">
        <f t="shared" si="2"/>
        <v>0</v>
      </c>
      <c r="N23" s="80">
        <v>0</v>
      </c>
      <c r="O23" s="80">
        <v>0</v>
      </c>
      <c r="P23" s="217" t="str">
        <f t="shared" si="3"/>
        <v>-</v>
      </c>
      <c r="Q23" s="225">
        <v>75</v>
      </c>
      <c r="R23" s="53">
        <v>14</v>
      </c>
      <c r="S23" s="38">
        <f t="shared" si="4"/>
        <v>18.666666666666668</v>
      </c>
      <c r="T23" s="37">
        <v>76</v>
      </c>
      <c r="U23" s="53">
        <v>1</v>
      </c>
      <c r="V23" s="38"/>
      <c r="W23" s="37">
        <v>14</v>
      </c>
      <c r="X23" s="53">
        <v>1</v>
      </c>
      <c r="Y23" s="38">
        <f t="shared" si="5"/>
        <v>7.1428571428571432</v>
      </c>
      <c r="Z23" s="37">
        <v>13</v>
      </c>
      <c r="AA23" s="53">
        <v>1</v>
      </c>
      <c r="AB23" s="226">
        <f t="shared" si="6"/>
        <v>7.6923076923076925</v>
      </c>
      <c r="AC23" s="35"/>
      <c r="AD23" s="39"/>
    </row>
    <row r="24" spans="1:30" s="40" customFormat="1" ht="18" customHeight="1" x14ac:dyDescent="0.25">
      <c r="A24" s="144" t="s">
        <v>50</v>
      </c>
      <c r="B24" s="37">
        <v>45</v>
      </c>
      <c r="C24" s="37">
        <v>51</v>
      </c>
      <c r="D24" s="34"/>
      <c r="E24" s="37">
        <v>110</v>
      </c>
      <c r="F24" s="37">
        <v>51</v>
      </c>
      <c r="G24" s="38">
        <f t="shared" si="0"/>
        <v>46.363636363636367</v>
      </c>
      <c r="H24" s="80">
        <v>20</v>
      </c>
      <c r="I24" s="80">
        <v>14</v>
      </c>
      <c r="J24" s="98">
        <f t="shared" si="1"/>
        <v>70</v>
      </c>
      <c r="K24" s="80">
        <v>3</v>
      </c>
      <c r="L24" s="80">
        <v>0</v>
      </c>
      <c r="M24" s="98">
        <f t="shared" si="2"/>
        <v>0</v>
      </c>
      <c r="N24" s="80">
        <v>0</v>
      </c>
      <c r="O24" s="80">
        <v>0</v>
      </c>
      <c r="P24" s="217" t="str">
        <f t="shared" si="3"/>
        <v>-</v>
      </c>
      <c r="Q24" s="225">
        <v>107</v>
      </c>
      <c r="R24" s="53">
        <v>47</v>
      </c>
      <c r="S24" s="38">
        <f t="shared" si="4"/>
        <v>43.925233644859816</v>
      </c>
      <c r="T24" s="37">
        <v>35</v>
      </c>
      <c r="U24" s="53">
        <v>4</v>
      </c>
      <c r="V24" s="38"/>
      <c r="W24" s="37">
        <v>30</v>
      </c>
      <c r="X24" s="53">
        <v>4</v>
      </c>
      <c r="Y24" s="38">
        <f t="shared" si="5"/>
        <v>13.333333333333334</v>
      </c>
      <c r="Z24" s="37">
        <v>29</v>
      </c>
      <c r="AA24" s="53">
        <v>1</v>
      </c>
      <c r="AB24" s="226">
        <f t="shared" si="6"/>
        <v>3.4482758620689653</v>
      </c>
      <c r="AC24" s="35"/>
      <c r="AD24" s="39"/>
    </row>
    <row r="25" spans="1:30" s="40" customFormat="1" ht="18" customHeight="1" x14ac:dyDescent="0.25">
      <c r="A25" s="144" t="s">
        <v>51</v>
      </c>
      <c r="B25" s="37">
        <v>15</v>
      </c>
      <c r="C25" s="37">
        <v>10</v>
      </c>
      <c r="D25" s="34"/>
      <c r="E25" s="37">
        <v>26</v>
      </c>
      <c r="F25" s="37">
        <v>10</v>
      </c>
      <c r="G25" s="38">
        <f t="shared" si="0"/>
        <v>38.46153846153846</v>
      </c>
      <c r="H25" s="80">
        <v>10</v>
      </c>
      <c r="I25" s="80">
        <v>0</v>
      </c>
      <c r="J25" s="98">
        <f t="shared" si="1"/>
        <v>0</v>
      </c>
      <c r="K25" s="80">
        <v>2</v>
      </c>
      <c r="L25" s="80">
        <v>1</v>
      </c>
      <c r="M25" s="98">
        <f t="shared" si="2"/>
        <v>50</v>
      </c>
      <c r="N25" s="80">
        <v>1</v>
      </c>
      <c r="O25" s="80">
        <v>0</v>
      </c>
      <c r="P25" s="217">
        <f t="shared" si="3"/>
        <v>0</v>
      </c>
      <c r="Q25" s="225">
        <v>23</v>
      </c>
      <c r="R25" s="53">
        <v>7</v>
      </c>
      <c r="S25" s="38">
        <f t="shared" si="4"/>
        <v>30.434782608695652</v>
      </c>
      <c r="T25" s="37">
        <v>12</v>
      </c>
      <c r="U25" s="53">
        <v>0</v>
      </c>
      <c r="V25" s="38"/>
      <c r="W25" s="37">
        <v>7</v>
      </c>
      <c r="X25" s="53">
        <v>0</v>
      </c>
      <c r="Y25" s="38">
        <f t="shared" si="5"/>
        <v>0</v>
      </c>
      <c r="Z25" s="37">
        <v>7</v>
      </c>
      <c r="AA25" s="53">
        <v>0</v>
      </c>
      <c r="AB25" s="226">
        <f t="shared" si="6"/>
        <v>0</v>
      </c>
      <c r="AC25" s="35"/>
      <c r="AD25" s="39"/>
    </row>
    <row r="26" spans="1:30" s="40" customFormat="1" ht="18" customHeight="1" x14ac:dyDescent="0.25">
      <c r="A26" s="144" t="s">
        <v>52</v>
      </c>
      <c r="B26" s="37">
        <v>24</v>
      </c>
      <c r="C26" s="37">
        <v>20</v>
      </c>
      <c r="D26" s="34"/>
      <c r="E26" s="37">
        <v>40</v>
      </c>
      <c r="F26" s="37">
        <v>19</v>
      </c>
      <c r="G26" s="38">
        <f t="shared" si="0"/>
        <v>47.5</v>
      </c>
      <c r="H26" s="80">
        <v>11</v>
      </c>
      <c r="I26" s="80">
        <v>9</v>
      </c>
      <c r="J26" s="98">
        <f t="shared" si="1"/>
        <v>81.818181818181813</v>
      </c>
      <c r="K26" s="80">
        <v>1</v>
      </c>
      <c r="L26" s="80">
        <v>0</v>
      </c>
      <c r="M26" s="98">
        <f t="shared" si="2"/>
        <v>0</v>
      </c>
      <c r="N26" s="80">
        <v>0</v>
      </c>
      <c r="O26" s="80">
        <v>0</v>
      </c>
      <c r="P26" s="217" t="str">
        <f t="shared" si="3"/>
        <v>-</v>
      </c>
      <c r="Q26" s="225">
        <v>33</v>
      </c>
      <c r="R26" s="53">
        <v>14</v>
      </c>
      <c r="S26" s="38">
        <f t="shared" si="4"/>
        <v>42.424242424242422</v>
      </c>
      <c r="T26" s="37">
        <v>25</v>
      </c>
      <c r="U26" s="53">
        <v>1</v>
      </c>
      <c r="V26" s="38"/>
      <c r="W26" s="37">
        <v>11</v>
      </c>
      <c r="X26" s="53">
        <v>1</v>
      </c>
      <c r="Y26" s="38">
        <f t="shared" si="5"/>
        <v>9.0909090909090917</v>
      </c>
      <c r="Z26" s="37">
        <v>10</v>
      </c>
      <c r="AA26" s="53">
        <v>1</v>
      </c>
      <c r="AB26" s="226">
        <f t="shared" si="6"/>
        <v>10</v>
      </c>
      <c r="AC26" s="35"/>
      <c r="AD26" s="39"/>
    </row>
    <row r="27" spans="1:30" s="40" customFormat="1" ht="18" customHeight="1" x14ac:dyDescent="0.25">
      <c r="A27" s="144" t="s">
        <v>53</v>
      </c>
      <c r="B27" s="37">
        <v>25</v>
      </c>
      <c r="C27" s="37">
        <v>13</v>
      </c>
      <c r="D27" s="34"/>
      <c r="E27" s="37">
        <v>41</v>
      </c>
      <c r="F27" s="37">
        <v>12</v>
      </c>
      <c r="G27" s="38">
        <f t="shared" si="0"/>
        <v>29.26829268292683</v>
      </c>
      <c r="H27" s="80">
        <v>10</v>
      </c>
      <c r="I27" s="80">
        <v>2</v>
      </c>
      <c r="J27" s="98">
        <f t="shared" si="1"/>
        <v>20</v>
      </c>
      <c r="K27" s="80">
        <v>1</v>
      </c>
      <c r="L27" s="80">
        <v>0</v>
      </c>
      <c r="M27" s="98">
        <f t="shared" si="2"/>
        <v>0</v>
      </c>
      <c r="N27" s="80">
        <v>0</v>
      </c>
      <c r="O27" s="80">
        <v>0</v>
      </c>
      <c r="P27" s="217" t="str">
        <f t="shared" si="3"/>
        <v>-</v>
      </c>
      <c r="Q27" s="225">
        <v>37</v>
      </c>
      <c r="R27" s="53">
        <v>12</v>
      </c>
      <c r="S27" s="38">
        <f t="shared" si="4"/>
        <v>32.432432432432435</v>
      </c>
      <c r="T27" s="37">
        <v>25</v>
      </c>
      <c r="U27" s="53">
        <v>0</v>
      </c>
      <c r="V27" s="38"/>
      <c r="W27" s="37">
        <v>5</v>
      </c>
      <c r="X27" s="53">
        <v>0</v>
      </c>
      <c r="Y27" s="38">
        <f t="shared" si="5"/>
        <v>0</v>
      </c>
      <c r="Z27" s="37">
        <v>5</v>
      </c>
      <c r="AA27" s="53">
        <v>0</v>
      </c>
      <c r="AB27" s="226">
        <f t="shared" si="6"/>
        <v>0</v>
      </c>
      <c r="AC27" s="35"/>
      <c r="AD27" s="39"/>
    </row>
    <row r="28" spans="1:30" s="40" customFormat="1" ht="18" customHeight="1" x14ac:dyDescent="0.25">
      <c r="A28" s="144" t="s">
        <v>54</v>
      </c>
      <c r="B28" s="37">
        <v>13</v>
      </c>
      <c r="C28" s="37">
        <v>7</v>
      </c>
      <c r="D28" s="34"/>
      <c r="E28" s="37">
        <v>23</v>
      </c>
      <c r="F28" s="37">
        <v>6</v>
      </c>
      <c r="G28" s="38">
        <f t="shared" si="0"/>
        <v>26.086956521739129</v>
      </c>
      <c r="H28" s="80">
        <v>2</v>
      </c>
      <c r="I28" s="80">
        <v>1</v>
      </c>
      <c r="J28" s="98">
        <f t="shared" si="1"/>
        <v>50</v>
      </c>
      <c r="K28" s="80">
        <v>0</v>
      </c>
      <c r="L28" s="80">
        <v>0</v>
      </c>
      <c r="M28" s="98" t="str">
        <f t="shared" si="2"/>
        <v>-</v>
      </c>
      <c r="N28" s="80">
        <v>0</v>
      </c>
      <c r="O28" s="80">
        <v>0</v>
      </c>
      <c r="P28" s="217" t="str">
        <f t="shared" si="3"/>
        <v>-</v>
      </c>
      <c r="Q28" s="225">
        <v>23</v>
      </c>
      <c r="R28" s="53">
        <v>6</v>
      </c>
      <c r="S28" s="38">
        <f t="shared" si="4"/>
        <v>26.086956521739129</v>
      </c>
      <c r="T28" s="37">
        <v>11</v>
      </c>
      <c r="U28" s="53">
        <v>0</v>
      </c>
      <c r="V28" s="38"/>
      <c r="W28" s="37">
        <v>7</v>
      </c>
      <c r="X28" s="53">
        <v>0</v>
      </c>
      <c r="Y28" s="38">
        <f t="shared" si="5"/>
        <v>0</v>
      </c>
      <c r="Z28" s="37">
        <v>7</v>
      </c>
      <c r="AA28" s="53">
        <v>0</v>
      </c>
      <c r="AB28" s="226">
        <f t="shared" si="6"/>
        <v>0</v>
      </c>
      <c r="AC28" s="35"/>
      <c r="AD28" s="39"/>
    </row>
    <row r="29" spans="1:30" s="40" customFormat="1" ht="18" customHeight="1" x14ac:dyDescent="0.25">
      <c r="A29" s="144" t="s">
        <v>55</v>
      </c>
      <c r="B29" s="37">
        <v>51</v>
      </c>
      <c r="C29" s="37">
        <v>18</v>
      </c>
      <c r="D29" s="34"/>
      <c r="E29" s="37">
        <v>35</v>
      </c>
      <c r="F29" s="37">
        <v>15</v>
      </c>
      <c r="G29" s="38">
        <f t="shared" si="0"/>
        <v>42.857142857142854</v>
      </c>
      <c r="H29" s="80">
        <v>8</v>
      </c>
      <c r="I29" s="80">
        <v>2</v>
      </c>
      <c r="J29" s="98">
        <f t="shared" si="1"/>
        <v>25</v>
      </c>
      <c r="K29" s="80">
        <v>1</v>
      </c>
      <c r="L29" s="80">
        <v>0</v>
      </c>
      <c r="M29" s="98">
        <f t="shared" si="2"/>
        <v>0</v>
      </c>
      <c r="N29" s="80">
        <v>0</v>
      </c>
      <c r="O29" s="80">
        <v>0</v>
      </c>
      <c r="P29" s="217" t="str">
        <f t="shared" si="3"/>
        <v>-</v>
      </c>
      <c r="Q29" s="225">
        <v>29</v>
      </c>
      <c r="R29" s="53">
        <v>10</v>
      </c>
      <c r="S29" s="38">
        <f t="shared" si="4"/>
        <v>34.482758620689658</v>
      </c>
      <c r="T29" s="37">
        <v>53</v>
      </c>
      <c r="U29" s="53">
        <v>2</v>
      </c>
      <c r="V29" s="38"/>
      <c r="W29" s="37">
        <v>11</v>
      </c>
      <c r="X29" s="53">
        <v>1</v>
      </c>
      <c r="Y29" s="38">
        <f t="shared" si="5"/>
        <v>9.0909090909090917</v>
      </c>
      <c r="Z29" s="37">
        <v>11</v>
      </c>
      <c r="AA29" s="53">
        <v>1</v>
      </c>
      <c r="AB29" s="226">
        <f t="shared" si="6"/>
        <v>9.0909090909090917</v>
      </c>
      <c r="AC29" s="35"/>
      <c r="AD29" s="39"/>
    </row>
    <row r="30" spans="1:30" s="40" customFormat="1" ht="18" customHeight="1" x14ac:dyDescent="0.25">
      <c r="A30" s="144" t="s">
        <v>56</v>
      </c>
      <c r="B30" s="37">
        <v>21</v>
      </c>
      <c r="C30" s="37">
        <v>15</v>
      </c>
      <c r="D30" s="34"/>
      <c r="E30" s="37">
        <v>36</v>
      </c>
      <c r="F30" s="37">
        <v>13</v>
      </c>
      <c r="G30" s="38">
        <f t="shared" si="0"/>
        <v>36.111111111111114</v>
      </c>
      <c r="H30" s="80">
        <v>8</v>
      </c>
      <c r="I30" s="80">
        <v>3</v>
      </c>
      <c r="J30" s="98">
        <f t="shared" si="1"/>
        <v>37.5</v>
      </c>
      <c r="K30" s="80">
        <v>1</v>
      </c>
      <c r="L30" s="80">
        <v>0</v>
      </c>
      <c r="M30" s="98">
        <f t="shared" si="2"/>
        <v>0</v>
      </c>
      <c r="N30" s="80">
        <v>1</v>
      </c>
      <c r="O30" s="80">
        <v>0</v>
      </c>
      <c r="P30" s="217">
        <f t="shared" si="3"/>
        <v>0</v>
      </c>
      <c r="Q30" s="225">
        <v>33</v>
      </c>
      <c r="R30" s="53">
        <v>8</v>
      </c>
      <c r="S30" s="38">
        <f t="shared" si="4"/>
        <v>24.242424242424242</v>
      </c>
      <c r="T30" s="37">
        <v>15</v>
      </c>
      <c r="U30" s="53">
        <v>1</v>
      </c>
      <c r="V30" s="38"/>
      <c r="W30" s="37">
        <v>8</v>
      </c>
      <c r="X30" s="53">
        <v>1</v>
      </c>
      <c r="Y30" s="38">
        <f t="shared" si="5"/>
        <v>12.5</v>
      </c>
      <c r="Z30" s="37">
        <v>6</v>
      </c>
      <c r="AA30" s="53">
        <v>1</v>
      </c>
      <c r="AB30" s="226">
        <f t="shared" si="6"/>
        <v>16.666666666666668</v>
      </c>
      <c r="AC30" s="35"/>
      <c r="AD30" s="39"/>
    </row>
    <row r="31" spans="1:30" s="40" customFormat="1" ht="18" customHeight="1" x14ac:dyDescent="0.25">
      <c r="A31" s="144" t="s">
        <v>57</v>
      </c>
      <c r="B31" s="37">
        <v>11</v>
      </c>
      <c r="C31" s="37">
        <v>9</v>
      </c>
      <c r="D31" s="34"/>
      <c r="E31" s="37">
        <v>18</v>
      </c>
      <c r="F31" s="37">
        <v>9</v>
      </c>
      <c r="G31" s="38">
        <f t="shared" si="0"/>
        <v>50</v>
      </c>
      <c r="H31" s="80">
        <v>3</v>
      </c>
      <c r="I31" s="80">
        <v>2</v>
      </c>
      <c r="J31" s="98">
        <f t="shared" si="1"/>
        <v>66.666666666666671</v>
      </c>
      <c r="K31" s="80">
        <v>2</v>
      </c>
      <c r="L31" s="80">
        <v>0</v>
      </c>
      <c r="M31" s="98">
        <f t="shared" si="2"/>
        <v>0</v>
      </c>
      <c r="N31" s="80">
        <v>1</v>
      </c>
      <c r="O31" s="80">
        <v>0</v>
      </c>
      <c r="P31" s="217">
        <f t="shared" si="3"/>
        <v>0</v>
      </c>
      <c r="Q31" s="225">
        <v>17</v>
      </c>
      <c r="R31" s="53">
        <v>9</v>
      </c>
      <c r="S31" s="38">
        <f t="shared" si="4"/>
        <v>52.941176470588232</v>
      </c>
      <c r="T31" s="37">
        <v>11</v>
      </c>
      <c r="U31" s="53">
        <v>1</v>
      </c>
      <c r="V31" s="38"/>
      <c r="W31" s="37">
        <v>7</v>
      </c>
      <c r="X31" s="53">
        <v>1</v>
      </c>
      <c r="Y31" s="38">
        <f t="shared" si="5"/>
        <v>14.285714285714286</v>
      </c>
      <c r="Z31" s="37">
        <v>7</v>
      </c>
      <c r="AA31" s="53">
        <v>1</v>
      </c>
      <c r="AB31" s="226">
        <f t="shared" si="6"/>
        <v>14.285714285714286</v>
      </c>
      <c r="AC31" s="35"/>
      <c r="AD31" s="39"/>
    </row>
    <row r="32" spans="1:30" s="40" customFormat="1" ht="18" customHeight="1" x14ac:dyDescent="0.25">
      <c r="A32" s="144" t="s">
        <v>58</v>
      </c>
      <c r="B32" s="37">
        <v>30</v>
      </c>
      <c r="C32" s="37">
        <v>9</v>
      </c>
      <c r="D32" s="34"/>
      <c r="E32" s="37">
        <v>29</v>
      </c>
      <c r="F32" s="37">
        <v>8</v>
      </c>
      <c r="G32" s="38">
        <f t="shared" si="0"/>
        <v>27.586206896551722</v>
      </c>
      <c r="H32" s="80">
        <v>9</v>
      </c>
      <c r="I32" s="80">
        <v>0</v>
      </c>
      <c r="J32" s="98">
        <f t="shared" si="1"/>
        <v>0</v>
      </c>
      <c r="K32" s="80">
        <v>1</v>
      </c>
      <c r="L32" s="80">
        <v>0</v>
      </c>
      <c r="M32" s="98">
        <f t="shared" si="2"/>
        <v>0</v>
      </c>
      <c r="N32" s="80">
        <v>0</v>
      </c>
      <c r="O32" s="80">
        <v>0</v>
      </c>
      <c r="P32" s="217" t="str">
        <f t="shared" si="3"/>
        <v>-</v>
      </c>
      <c r="Q32" s="225">
        <v>26</v>
      </c>
      <c r="R32" s="53">
        <v>7</v>
      </c>
      <c r="S32" s="38">
        <f t="shared" si="4"/>
        <v>26.923076923076923</v>
      </c>
      <c r="T32" s="37">
        <v>27</v>
      </c>
      <c r="U32" s="53">
        <v>1</v>
      </c>
      <c r="V32" s="38"/>
      <c r="W32" s="37">
        <v>6</v>
      </c>
      <c r="X32" s="53">
        <v>0</v>
      </c>
      <c r="Y32" s="38">
        <f t="shared" si="5"/>
        <v>0</v>
      </c>
      <c r="Z32" s="37">
        <v>5</v>
      </c>
      <c r="AA32" s="53">
        <v>0</v>
      </c>
      <c r="AB32" s="226">
        <f t="shared" si="6"/>
        <v>0</v>
      </c>
      <c r="AC32" s="35"/>
      <c r="AD32" s="39"/>
    </row>
    <row r="33" spans="1:30" s="40" customFormat="1" ht="18" customHeight="1" x14ac:dyDescent="0.25">
      <c r="A33" s="144" t="s">
        <v>59</v>
      </c>
      <c r="B33" s="37">
        <v>27</v>
      </c>
      <c r="C33" s="37">
        <v>22</v>
      </c>
      <c r="D33" s="34"/>
      <c r="E33" s="37">
        <v>51</v>
      </c>
      <c r="F33" s="37">
        <v>22</v>
      </c>
      <c r="G33" s="38">
        <f t="shared" si="0"/>
        <v>43.137254901960787</v>
      </c>
      <c r="H33" s="80">
        <v>6</v>
      </c>
      <c r="I33" s="80">
        <v>3</v>
      </c>
      <c r="J33" s="98">
        <f t="shared" si="1"/>
        <v>50</v>
      </c>
      <c r="K33" s="80">
        <v>2</v>
      </c>
      <c r="L33" s="80">
        <v>1</v>
      </c>
      <c r="M33" s="98">
        <f t="shared" si="2"/>
        <v>50</v>
      </c>
      <c r="N33" s="80">
        <v>0</v>
      </c>
      <c r="O33" s="80">
        <v>0</v>
      </c>
      <c r="P33" s="217" t="str">
        <f t="shared" si="3"/>
        <v>-</v>
      </c>
      <c r="Q33" s="225">
        <v>44</v>
      </c>
      <c r="R33" s="53">
        <v>18</v>
      </c>
      <c r="S33" s="38">
        <f t="shared" si="4"/>
        <v>40.909090909090907</v>
      </c>
      <c r="T33" s="37">
        <v>18</v>
      </c>
      <c r="U33" s="53">
        <v>3</v>
      </c>
      <c r="V33" s="38"/>
      <c r="W33" s="37">
        <v>14</v>
      </c>
      <c r="X33" s="53">
        <v>3</v>
      </c>
      <c r="Y33" s="38">
        <f t="shared" si="5"/>
        <v>21.428571428571427</v>
      </c>
      <c r="Z33" s="37">
        <v>13</v>
      </c>
      <c r="AA33" s="53">
        <v>2</v>
      </c>
      <c r="AB33" s="226">
        <f t="shared" si="6"/>
        <v>15.384615384615385</v>
      </c>
      <c r="AC33" s="35"/>
      <c r="AD33" s="39"/>
    </row>
    <row r="34" spans="1:30" s="40" customFormat="1" ht="18" customHeight="1" x14ac:dyDescent="0.25">
      <c r="A34" s="144" t="s">
        <v>60</v>
      </c>
      <c r="B34" s="37">
        <v>11</v>
      </c>
      <c r="C34" s="37">
        <v>9</v>
      </c>
      <c r="D34" s="34"/>
      <c r="E34" s="37">
        <v>20</v>
      </c>
      <c r="F34" s="37">
        <v>9</v>
      </c>
      <c r="G34" s="38">
        <f t="shared" si="0"/>
        <v>45</v>
      </c>
      <c r="H34" s="80">
        <v>2</v>
      </c>
      <c r="I34" s="80">
        <v>1</v>
      </c>
      <c r="J34" s="98">
        <f t="shared" si="1"/>
        <v>50</v>
      </c>
      <c r="K34" s="80">
        <v>0</v>
      </c>
      <c r="L34" s="80">
        <v>0</v>
      </c>
      <c r="M34" s="98" t="str">
        <f t="shared" si="2"/>
        <v>-</v>
      </c>
      <c r="N34" s="80">
        <v>0</v>
      </c>
      <c r="O34" s="80">
        <v>0</v>
      </c>
      <c r="P34" s="217" t="str">
        <f t="shared" si="3"/>
        <v>-</v>
      </c>
      <c r="Q34" s="225">
        <v>18</v>
      </c>
      <c r="R34" s="53">
        <v>5</v>
      </c>
      <c r="S34" s="38">
        <f t="shared" si="4"/>
        <v>27.777777777777779</v>
      </c>
      <c r="T34" s="37">
        <v>9</v>
      </c>
      <c r="U34" s="53">
        <v>1</v>
      </c>
      <c r="V34" s="38"/>
      <c r="W34" s="37">
        <v>6</v>
      </c>
      <c r="X34" s="53">
        <v>1</v>
      </c>
      <c r="Y34" s="38">
        <f t="shared" si="5"/>
        <v>16.666666666666668</v>
      </c>
      <c r="Z34" s="37">
        <v>6</v>
      </c>
      <c r="AA34" s="53">
        <v>0</v>
      </c>
      <c r="AB34" s="226">
        <f t="shared" si="6"/>
        <v>0</v>
      </c>
      <c r="AC34" s="35"/>
      <c r="AD34" s="39"/>
    </row>
    <row r="35" spans="1:30" s="40" customFormat="1" ht="18" customHeight="1" thickBot="1" x14ac:dyDescent="0.3">
      <c r="A35" s="145" t="s">
        <v>61</v>
      </c>
      <c r="B35" s="146">
        <v>29</v>
      </c>
      <c r="C35" s="146">
        <v>28</v>
      </c>
      <c r="D35" s="218"/>
      <c r="E35" s="146">
        <v>57</v>
      </c>
      <c r="F35" s="146">
        <v>28</v>
      </c>
      <c r="G35" s="166">
        <f t="shared" si="0"/>
        <v>49.122807017543863</v>
      </c>
      <c r="H35" s="219">
        <v>5</v>
      </c>
      <c r="I35" s="219">
        <v>2</v>
      </c>
      <c r="J35" s="220">
        <f t="shared" si="1"/>
        <v>40</v>
      </c>
      <c r="K35" s="219">
        <v>0</v>
      </c>
      <c r="L35" s="219">
        <v>2</v>
      </c>
      <c r="M35" s="220" t="str">
        <f t="shared" si="2"/>
        <v>-</v>
      </c>
      <c r="N35" s="219">
        <v>0</v>
      </c>
      <c r="O35" s="219">
        <v>0</v>
      </c>
      <c r="P35" s="221" t="str">
        <f t="shared" si="3"/>
        <v>-</v>
      </c>
      <c r="Q35" s="227">
        <v>44</v>
      </c>
      <c r="R35" s="163">
        <v>27</v>
      </c>
      <c r="S35" s="166">
        <f t="shared" si="4"/>
        <v>61.363636363636367</v>
      </c>
      <c r="T35" s="146">
        <v>25</v>
      </c>
      <c r="U35" s="163">
        <v>7</v>
      </c>
      <c r="V35" s="166"/>
      <c r="W35" s="146">
        <v>6</v>
      </c>
      <c r="X35" s="163">
        <v>7</v>
      </c>
      <c r="Y35" s="166">
        <f t="shared" si="5"/>
        <v>116.66666666666667</v>
      </c>
      <c r="Z35" s="146">
        <v>5</v>
      </c>
      <c r="AA35" s="163">
        <v>7</v>
      </c>
      <c r="AB35" s="228">
        <f t="shared" si="6"/>
        <v>140</v>
      </c>
      <c r="AC35" s="35"/>
      <c r="AD35" s="39"/>
    </row>
    <row r="36" spans="1:30" s="40" customFormat="1" ht="28.5" customHeight="1" x14ac:dyDescent="0.25">
      <c r="A36" s="210"/>
      <c r="B36" s="211"/>
      <c r="C36" s="284" t="s">
        <v>124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11"/>
      <c r="R36" s="222"/>
      <c r="S36" s="215"/>
      <c r="T36" s="211"/>
      <c r="U36" s="222"/>
      <c r="V36" s="215"/>
      <c r="W36" s="211"/>
      <c r="X36" s="222"/>
      <c r="Y36" s="215"/>
      <c r="Z36" s="211"/>
      <c r="AA36" s="222"/>
      <c r="AB36" s="215"/>
      <c r="AC36" s="35"/>
      <c r="AD36" s="39"/>
    </row>
    <row r="37" spans="1:30" ht="47.4" customHeight="1" x14ac:dyDescent="0.25">
      <c r="A37" s="43"/>
      <c r="B37" s="43"/>
      <c r="C37" s="285" t="s">
        <v>99</v>
      </c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</row>
    <row r="38" spans="1:30" ht="14.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ht="14.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ht="14.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ht="14.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5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5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5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5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5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5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5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5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5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5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5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5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5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5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5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5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5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5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5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5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5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5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5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  <row r="89" spans="11:25" x14ac:dyDescent="0.25"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</sheetData>
  <mergeCells count="42">
    <mergeCell ref="C36:P36"/>
    <mergeCell ref="C37:P37"/>
    <mergeCell ref="B1:P1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T3:V3"/>
    <mergeCell ref="W3:Y3"/>
    <mergeCell ref="K4:K5"/>
    <mergeCell ref="L4:L5"/>
    <mergeCell ref="M4:M5"/>
  </mergeCells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9"/>
  <sheetViews>
    <sheetView view="pageBreakPreview" zoomScale="80" zoomScaleNormal="70" zoomScaleSheetLayoutView="80" workbookViewId="0">
      <selection activeCell="I21" sqref="I21"/>
    </sheetView>
  </sheetViews>
  <sheetFormatPr defaultColWidth="8" defaultRowHeight="13.2" x14ac:dyDescent="0.25"/>
  <cols>
    <col min="1" max="1" width="60.33203125" style="2" customWidth="1"/>
    <col min="2" max="3" width="19.6640625" style="2" customWidth="1"/>
    <col min="4" max="4" width="13.6640625" style="2" customWidth="1"/>
    <col min="5" max="5" width="13.33203125" style="2" customWidth="1"/>
    <col min="6" max="16384" width="8" style="2"/>
  </cols>
  <sheetData>
    <row r="1" spans="1:9" ht="52.5" customHeight="1" x14ac:dyDescent="0.25">
      <c r="A1" s="236" t="s">
        <v>63</v>
      </c>
      <c r="B1" s="236"/>
      <c r="C1" s="236"/>
      <c r="D1" s="236"/>
      <c r="E1" s="236"/>
    </row>
    <row r="2" spans="1:9" ht="29.25" customHeight="1" x14ac:dyDescent="0.2">
      <c r="A2" s="290"/>
      <c r="B2" s="290"/>
      <c r="C2" s="290"/>
      <c r="D2" s="290"/>
      <c r="E2" s="290"/>
    </row>
    <row r="3" spans="1:9" s="3" customFormat="1" ht="23.25" customHeight="1" x14ac:dyDescent="0.3">
      <c r="A3" s="241" t="s">
        <v>0</v>
      </c>
      <c r="B3" s="237" t="s">
        <v>102</v>
      </c>
      <c r="C3" s="237" t="s">
        <v>103</v>
      </c>
      <c r="D3" s="280" t="s">
        <v>1</v>
      </c>
      <c r="E3" s="281"/>
    </row>
    <row r="4" spans="1:9" s="3" customFormat="1" ht="27.6" x14ac:dyDescent="0.3">
      <c r="A4" s="242"/>
      <c r="B4" s="238"/>
      <c r="C4" s="238"/>
      <c r="D4" s="4" t="s">
        <v>2</v>
      </c>
      <c r="E4" s="5" t="s">
        <v>25</v>
      </c>
    </row>
    <row r="5" spans="1:9" s="7" customFormat="1" ht="15.75" customHeight="1" x14ac:dyDescent="0.3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350000000000001" customHeight="1" x14ac:dyDescent="0.3">
      <c r="A6" s="8" t="s">
        <v>96</v>
      </c>
      <c r="B6" s="73" t="s">
        <v>90</v>
      </c>
      <c r="C6" s="73">
        <f>'8-ВПО-ЦЗ'!C7</f>
        <v>4557</v>
      </c>
      <c r="D6" s="9" t="s">
        <v>90</v>
      </c>
      <c r="E6" s="68" t="s">
        <v>90</v>
      </c>
      <c r="I6" s="11"/>
    </row>
    <row r="7" spans="1:9" s="3" customFormat="1" ht="19.350000000000001" customHeight="1" x14ac:dyDescent="0.3">
      <c r="A7" s="8" t="s">
        <v>27</v>
      </c>
      <c r="B7" s="73">
        <f>'8-ВПО-ЦЗ'!E7</f>
        <v>224</v>
      </c>
      <c r="C7" s="73">
        <f>'8-ВПО-ЦЗ'!F7</f>
        <v>3381</v>
      </c>
      <c r="D7" s="176" t="str">
        <f>'8-ВПО-ЦЗ'!G7</f>
        <v>+15,1р.</v>
      </c>
      <c r="E7" s="68">
        <f t="shared" ref="E7:E11" si="0">C7-B7</f>
        <v>3157</v>
      </c>
      <c r="I7" s="11"/>
    </row>
    <row r="8" spans="1:9" s="3" customFormat="1" ht="41.85" customHeight="1" x14ac:dyDescent="0.3">
      <c r="A8" s="12" t="s">
        <v>28</v>
      </c>
      <c r="B8" s="73">
        <f>'8-ВПО-ЦЗ'!H7</f>
        <v>55</v>
      </c>
      <c r="C8" s="73">
        <f>'8-ВПО-ЦЗ'!I7</f>
        <v>1108</v>
      </c>
      <c r="D8" s="176" t="str">
        <f>'8-ВПО-ЦЗ'!J7</f>
        <v>+20,2р.</v>
      </c>
      <c r="E8" s="68">
        <f t="shared" si="0"/>
        <v>1053</v>
      </c>
      <c r="I8" s="11"/>
    </row>
    <row r="9" spans="1:9" s="3" customFormat="1" ht="19.350000000000001" customHeight="1" x14ac:dyDescent="0.3">
      <c r="A9" s="8" t="s">
        <v>29</v>
      </c>
      <c r="B9" s="73">
        <f>'8-ВПО-ЦЗ'!K7</f>
        <v>15</v>
      </c>
      <c r="C9" s="73">
        <f>'8-ВПО-ЦЗ'!L7</f>
        <v>92</v>
      </c>
      <c r="D9" s="177" t="str">
        <f>'8-ВПО-ЦЗ'!M7</f>
        <v>+6,1р.</v>
      </c>
      <c r="E9" s="68">
        <f t="shared" si="0"/>
        <v>77</v>
      </c>
      <c r="I9" s="11"/>
    </row>
    <row r="10" spans="1:9" s="3" customFormat="1" ht="48.75" customHeight="1" x14ac:dyDescent="0.3">
      <c r="A10" s="13" t="s">
        <v>20</v>
      </c>
      <c r="B10" s="73">
        <f>'8-ВПО-ЦЗ'!N7</f>
        <v>1</v>
      </c>
      <c r="C10" s="73">
        <f>'8-ВПО-ЦЗ'!O7</f>
        <v>4</v>
      </c>
      <c r="D10" s="177" t="str">
        <f>'8-ВПО-ЦЗ'!P7</f>
        <v>+4р.</v>
      </c>
      <c r="E10" s="68">
        <f t="shared" si="0"/>
        <v>3</v>
      </c>
      <c r="I10" s="11"/>
    </row>
    <row r="11" spans="1:9" s="3" customFormat="1" ht="44.85" customHeight="1" x14ac:dyDescent="0.3">
      <c r="A11" s="13" t="s">
        <v>30</v>
      </c>
      <c r="B11" s="74">
        <f>'8-ВПО-ЦЗ'!Q7</f>
        <v>175</v>
      </c>
      <c r="C11" s="74">
        <f>'8-ВПО-ЦЗ'!R7</f>
        <v>3270</v>
      </c>
      <c r="D11" s="176" t="str">
        <f>'8-ВПО-ЦЗ'!S7</f>
        <v>+18,7р.</v>
      </c>
      <c r="E11" s="68">
        <f t="shared" si="0"/>
        <v>3095</v>
      </c>
      <c r="I11" s="11"/>
    </row>
    <row r="12" spans="1:9" s="3" customFormat="1" ht="12.75" customHeight="1" x14ac:dyDescent="0.3">
      <c r="A12" s="243" t="s">
        <v>4</v>
      </c>
      <c r="B12" s="244"/>
      <c r="C12" s="244"/>
      <c r="D12" s="244"/>
      <c r="E12" s="244"/>
      <c r="I12" s="11"/>
    </row>
    <row r="13" spans="1:9" s="3" customFormat="1" ht="18" customHeight="1" x14ac:dyDescent="0.3">
      <c r="A13" s="245"/>
      <c r="B13" s="246"/>
      <c r="C13" s="246"/>
      <c r="D13" s="246"/>
      <c r="E13" s="246"/>
      <c r="I13" s="11"/>
    </row>
    <row r="14" spans="1:9" s="3" customFormat="1" ht="20.25" customHeight="1" x14ac:dyDescent="0.3">
      <c r="A14" s="241" t="s">
        <v>0</v>
      </c>
      <c r="B14" s="247" t="s">
        <v>104</v>
      </c>
      <c r="C14" s="247" t="s">
        <v>105</v>
      </c>
      <c r="D14" s="280" t="s">
        <v>1</v>
      </c>
      <c r="E14" s="281"/>
      <c r="I14" s="11"/>
    </row>
    <row r="15" spans="1:9" ht="32.1" customHeight="1" x14ac:dyDescent="0.25">
      <c r="A15" s="242"/>
      <c r="B15" s="247"/>
      <c r="C15" s="247"/>
      <c r="D15" s="19" t="s">
        <v>2</v>
      </c>
      <c r="E15" s="5" t="s">
        <v>25</v>
      </c>
      <c r="I15" s="11"/>
    </row>
    <row r="16" spans="1:9" ht="20.85" customHeight="1" x14ac:dyDescent="0.25">
      <c r="A16" s="8" t="s">
        <v>89</v>
      </c>
      <c r="B16" s="74" t="s">
        <v>90</v>
      </c>
      <c r="C16" s="74">
        <f>'8-ВПО-ЦЗ'!U7</f>
        <v>706</v>
      </c>
      <c r="D16" s="14" t="s">
        <v>90</v>
      </c>
      <c r="E16" s="68" t="s">
        <v>90</v>
      </c>
      <c r="I16" s="11"/>
    </row>
    <row r="17" spans="1:9" ht="20.85" customHeight="1" x14ac:dyDescent="0.25">
      <c r="A17" s="1" t="s">
        <v>27</v>
      </c>
      <c r="B17" s="74">
        <f>'8-ВПО-ЦЗ'!W7</f>
        <v>42</v>
      </c>
      <c r="C17" s="74">
        <f>'8-ВПО-ЦЗ'!X7</f>
        <v>545</v>
      </c>
      <c r="D17" s="176" t="str">
        <f>'8-ВПО-ЦЗ'!Y7</f>
        <v>+13р.</v>
      </c>
      <c r="E17" s="68">
        <f t="shared" ref="E17:E18" si="1">C17-B17</f>
        <v>503</v>
      </c>
      <c r="I17" s="11"/>
    </row>
    <row r="18" spans="1:9" ht="20.399999999999999" x14ac:dyDescent="0.25">
      <c r="A18" s="1" t="s">
        <v>32</v>
      </c>
      <c r="B18" s="74">
        <f>'8-ВПО-ЦЗ'!Z7</f>
        <v>39</v>
      </c>
      <c r="C18" s="74">
        <f>'8-ВПО-ЦЗ'!AA7</f>
        <v>402</v>
      </c>
      <c r="D18" s="176" t="str">
        <f>'8-ВПО-ЦЗ'!Y8</f>
        <v>+6р.</v>
      </c>
      <c r="E18" s="68">
        <f t="shared" si="1"/>
        <v>363</v>
      </c>
      <c r="I18" s="11"/>
    </row>
    <row r="19" spans="1:9" ht="72" customHeight="1" x14ac:dyDescent="0.3">
      <c r="A19" s="235" t="s">
        <v>91</v>
      </c>
      <c r="B19" s="235"/>
      <c r="C19" s="235"/>
      <c r="D19" s="235"/>
      <c r="E19" s="235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89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AC1" sqref="AC1:AC1048576"/>
    </sheetView>
  </sheetViews>
  <sheetFormatPr defaultColWidth="9.33203125" defaultRowHeight="13.8" x14ac:dyDescent="0.25"/>
  <cols>
    <col min="1" max="1" width="25.6640625" style="42" customWidth="1"/>
    <col min="2" max="2" width="11" style="42" hidden="1" customWidth="1"/>
    <col min="3" max="3" width="18.33203125" style="42" customWidth="1"/>
    <col min="4" max="4" width="12.44140625" style="42" hidden="1" customWidth="1"/>
    <col min="5" max="6" width="12.109375" style="42" customWidth="1"/>
    <col min="7" max="7" width="7.44140625" style="42" customWidth="1"/>
    <col min="8" max="8" width="11.6640625" style="42" customWidth="1"/>
    <col min="9" max="9" width="11" style="42" customWidth="1"/>
    <col min="10" max="10" width="7.44140625" style="42" customWidth="1"/>
    <col min="11" max="12" width="9.44140625" style="42" customWidth="1"/>
    <col min="13" max="13" width="9" style="42" customWidth="1"/>
    <col min="14" max="15" width="11.44140625" style="42" customWidth="1"/>
    <col min="16" max="16" width="8.33203125" style="42" customWidth="1"/>
    <col min="17" max="18" width="15.6640625" style="42" customWidth="1"/>
    <col min="19" max="19" width="8.33203125" style="42" customWidth="1"/>
    <col min="20" max="20" width="10.5546875" style="42" hidden="1" customWidth="1"/>
    <col min="21" max="21" width="24.44140625" style="42" customWidth="1"/>
    <col min="22" max="22" width="5.5546875" style="42" hidden="1" customWidth="1"/>
    <col min="23" max="24" width="15.88671875" style="42" customWidth="1"/>
    <col min="25" max="25" width="8.33203125" style="42" customWidth="1"/>
    <col min="26" max="27" width="15.6640625" style="42" customWidth="1"/>
    <col min="28" max="28" width="9.33203125" style="42" customWidth="1"/>
    <col min="29" max="16384" width="9.33203125" style="42"/>
  </cols>
  <sheetData>
    <row r="1" spans="1:32" s="26" customFormat="1" ht="49.5" customHeight="1" x14ac:dyDescent="0.3">
      <c r="B1" s="262" t="s">
        <v>107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5"/>
      <c r="R1" s="25"/>
      <c r="S1" s="25"/>
      <c r="T1" s="25"/>
      <c r="U1" s="248" t="s">
        <v>14</v>
      </c>
      <c r="V1" s="248"/>
      <c r="W1" s="248"/>
      <c r="X1" s="248"/>
      <c r="Y1" s="248"/>
      <c r="Z1" s="248"/>
      <c r="AA1" s="248"/>
      <c r="AB1" s="248"/>
    </row>
    <row r="2" spans="1:32" s="29" customFormat="1" ht="14.2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0" t="s">
        <v>7</v>
      </c>
      <c r="N2" s="260"/>
      <c r="O2" s="260"/>
      <c r="P2" s="260"/>
      <c r="Q2" s="28"/>
      <c r="R2" s="28"/>
      <c r="S2" s="28"/>
      <c r="T2" s="28"/>
      <c r="U2" s="28"/>
      <c r="V2" s="28"/>
      <c r="X2" s="261"/>
      <c r="Y2" s="261"/>
      <c r="Z2" s="260" t="s">
        <v>7</v>
      </c>
      <c r="AA2" s="260"/>
      <c r="AB2" s="260"/>
      <c r="AC2" s="52"/>
    </row>
    <row r="3" spans="1:32" s="30" customFormat="1" ht="47.85" customHeight="1" x14ac:dyDescent="0.3">
      <c r="A3" s="258"/>
      <c r="B3" s="155"/>
      <c r="C3" s="151" t="s">
        <v>94</v>
      </c>
      <c r="D3" s="155"/>
      <c r="E3" s="291" t="s">
        <v>22</v>
      </c>
      <c r="F3" s="291"/>
      <c r="G3" s="291"/>
      <c r="H3" s="291" t="s">
        <v>13</v>
      </c>
      <c r="I3" s="291"/>
      <c r="J3" s="291"/>
      <c r="K3" s="291" t="s">
        <v>9</v>
      </c>
      <c r="L3" s="291"/>
      <c r="M3" s="291"/>
      <c r="N3" s="291" t="s">
        <v>10</v>
      </c>
      <c r="O3" s="291"/>
      <c r="P3" s="291"/>
      <c r="Q3" s="293" t="s">
        <v>8</v>
      </c>
      <c r="R3" s="294"/>
      <c r="S3" s="295"/>
      <c r="T3" s="291" t="s">
        <v>97</v>
      </c>
      <c r="U3" s="291"/>
      <c r="V3" s="291"/>
      <c r="W3" s="291" t="s">
        <v>127</v>
      </c>
      <c r="X3" s="291"/>
      <c r="Y3" s="291"/>
      <c r="Z3" s="291" t="s">
        <v>12</v>
      </c>
      <c r="AA3" s="291"/>
      <c r="AB3" s="291"/>
    </row>
    <row r="4" spans="1:32" s="31" customFormat="1" ht="19.5" customHeight="1" x14ac:dyDescent="0.3">
      <c r="A4" s="258"/>
      <c r="B4" s="292" t="s">
        <v>62</v>
      </c>
      <c r="C4" s="254" t="s">
        <v>92</v>
      </c>
      <c r="D4" s="257" t="s">
        <v>2</v>
      </c>
      <c r="E4" s="254" t="s">
        <v>62</v>
      </c>
      <c r="F4" s="254" t="s">
        <v>92</v>
      </c>
      <c r="G4" s="257" t="s">
        <v>2</v>
      </c>
      <c r="H4" s="254" t="s">
        <v>62</v>
      </c>
      <c r="I4" s="254" t="s">
        <v>92</v>
      </c>
      <c r="J4" s="257" t="s">
        <v>2</v>
      </c>
      <c r="K4" s="254" t="s">
        <v>62</v>
      </c>
      <c r="L4" s="254" t="s">
        <v>92</v>
      </c>
      <c r="M4" s="257" t="s">
        <v>2</v>
      </c>
      <c r="N4" s="254" t="s">
        <v>62</v>
      </c>
      <c r="O4" s="254" t="s">
        <v>92</v>
      </c>
      <c r="P4" s="257" t="s">
        <v>2</v>
      </c>
      <c r="Q4" s="254" t="s">
        <v>62</v>
      </c>
      <c r="R4" s="254" t="s">
        <v>92</v>
      </c>
      <c r="S4" s="257" t="s">
        <v>2</v>
      </c>
      <c r="T4" s="254" t="s">
        <v>15</v>
      </c>
      <c r="U4" s="256" t="s">
        <v>92</v>
      </c>
      <c r="V4" s="257" t="s">
        <v>2</v>
      </c>
      <c r="W4" s="254" t="s">
        <v>62</v>
      </c>
      <c r="X4" s="254" t="s">
        <v>92</v>
      </c>
      <c r="Y4" s="257" t="s">
        <v>2</v>
      </c>
      <c r="Z4" s="254" t="s">
        <v>62</v>
      </c>
      <c r="AA4" s="254" t="s">
        <v>92</v>
      </c>
      <c r="AB4" s="257" t="s">
        <v>2</v>
      </c>
    </row>
    <row r="5" spans="1:32" s="31" customFormat="1" ht="15.75" customHeight="1" x14ac:dyDescent="0.3">
      <c r="A5" s="258"/>
      <c r="B5" s="292"/>
      <c r="C5" s="254"/>
      <c r="D5" s="257"/>
      <c r="E5" s="254"/>
      <c r="F5" s="254"/>
      <c r="G5" s="257"/>
      <c r="H5" s="254"/>
      <c r="I5" s="254"/>
      <c r="J5" s="257"/>
      <c r="K5" s="254"/>
      <c r="L5" s="254"/>
      <c r="M5" s="257"/>
      <c r="N5" s="254"/>
      <c r="O5" s="254"/>
      <c r="P5" s="257"/>
      <c r="Q5" s="254"/>
      <c r="R5" s="254"/>
      <c r="S5" s="257"/>
      <c r="T5" s="254"/>
      <c r="U5" s="256"/>
      <c r="V5" s="257"/>
      <c r="W5" s="254"/>
      <c r="X5" s="254"/>
      <c r="Y5" s="257"/>
      <c r="Z5" s="254"/>
      <c r="AA5" s="254"/>
      <c r="AB5" s="257"/>
    </row>
    <row r="6" spans="1:32" s="48" customFormat="1" ht="11.25" customHeight="1" x14ac:dyDescent="0.25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33">
        <f>SUM(B8:B35)</f>
        <v>261</v>
      </c>
      <c r="C7" s="33">
        <f>SUM(C8:C35)</f>
        <v>4557</v>
      </c>
      <c r="D7" s="34">
        <f>IF(ISERROR(C7*100/B7),"-",(C7*100/B7))</f>
        <v>1745.9770114942528</v>
      </c>
      <c r="E7" s="33">
        <f>SUM(E8:E35)</f>
        <v>224</v>
      </c>
      <c r="F7" s="33">
        <f>SUM(F8:F35)</f>
        <v>3381</v>
      </c>
      <c r="G7" s="172" t="s">
        <v>128</v>
      </c>
      <c r="H7" s="33">
        <f>SUM(H8:H35)</f>
        <v>55</v>
      </c>
      <c r="I7" s="33">
        <f>SUM(I8:I35)</f>
        <v>1108</v>
      </c>
      <c r="J7" s="172" t="s">
        <v>150</v>
      </c>
      <c r="K7" s="33">
        <f>SUM(K8:K35)</f>
        <v>15</v>
      </c>
      <c r="L7" s="33">
        <f>SUM(L8:L35)</f>
        <v>92</v>
      </c>
      <c r="M7" s="172" t="s">
        <v>162</v>
      </c>
      <c r="N7" s="33">
        <f>SUM(N8:N35)</f>
        <v>1</v>
      </c>
      <c r="O7" s="33">
        <f>SUM(O8:O35)</f>
        <v>4</v>
      </c>
      <c r="P7" s="172" t="s">
        <v>164</v>
      </c>
      <c r="Q7" s="33">
        <f>SUM(Q8:Q35)</f>
        <v>175</v>
      </c>
      <c r="R7" s="181">
        <f>SUM(R8:R35)</f>
        <v>3270</v>
      </c>
      <c r="S7" s="172" t="s">
        <v>132</v>
      </c>
      <c r="T7" s="33">
        <f>SUM(T8:T35)</f>
        <v>236</v>
      </c>
      <c r="U7" s="33">
        <f>SUM(U8:U35)</f>
        <v>706</v>
      </c>
      <c r="V7" s="34">
        <f>IF(ISERROR(U7*100/T7),"-",(U7*100/T7))</f>
        <v>299.15254237288133</v>
      </c>
      <c r="W7" s="33">
        <f>SUM(W8:W35)</f>
        <v>42</v>
      </c>
      <c r="X7" s="33">
        <f>SUM(X8:X35)</f>
        <v>545</v>
      </c>
      <c r="Y7" s="172" t="s">
        <v>176</v>
      </c>
      <c r="Z7" s="33">
        <f>SUM(Z8:Z35)</f>
        <v>39</v>
      </c>
      <c r="AA7" s="33">
        <f>SUM(AA8:AA35)</f>
        <v>402</v>
      </c>
      <c r="AB7" s="172" t="s">
        <v>183</v>
      </c>
      <c r="AC7" s="35"/>
      <c r="AF7" s="40"/>
    </row>
    <row r="8" spans="1:32" s="40" customFormat="1" ht="19.5" customHeight="1" x14ac:dyDescent="0.3">
      <c r="A8" s="54" t="s">
        <v>34</v>
      </c>
      <c r="B8" s="37">
        <v>151</v>
      </c>
      <c r="C8" s="193">
        <v>1728</v>
      </c>
      <c r="D8" s="34"/>
      <c r="E8" s="198">
        <v>135</v>
      </c>
      <c r="F8" s="193">
        <v>1194</v>
      </c>
      <c r="G8" s="173" t="s">
        <v>129</v>
      </c>
      <c r="H8" s="198">
        <v>29</v>
      </c>
      <c r="I8" s="193">
        <v>293</v>
      </c>
      <c r="J8" s="173" t="s">
        <v>151</v>
      </c>
      <c r="K8" s="198">
        <v>8</v>
      </c>
      <c r="L8" s="193">
        <v>49</v>
      </c>
      <c r="M8" s="173" t="s">
        <v>162</v>
      </c>
      <c r="N8" s="198">
        <v>1</v>
      </c>
      <c r="O8" s="192">
        <v>3</v>
      </c>
      <c r="P8" s="208" t="s">
        <v>163</v>
      </c>
      <c r="Q8" s="200">
        <v>106</v>
      </c>
      <c r="R8" s="202">
        <v>1111</v>
      </c>
      <c r="S8" s="173" t="s">
        <v>165</v>
      </c>
      <c r="T8" s="198">
        <v>132</v>
      </c>
      <c r="U8" s="194">
        <v>277</v>
      </c>
      <c r="V8" s="199"/>
      <c r="W8" s="198">
        <v>29</v>
      </c>
      <c r="X8" s="193">
        <v>173</v>
      </c>
      <c r="Y8" s="173" t="s">
        <v>155</v>
      </c>
      <c r="Z8" s="201">
        <v>26</v>
      </c>
      <c r="AA8" s="196">
        <v>140</v>
      </c>
      <c r="AB8" s="173" t="s">
        <v>184</v>
      </c>
      <c r="AC8" s="35"/>
      <c r="AD8" s="39"/>
    </row>
    <row r="9" spans="1:32" s="41" customFormat="1" ht="19.5" customHeight="1" x14ac:dyDescent="0.3">
      <c r="A9" s="54" t="s">
        <v>35</v>
      </c>
      <c r="B9" s="37">
        <v>5</v>
      </c>
      <c r="C9" s="193">
        <v>134</v>
      </c>
      <c r="D9" s="34"/>
      <c r="E9" s="198">
        <v>5</v>
      </c>
      <c r="F9" s="193">
        <v>117</v>
      </c>
      <c r="G9" s="173" t="s">
        <v>130</v>
      </c>
      <c r="H9" s="198">
        <v>2</v>
      </c>
      <c r="I9" s="193">
        <v>31</v>
      </c>
      <c r="J9" s="173" t="s">
        <v>152</v>
      </c>
      <c r="K9" s="198">
        <v>1</v>
      </c>
      <c r="L9" s="193">
        <v>3</v>
      </c>
      <c r="M9" s="173" t="s">
        <v>163</v>
      </c>
      <c r="N9" s="198">
        <v>0</v>
      </c>
      <c r="O9" s="192">
        <v>0</v>
      </c>
      <c r="P9" s="199" t="str">
        <f t="shared" ref="P9:P35" si="0">IF(ISERROR(O9*100/N9),"-",(O9*100/N9))</f>
        <v>-</v>
      </c>
      <c r="Q9" s="200">
        <v>3</v>
      </c>
      <c r="R9" s="202">
        <v>117</v>
      </c>
      <c r="S9" s="173" t="s">
        <v>166</v>
      </c>
      <c r="T9" s="198">
        <v>5</v>
      </c>
      <c r="U9" s="194">
        <v>19</v>
      </c>
      <c r="V9" s="199"/>
      <c r="W9" s="198">
        <v>1</v>
      </c>
      <c r="X9" s="193">
        <v>18</v>
      </c>
      <c r="Y9" s="173" t="s">
        <v>177</v>
      </c>
      <c r="Z9" s="201">
        <v>1</v>
      </c>
      <c r="AA9" s="195">
        <v>11</v>
      </c>
      <c r="AB9" s="173" t="s">
        <v>182</v>
      </c>
      <c r="AC9" s="35"/>
      <c r="AD9" s="39"/>
    </row>
    <row r="10" spans="1:32" s="40" customFormat="1" ht="19.5" customHeight="1" x14ac:dyDescent="0.3">
      <c r="A10" s="54" t="s">
        <v>36</v>
      </c>
      <c r="B10" s="37">
        <v>3</v>
      </c>
      <c r="C10" s="193">
        <v>81</v>
      </c>
      <c r="D10" s="34"/>
      <c r="E10" s="198">
        <v>2</v>
      </c>
      <c r="F10" s="193">
        <v>77</v>
      </c>
      <c r="G10" s="173" t="s">
        <v>131</v>
      </c>
      <c r="H10" s="198">
        <v>0</v>
      </c>
      <c r="I10" s="193">
        <v>7</v>
      </c>
      <c r="J10" s="173" t="str">
        <f t="shared" ref="J10" si="1">IF(ISERROR(I10*100/H10),"-",(I10*100/H10))</f>
        <v>-</v>
      </c>
      <c r="K10" s="198">
        <v>0</v>
      </c>
      <c r="L10" s="193">
        <v>0</v>
      </c>
      <c r="M10" s="38" t="str">
        <f t="shared" ref="M10:M35" si="2">IF(ISERROR(L10*100/K10),"-",(L10*100/K10))</f>
        <v>-</v>
      </c>
      <c r="N10" s="198">
        <v>0</v>
      </c>
      <c r="O10" s="192">
        <v>0</v>
      </c>
      <c r="P10" s="199" t="str">
        <f t="shared" si="0"/>
        <v>-</v>
      </c>
      <c r="Q10" s="200">
        <v>2</v>
      </c>
      <c r="R10" s="202">
        <v>77</v>
      </c>
      <c r="S10" s="173" t="s">
        <v>131</v>
      </c>
      <c r="T10" s="198">
        <v>3</v>
      </c>
      <c r="U10" s="194">
        <v>11</v>
      </c>
      <c r="V10" s="199"/>
      <c r="W10" s="198">
        <v>0</v>
      </c>
      <c r="X10" s="193">
        <v>11</v>
      </c>
      <c r="Y10" s="173" t="str">
        <f t="shared" ref="Y10:Y31" si="3">IF(ISERROR(X10*100/W10),"-",(X10*100/W10))</f>
        <v>-</v>
      </c>
      <c r="Z10" s="201">
        <v>0</v>
      </c>
      <c r="AA10" s="196">
        <v>9</v>
      </c>
      <c r="AB10" s="173" t="str">
        <f t="shared" ref="AB10:AB35" si="4">IF(ISERROR(AA10*100/Z10),"-",(AA10*100/Z10))</f>
        <v>-</v>
      </c>
      <c r="AC10" s="35"/>
      <c r="AD10" s="39"/>
    </row>
    <row r="11" spans="1:32" s="40" customFormat="1" ht="19.5" customHeight="1" x14ac:dyDescent="0.3">
      <c r="A11" s="54" t="s">
        <v>37</v>
      </c>
      <c r="B11" s="37">
        <v>1</v>
      </c>
      <c r="C11" s="193">
        <v>76</v>
      </c>
      <c r="D11" s="34"/>
      <c r="E11" s="198">
        <v>0</v>
      </c>
      <c r="F11" s="193">
        <v>50</v>
      </c>
      <c r="G11" s="173" t="str">
        <f t="shared" ref="G11" si="5">IF(ISERROR(F11*100/E11),"-",(F11*100/E11))</f>
        <v>-</v>
      </c>
      <c r="H11" s="198">
        <v>0</v>
      </c>
      <c r="I11" s="193">
        <v>21</v>
      </c>
      <c r="J11" s="173" t="str">
        <f t="shared" ref="J11:J35" si="6">IF(ISERROR(I11*100/H11),"-",(I11*100/H11))</f>
        <v>-</v>
      </c>
      <c r="K11" s="198">
        <v>0</v>
      </c>
      <c r="L11" s="193">
        <v>3</v>
      </c>
      <c r="M11" s="38" t="str">
        <f t="shared" si="2"/>
        <v>-</v>
      </c>
      <c r="N11" s="198">
        <v>0</v>
      </c>
      <c r="O11" s="192">
        <v>0</v>
      </c>
      <c r="P11" s="199" t="str">
        <f t="shared" si="0"/>
        <v>-</v>
      </c>
      <c r="Q11" s="200">
        <v>0</v>
      </c>
      <c r="R11" s="202">
        <v>50</v>
      </c>
      <c r="S11" s="173" t="str">
        <f t="shared" ref="S11" si="7">IF(ISERROR(R11*100/Q11),"-",(R11*100/Q11))</f>
        <v>-</v>
      </c>
      <c r="T11" s="198">
        <v>0</v>
      </c>
      <c r="U11" s="194">
        <v>16</v>
      </c>
      <c r="V11" s="199"/>
      <c r="W11" s="198">
        <v>0</v>
      </c>
      <c r="X11" s="193">
        <v>11</v>
      </c>
      <c r="Y11" s="173" t="str">
        <f t="shared" si="3"/>
        <v>-</v>
      </c>
      <c r="Z11" s="201">
        <v>0</v>
      </c>
      <c r="AA11" s="196">
        <v>7</v>
      </c>
      <c r="AB11" s="173" t="str">
        <f t="shared" si="4"/>
        <v>-</v>
      </c>
      <c r="AC11" s="35"/>
      <c r="AD11" s="39"/>
    </row>
    <row r="12" spans="1:32" s="40" customFormat="1" ht="19.5" customHeight="1" x14ac:dyDescent="0.3">
      <c r="A12" s="54" t="s">
        <v>38</v>
      </c>
      <c r="B12" s="37">
        <v>3</v>
      </c>
      <c r="C12" s="193">
        <v>75</v>
      </c>
      <c r="D12" s="34"/>
      <c r="E12" s="198">
        <v>3</v>
      </c>
      <c r="F12" s="193">
        <v>56</v>
      </c>
      <c r="G12" s="173" t="s">
        <v>132</v>
      </c>
      <c r="H12" s="198">
        <v>1</v>
      </c>
      <c r="I12" s="193">
        <v>30</v>
      </c>
      <c r="J12" s="173" t="s">
        <v>153</v>
      </c>
      <c r="K12" s="198">
        <v>0</v>
      </c>
      <c r="L12" s="193">
        <v>4</v>
      </c>
      <c r="M12" s="38" t="str">
        <f t="shared" si="2"/>
        <v>-</v>
      </c>
      <c r="N12" s="198">
        <v>0</v>
      </c>
      <c r="O12" s="192">
        <v>0</v>
      </c>
      <c r="P12" s="199" t="str">
        <f t="shared" si="0"/>
        <v>-</v>
      </c>
      <c r="Q12" s="200">
        <v>2</v>
      </c>
      <c r="R12" s="202">
        <v>56</v>
      </c>
      <c r="S12" s="173" t="s">
        <v>157</v>
      </c>
      <c r="T12" s="198">
        <v>3</v>
      </c>
      <c r="U12" s="194">
        <v>15</v>
      </c>
      <c r="V12" s="199"/>
      <c r="W12" s="198">
        <v>0</v>
      </c>
      <c r="X12" s="193">
        <v>12</v>
      </c>
      <c r="Y12" s="173" t="str">
        <f t="shared" si="3"/>
        <v>-</v>
      </c>
      <c r="Z12" s="201">
        <v>0</v>
      </c>
      <c r="AA12" s="196">
        <v>6</v>
      </c>
      <c r="AB12" s="173" t="str">
        <f t="shared" si="4"/>
        <v>-</v>
      </c>
      <c r="AC12" s="35"/>
      <c r="AD12" s="39"/>
    </row>
    <row r="13" spans="1:32" s="40" customFormat="1" ht="19.5" customHeight="1" x14ac:dyDescent="0.3">
      <c r="A13" s="54" t="s">
        <v>39</v>
      </c>
      <c r="B13" s="37">
        <v>2</v>
      </c>
      <c r="C13" s="193">
        <v>64</v>
      </c>
      <c r="D13" s="34"/>
      <c r="E13" s="198">
        <v>3</v>
      </c>
      <c r="F13" s="193">
        <v>40</v>
      </c>
      <c r="G13" s="173" t="s">
        <v>133</v>
      </c>
      <c r="H13" s="198">
        <v>1</v>
      </c>
      <c r="I13" s="193">
        <v>32</v>
      </c>
      <c r="J13" s="173" t="s">
        <v>154</v>
      </c>
      <c r="K13" s="198">
        <v>1</v>
      </c>
      <c r="L13" s="193">
        <v>0</v>
      </c>
      <c r="M13" s="38">
        <f t="shared" si="2"/>
        <v>0</v>
      </c>
      <c r="N13" s="198">
        <v>0</v>
      </c>
      <c r="O13" s="192">
        <v>0</v>
      </c>
      <c r="P13" s="199" t="str">
        <f t="shared" si="0"/>
        <v>-</v>
      </c>
      <c r="Q13" s="200">
        <v>3</v>
      </c>
      <c r="R13" s="202">
        <v>40</v>
      </c>
      <c r="S13" s="173" t="s">
        <v>133</v>
      </c>
      <c r="T13" s="198">
        <v>1</v>
      </c>
      <c r="U13" s="194">
        <v>11</v>
      </c>
      <c r="V13" s="199"/>
      <c r="W13" s="198">
        <v>0</v>
      </c>
      <c r="X13" s="193">
        <v>10</v>
      </c>
      <c r="Y13" s="173" t="str">
        <f t="shared" si="3"/>
        <v>-</v>
      </c>
      <c r="Z13" s="201">
        <v>0</v>
      </c>
      <c r="AA13" s="196">
        <v>9</v>
      </c>
      <c r="AB13" s="173" t="str">
        <f t="shared" si="4"/>
        <v>-</v>
      </c>
      <c r="AC13" s="35"/>
      <c r="AD13" s="39"/>
    </row>
    <row r="14" spans="1:32" s="40" customFormat="1" ht="19.5" customHeight="1" x14ac:dyDescent="0.3">
      <c r="A14" s="54" t="s">
        <v>40</v>
      </c>
      <c r="B14" s="37">
        <v>7</v>
      </c>
      <c r="C14" s="193">
        <v>149</v>
      </c>
      <c r="D14" s="34"/>
      <c r="E14" s="198">
        <v>8</v>
      </c>
      <c r="F14" s="193">
        <v>142</v>
      </c>
      <c r="G14" s="173" t="s">
        <v>134</v>
      </c>
      <c r="H14" s="198">
        <v>3</v>
      </c>
      <c r="I14" s="193">
        <v>18</v>
      </c>
      <c r="J14" s="173" t="s">
        <v>155</v>
      </c>
      <c r="K14" s="198">
        <v>1</v>
      </c>
      <c r="L14" s="193">
        <v>1</v>
      </c>
      <c r="M14" s="38">
        <f t="shared" si="2"/>
        <v>100</v>
      </c>
      <c r="N14" s="198">
        <v>0</v>
      </c>
      <c r="O14" s="192">
        <v>0</v>
      </c>
      <c r="P14" s="199" t="str">
        <f t="shared" si="0"/>
        <v>-</v>
      </c>
      <c r="Q14" s="200">
        <v>8</v>
      </c>
      <c r="R14" s="202">
        <v>142</v>
      </c>
      <c r="S14" s="173" t="s">
        <v>134</v>
      </c>
      <c r="T14" s="198">
        <v>7</v>
      </c>
      <c r="U14" s="194">
        <v>40</v>
      </c>
      <c r="V14" s="199"/>
      <c r="W14" s="198">
        <v>1</v>
      </c>
      <c r="X14" s="193">
        <v>35</v>
      </c>
      <c r="Y14" s="173" t="s">
        <v>139</v>
      </c>
      <c r="Z14" s="201">
        <v>1</v>
      </c>
      <c r="AA14" s="196">
        <v>28</v>
      </c>
      <c r="AB14" s="173" t="s">
        <v>157</v>
      </c>
      <c r="AC14" s="35"/>
      <c r="AD14" s="39"/>
    </row>
    <row r="15" spans="1:32" s="40" customFormat="1" ht="19.5" customHeight="1" x14ac:dyDescent="0.3">
      <c r="A15" s="54" t="s">
        <v>41</v>
      </c>
      <c r="B15" s="37">
        <v>29</v>
      </c>
      <c r="C15" s="193">
        <v>304</v>
      </c>
      <c r="D15" s="34"/>
      <c r="E15" s="198">
        <v>15</v>
      </c>
      <c r="F15" s="193">
        <v>190</v>
      </c>
      <c r="G15" s="173" t="s">
        <v>135</v>
      </c>
      <c r="H15" s="198">
        <v>3</v>
      </c>
      <c r="I15" s="193">
        <v>107</v>
      </c>
      <c r="J15" s="173" t="s">
        <v>156</v>
      </c>
      <c r="K15" s="198">
        <v>1</v>
      </c>
      <c r="L15" s="193">
        <v>2</v>
      </c>
      <c r="M15" s="38">
        <f t="shared" si="2"/>
        <v>200</v>
      </c>
      <c r="N15" s="198">
        <v>0</v>
      </c>
      <c r="O15" s="192">
        <v>0</v>
      </c>
      <c r="P15" s="199" t="str">
        <f t="shared" si="0"/>
        <v>-</v>
      </c>
      <c r="Q15" s="200">
        <v>12</v>
      </c>
      <c r="R15" s="202">
        <v>189</v>
      </c>
      <c r="S15" s="173" t="s">
        <v>167</v>
      </c>
      <c r="T15" s="198">
        <v>28</v>
      </c>
      <c r="U15" s="194">
        <v>17</v>
      </c>
      <c r="V15" s="199"/>
      <c r="W15" s="198">
        <v>3</v>
      </c>
      <c r="X15" s="193">
        <v>6</v>
      </c>
      <c r="Y15" s="209">
        <f t="shared" si="3"/>
        <v>200</v>
      </c>
      <c r="Z15" s="201">
        <v>3</v>
      </c>
      <c r="AA15" s="196">
        <v>4</v>
      </c>
      <c r="AB15" s="209">
        <f t="shared" si="4"/>
        <v>133.33333333333334</v>
      </c>
      <c r="AC15" s="35"/>
      <c r="AD15" s="39"/>
    </row>
    <row r="16" spans="1:32" s="40" customFormat="1" ht="19.5" customHeight="1" x14ac:dyDescent="0.3">
      <c r="A16" s="54" t="s">
        <v>42</v>
      </c>
      <c r="B16" s="37">
        <v>11</v>
      </c>
      <c r="C16" s="193">
        <v>283</v>
      </c>
      <c r="D16" s="34"/>
      <c r="E16" s="198">
        <v>8</v>
      </c>
      <c r="F16" s="193">
        <v>227</v>
      </c>
      <c r="G16" s="173" t="s">
        <v>136</v>
      </c>
      <c r="H16" s="198">
        <v>4</v>
      </c>
      <c r="I16" s="193">
        <v>112</v>
      </c>
      <c r="J16" s="173" t="s">
        <v>157</v>
      </c>
      <c r="K16" s="198">
        <v>0</v>
      </c>
      <c r="L16" s="193">
        <v>1</v>
      </c>
      <c r="M16" s="38" t="str">
        <f t="shared" si="2"/>
        <v>-</v>
      </c>
      <c r="N16" s="198">
        <v>0</v>
      </c>
      <c r="O16" s="192">
        <v>0</v>
      </c>
      <c r="P16" s="199" t="str">
        <f t="shared" si="0"/>
        <v>-</v>
      </c>
      <c r="Q16" s="200">
        <v>5</v>
      </c>
      <c r="R16" s="202">
        <v>226</v>
      </c>
      <c r="S16" s="173" t="s">
        <v>168</v>
      </c>
      <c r="T16" s="198">
        <v>11</v>
      </c>
      <c r="U16" s="194">
        <v>33</v>
      </c>
      <c r="V16" s="199"/>
      <c r="W16" s="198">
        <v>1</v>
      </c>
      <c r="X16" s="193">
        <v>27</v>
      </c>
      <c r="Y16" s="173" t="s">
        <v>178</v>
      </c>
      <c r="Z16" s="201">
        <v>1</v>
      </c>
      <c r="AA16" s="196">
        <v>25</v>
      </c>
      <c r="AB16" s="173" t="s">
        <v>185</v>
      </c>
      <c r="AC16" s="35"/>
      <c r="AD16" s="39"/>
    </row>
    <row r="17" spans="1:30" s="40" customFormat="1" ht="19.5" customHeight="1" x14ac:dyDescent="0.3">
      <c r="A17" s="54" t="s">
        <v>43</v>
      </c>
      <c r="B17" s="37">
        <v>8</v>
      </c>
      <c r="C17" s="193">
        <v>176</v>
      </c>
      <c r="D17" s="34"/>
      <c r="E17" s="198">
        <v>5</v>
      </c>
      <c r="F17" s="193">
        <v>154</v>
      </c>
      <c r="G17" s="173" t="s">
        <v>137</v>
      </c>
      <c r="H17" s="198">
        <v>3</v>
      </c>
      <c r="I17" s="193">
        <v>30</v>
      </c>
      <c r="J17" s="173" t="s">
        <v>158</v>
      </c>
      <c r="K17" s="198">
        <v>0</v>
      </c>
      <c r="L17" s="193">
        <v>1</v>
      </c>
      <c r="M17" s="38" t="str">
        <f t="shared" si="2"/>
        <v>-</v>
      </c>
      <c r="N17" s="198">
        <v>0</v>
      </c>
      <c r="O17" s="192">
        <v>0</v>
      </c>
      <c r="P17" s="199" t="str">
        <f t="shared" si="0"/>
        <v>-</v>
      </c>
      <c r="Q17" s="200">
        <v>3</v>
      </c>
      <c r="R17" s="202">
        <v>152</v>
      </c>
      <c r="S17" s="173" t="s">
        <v>169</v>
      </c>
      <c r="T17" s="198">
        <v>7</v>
      </c>
      <c r="U17" s="194">
        <v>34</v>
      </c>
      <c r="V17" s="199"/>
      <c r="W17" s="198">
        <v>0</v>
      </c>
      <c r="X17" s="193">
        <v>33</v>
      </c>
      <c r="Y17" s="173" t="str">
        <f t="shared" si="3"/>
        <v>-</v>
      </c>
      <c r="Z17" s="201">
        <v>0</v>
      </c>
      <c r="AA17" s="196">
        <v>20</v>
      </c>
      <c r="AB17" s="173" t="str">
        <f t="shared" si="4"/>
        <v>-</v>
      </c>
      <c r="AC17" s="35"/>
      <c r="AD17" s="39"/>
    </row>
    <row r="18" spans="1:30" s="40" customFormat="1" ht="19.5" customHeight="1" x14ac:dyDescent="0.3">
      <c r="A18" s="54" t="s">
        <v>44</v>
      </c>
      <c r="B18" s="37">
        <v>2</v>
      </c>
      <c r="C18" s="193">
        <v>181</v>
      </c>
      <c r="D18" s="34"/>
      <c r="E18" s="198">
        <v>5</v>
      </c>
      <c r="F18" s="193">
        <v>141</v>
      </c>
      <c r="G18" s="173" t="s">
        <v>138</v>
      </c>
      <c r="H18" s="198">
        <v>2</v>
      </c>
      <c r="I18" s="193">
        <v>68</v>
      </c>
      <c r="J18" s="173" t="s">
        <v>159</v>
      </c>
      <c r="K18" s="198">
        <v>0</v>
      </c>
      <c r="L18" s="193">
        <v>1</v>
      </c>
      <c r="M18" s="38" t="str">
        <f t="shared" si="2"/>
        <v>-</v>
      </c>
      <c r="N18" s="198">
        <v>0</v>
      </c>
      <c r="O18" s="192">
        <v>0</v>
      </c>
      <c r="P18" s="199" t="str">
        <f t="shared" si="0"/>
        <v>-</v>
      </c>
      <c r="Q18" s="200">
        <v>3</v>
      </c>
      <c r="R18" s="202">
        <v>137</v>
      </c>
      <c r="S18" s="173" t="s">
        <v>170</v>
      </c>
      <c r="T18" s="198">
        <v>3</v>
      </c>
      <c r="U18" s="194">
        <v>28</v>
      </c>
      <c r="V18" s="199"/>
      <c r="W18" s="198">
        <v>0</v>
      </c>
      <c r="X18" s="193">
        <v>26</v>
      </c>
      <c r="Y18" s="173" t="str">
        <f t="shared" si="3"/>
        <v>-</v>
      </c>
      <c r="Z18" s="201">
        <v>0</v>
      </c>
      <c r="AA18" s="196">
        <v>21</v>
      </c>
      <c r="AB18" s="173" t="str">
        <f t="shared" si="4"/>
        <v>-</v>
      </c>
      <c r="AC18" s="35"/>
      <c r="AD18" s="39"/>
    </row>
    <row r="19" spans="1:30" s="40" customFormat="1" ht="19.5" customHeight="1" x14ac:dyDescent="0.3">
      <c r="A19" s="54" t="s">
        <v>45</v>
      </c>
      <c r="B19" s="37">
        <v>4</v>
      </c>
      <c r="C19" s="193">
        <v>142</v>
      </c>
      <c r="D19" s="34"/>
      <c r="E19" s="198">
        <v>3</v>
      </c>
      <c r="F19" s="193">
        <v>105</v>
      </c>
      <c r="G19" s="173" t="s">
        <v>139</v>
      </c>
      <c r="H19" s="198">
        <v>0</v>
      </c>
      <c r="I19" s="193">
        <v>67</v>
      </c>
      <c r="J19" s="173" t="str">
        <f t="shared" si="6"/>
        <v>-</v>
      </c>
      <c r="K19" s="198">
        <v>0</v>
      </c>
      <c r="L19" s="193">
        <v>11</v>
      </c>
      <c r="M19" s="38" t="str">
        <f t="shared" si="2"/>
        <v>-</v>
      </c>
      <c r="N19" s="198">
        <v>0</v>
      </c>
      <c r="O19" s="192">
        <v>0</v>
      </c>
      <c r="P19" s="199" t="str">
        <f t="shared" si="0"/>
        <v>-</v>
      </c>
      <c r="Q19" s="200">
        <v>2</v>
      </c>
      <c r="R19" s="202">
        <v>104</v>
      </c>
      <c r="S19" s="173" t="s">
        <v>171</v>
      </c>
      <c r="T19" s="198">
        <v>3</v>
      </c>
      <c r="U19" s="194">
        <v>14</v>
      </c>
      <c r="V19" s="199"/>
      <c r="W19" s="198">
        <v>1</v>
      </c>
      <c r="X19" s="193">
        <v>14</v>
      </c>
      <c r="Y19" s="173" t="s">
        <v>179</v>
      </c>
      <c r="Z19" s="201">
        <v>1</v>
      </c>
      <c r="AA19" s="196">
        <v>11</v>
      </c>
      <c r="AB19" s="173" t="s">
        <v>182</v>
      </c>
      <c r="AC19" s="35"/>
      <c r="AD19" s="39"/>
    </row>
    <row r="20" spans="1:30" s="40" customFormat="1" ht="19.5" customHeight="1" x14ac:dyDescent="0.3">
      <c r="A20" s="54" t="s">
        <v>46</v>
      </c>
      <c r="B20" s="37">
        <v>3</v>
      </c>
      <c r="C20" s="193">
        <v>54</v>
      </c>
      <c r="D20" s="34"/>
      <c r="E20" s="198">
        <v>1</v>
      </c>
      <c r="F20" s="193">
        <v>41</v>
      </c>
      <c r="G20" s="173" t="s">
        <v>140</v>
      </c>
      <c r="H20" s="198">
        <v>0</v>
      </c>
      <c r="I20" s="193">
        <v>20</v>
      </c>
      <c r="J20" s="173" t="str">
        <f t="shared" si="6"/>
        <v>-</v>
      </c>
      <c r="K20" s="198">
        <v>0</v>
      </c>
      <c r="L20" s="193">
        <v>1</v>
      </c>
      <c r="M20" s="38" t="str">
        <f t="shared" si="2"/>
        <v>-</v>
      </c>
      <c r="N20" s="198">
        <v>0</v>
      </c>
      <c r="O20" s="192">
        <v>0</v>
      </c>
      <c r="P20" s="199" t="str">
        <f t="shared" si="0"/>
        <v>-</v>
      </c>
      <c r="Q20" s="200">
        <v>0</v>
      </c>
      <c r="R20" s="202">
        <v>41</v>
      </c>
      <c r="S20" s="173" t="str">
        <f t="shared" ref="S20:S31" si="8">IF(ISERROR(R20*100/Q20),"-",(R20*100/Q20))</f>
        <v>-</v>
      </c>
      <c r="T20" s="198">
        <v>3</v>
      </c>
      <c r="U20" s="194">
        <v>6</v>
      </c>
      <c r="V20" s="199"/>
      <c r="W20" s="198">
        <v>0</v>
      </c>
      <c r="X20" s="193">
        <v>6</v>
      </c>
      <c r="Y20" s="173" t="str">
        <f t="shared" si="3"/>
        <v>-</v>
      </c>
      <c r="Z20" s="201">
        <v>0</v>
      </c>
      <c r="AA20" s="196">
        <v>5</v>
      </c>
      <c r="AB20" s="173" t="str">
        <f t="shared" si="4"/>
        <v>-</v>
      </c>
      <c r="AC20" s="35"/>
      <c r="AD20" s="39"/>
    </row>
    <row r="21" spans="1:30" s="40" customFormat="1" ht="19.5" customHeight="1" x14ac:dyDescent="0.3">
      <c r="A21" s="54" t="s">
        <v>47</v>
      </c>
      <c r="B21" s="37">
        <v>3</v>
      </c>
      <c r="C21" s="193">
        <v>49</v>
      </c>
      <c r="D21" s="34"/>
      <c r="E21" s="198">
        <v>2</v>
      </c>
      <c r="F21" s="193">
        <v>45</v>
      </c>
      <c r="G21" s="173" t="s">
        <v>141</v>
      </c>
      <c r="H21" s="198">
        <v>0</v>
      </c>
      <c r="I21" s="193">
        <v>13</v>
      </c>
      <c r="J21" s="173" t="str">
        <f t="shared" si="6"/>
        <v>-</v>
      </c>
      <c r="K21" s="198">
        <v>0</v>
      </c>
      <c r="L21" s="193">
        <v>0</v>
      </c>
      <c r="M21" s="38" t="str">
        <f t="shared" si="2"/>
        <v>-</v>
      </c>
      <c r="N21" s="198">
        <v>0</v>
      </c>
      <c r="O21" s="192">
        <v>0</v>
      </c>
      <c r="P21" s="199" t="str">
        <f t="shared" si="0"/>
        <v>-</v>
      </c>
      <c r="Q21" s="200">
        <v>1</v>
      </c>
      <c r="R21" s="202">
        <v>45</v>
      </c>
      <c r="S21" s="173" t="s">
        <v>172</v>
      </c>
      <c r="T21" s="198">
        <v>3</v>
      </c>
      <c r="U21" s="194">
        <v>4</v>
      </c>
      <c r="V21" s="199"/>
      <c r="W21" s="198">
        <v>0</v>
      </c>
      <c r="X21" s="193">
        <v>4</v>
      </c>
      <c r="Y21" s="173" t="str">
        <f t="shared" si="3"/>
        <v>-</v>
      </c>
      <c r="Z21" s="201">
        <v>0</v>
      </c>
      <c r="AA21" s="196">
        <v>4</v>
      </c>
      <c r="AB21" s="173" t="str">
        <f t="shared" si="4"/>
        <v>-</v>
      </c>
      <c r="AC21" s="35"/>
      <c r="AD21" s="39"/>
    </row>
    <row r="22" spans="1:30" s="40" customFormat="1" ht="19.5" customHeight="1" x14ac:dyDescent="0.3">
      <c r="A22" s="54" t="s">
        <v>48</v>
      </c>
      <c r="B22" s="37">
        <v>1</v>
      </c>
      <c r="C22" s="193">
        <v>89</v>
      </c>
      <c r="D22" s="34"/>
      <c r="E22" s="198">
        <v>4</v>
      </c>
      <c r="F22" s="193">
        <v>61</v>
      </c>
      <c r="G22" s="173" t="s">
        <v>142</v>
      </c>
      <c r="H22" s="198">
        <v>1</v>
      </c>
      <c r="I22" s="193">
        <v>32</v>
      </c>
      <c r="J22" s="173" t="s">
        <v>154</v>
      </c>
      <c r="K22" s="198">
        <v>0</v>
      </c>
      <c r="L22" s="193">
        <v>2</v>
      </c>
      <c r="M22" s="38" t="str">
        <f t="shared" si="2"/>
        <v>-</v>
      </c>
      <c r="N22" s="198">
        <v>0</v>
      </c>
      <c r="O22" s="192">
        <v>1</v>
      </c>
      <c r="P22" s="199" t="str">
        <f t="shared" si="0"/>
        <v>-</v>
      </c>
      <c r="Q22" s="200">
        <v>4</v>
      </c>
      <c r="R22" s="202">
        <v>60</v>
      </c>
      <c r="S22" s="173" t="s">
        <v>147</v>
      </c>
      <c r="T22" s="198">
        <v>0</v>
      </c>
      <c r="U22" s="194">
        <v>19</v>
      </c>
      <c r="V22" s="199"/>
      <c r="W22" s="198">
        <v>0</v>
      </c>
      <c r="X22" s="193">
        <v>16</v>
      </c>
      <c r="Y22" s="173" t="str">
        <f t="shared" si="3"/>
        <v>-</v>
      </c>
      <c r="Z22" s="201">
        <v>0</v>
      </c>
      <c r="AA22" s="196">
        <v>10</v>
      </c>
      <c r="AB22" s="173" t="str">
        <f t="shared" si="4"/>
        <v>-</v>
      </c>
      <c r="AC22" s="35"/>
      <c r="AD22" s="39"/>
    </row>
    <row r="23" spans="1:30" s="40" customFormat="1" ht="19.5" customHeight="1" x14ac:dyDescent="0.3">
      <c r="A23" s="54" t="s">
        <v>49</v>
      </c>
      <c r="B23" s="37">
        <v>4</v>
      </c>
      <c r="C23" s="193">
        <v>84</v>
      </c>
      <c r="D23" s="34"/>
      <c r="E23" s="198">
        <v>3</v>
      </c>
      <c r="F23" s="193">
        <v>74</v>
      </c>
      <c r="G23" s="173" t="s">
        <v>143</v>
      </c>
      <c r="H23" s="198">
        <v>1</v>
      </c>
      <c r="I23" s="193">
        <v>15</v>
      </c>
      <c r="J23" s="173" t="s">
        <v>147</v>
      </c>
      <c r="K23" s="198">
        <v>0</v>
      </c>
      <c r="L23" s="193">
        <v>0</v>
      </c>
      <c r="M23" s="38" t="str">
        <f t="shared" si="2"/>
        <v>-</v>
      </c>
      <c r="N23" s="198">
        <v>0</v>
      </c>
      <c r="O23" s="192">
        <v>0</v>
      </c>
      <c r="P23" s="199" t="str">
        <f t="shared" si="0"/>
        <v>-</v>
      </c>
      <c r="Q23" s="200">
        <v>2</v>
      </c>
      <c r="R23" s="202">
        <v>74</v>
      </c>
      <c r="S23" s="173" t="s">
        <v>173</v>
      </c>
      <c r="T23" s="198">
        <v>4</v>
      </c>
      <c r="U23" s="194">
        <v>15</v>
      </c>
      <c r="V23" s="199"/>
      <c r="W23" s="198">
        <v>0</v>
      </c>
      <c r="X23" s="193">
        <v>14</v>
      </c>
      <c r="Y23" s="173" t="str">
        <f t="shared" si="3"/>
        <v>-</v>
      </c>
      <c r="Z23" s="201">
        <v>0</v>
      </c>
      <c r="AA23" s="196">
        <v>8</v>
      </c>
      <c r="AB23" s="173" t="str">
        <f t="shared" si="4"/>
        <v>-</v>
      </c>
      <c r="AC23" s="35"/>
      <c r="AD23" s="39"/>
    </row>
    <row r="24" spans="1:30" s="40" customFormat="1" ht="19.5" customHeight="1" x14ac:dyDescent="0.3">
      <c r="A24" s="54" t="s">
        <v>50</v>
      </c>
      <c r="B24" s="37">
        <v>3</v>
      </c>
      <c r="C24" s="193">
        <v>112</v>
      </c>
      <c r="D24" s="34"/>
      <c r="E24" s="198">
        <v>6</v>
      </c>
      <c r="F24" s="193">
        <v>71</v>
      </c>
      <c r="G24" s="173" t="s">
        <v>144</v>
      </c>
      <c r="H24" s="198">
        <v>3</v>
      </c>
      <c r="I24" s="193">
        <v>26</v>
      </c>
      <c r="J24" s="173" t="s">
        <v>160</v>
      </c>
      <c r="K24" s="198">
        <v>2</v>
      </c>
      <c r="L24" s="193">
        <v>1</v>
      </c>
      <c r="M24" s="38">
        <f t="shared" si="2"/>
        <v>50</v>
      </c>
      <c r="N24" s="198">
        <v>0</v>
      </c>
      <c r="O24" s="192">
        <v>0</v>
      </c>
      <c r="P24" s="199" t="str">
        <f t="shared" si="0"/>
        <v>-</v>
      </c>
      <c r="Q24" s="200">
        <v>6</v>
      </c>
      <c r="R24" s="202">
        <v>71</v>
      </c>
      <c r="S24" s="173" t="s">
        <v>144</v>
      </c>
      <c r="T24" s="198">
        <v>2</v>
      </c>
      <c r="U24" s="194">
        <v>22</v>
      </c>
      <c r="V24" s="199"/>
      <c r="W24" s="198">
        <v>1</v>
      </c>
      <c r="X24" s="193">
        <v>19</v>
      </c>
      <c r="Y24" s="173" t="s">
        <v>180</v>
      </c>
      <c r="Z24" s="201">
        <v>1</v>
      </c>
      <c r="AA24" s="196">
        <v>8</v>
      </c>
      <c r="AB24" s="173" t="s">
        <v>181</v>
      </c>
      <c r="AC24" s="35"/>
      <c r="AD24" s="39"/>
    </row>
    <row r="25" spans="1:30" s="40" customFormat="1" ht="19.5" customHeight="1" x14ac:dyDescent="0.3">
      <c r="A25" s="54" t="s">
        <v>51</v>
      </c>
      <c r="B25" s="37">
        <v>2</v>
      </c>
      <c r="C25" s="193">
        <v>71</v>
      </c>
      <c r="D25" s="34"/>
      <c r="E25" s="198">
        <v>1</v>
      </c>
      <c r="F25" s="193">
        <v>55</v>
      </c>
      <c r="G25" s="173" t="s">
        <v>145</v>
      </c>
      <c r="H25" s="198">
        <v>0</v>
      </c>
      <c r="I25" s="193">
        <v>35</v>
      </c>
      <c r="J25" s="173" t="str">
        <f t="shared" si="6"/>
        <v>-</v>
      </c>
      <c r="K25" s="198">
        <v>0</v>
      </c>
      <c r="L25" s="193">
        <v>2</v>
      </c>
      <c r="M25" s="38" t="str">
        <f t="shared" si="2"/>
        <v>-</v>
      </c>
      <c r="N25" s="198">
        <v>0</v>
      </c>
      <c r="O25" s="192">
        <v>0</v>
      </c>
      <c r="P25" s="199" t="str">
        <f t="shared" si="0"/>
        <v>-</v>
      </c>
      <c r="Q25" s="200">
        <v>1</v>
      </c>
      <c r="R25" s="202">
        <v>55</v>
      </c>
      <c r="S25" s="173" t="s">
        <v>145</v>
      </c>
      <c r="T25" s="198">
        <v>2</v>
      </c>
      <c r="U25" s="194">
        <v>8</v>
      </c>
      <c r="V25" s="199"/>
      <c r="W25" s="198">
        <v>1</v>
      </c>
      <c r="X25" s="193">
        <v>8</v>
      </c>
      <c r="Y25" s="173" t="s">
        <v>181</v>
      </c>
      <c r="Z25" s="201">
        <v>1</v>
      </c>
      <c r="AA25" s="196">
        <v>6</v>
      </c>
      <c r="AB25" s="173" t="s">
        <v>155</v>
      </c>
      <c r="AC25" s="35"/>
      <c r="AD25" s="39"/>
    </row>
    <row r="26" spans="1:30" s="40" customFormat="1" ht="19.5" customHeight="1" x14ac:dyDescent="0.3">
      <c r="A26" s="54" t="s">
        <v>52</v>
      </c>
      <c r="B26" s="37">
        <v>3</v>
      </c>
      <c r="C26" s="193">
        <v>72</v>
      </c>
      <c r="D26" s="34"/>
      <c r="E26" s="198">
        <v>3</v>
      </c>
      <c r="F26" s="193">
        <v>46</v>
      </c>
      <c r="G26" s="173" t="s">
        <v>142</v>
      </c>
      <c r="H26" s="198">
        <v>0</v>
      </c>
      <c r="I26" s="193">
        <v>15</v>
      </c>
      <c r="J26" s="173" t="str">
        <f t="shared" si="6"/>
        <v>-</v>
      </c>
      <c r="K26" s="198">
        <v>0</v>
      </c>
      <c r="L26" s="193">
        <v>0</v>
      </c>
      <c r="M26" s="38" t="str">
        <f t="shared" si="2"/>
        <v>-</v>
      </c>
      <c r="N26" s="198">
        <v>0</v>
      </c>
      <c r="O26" s="192">
        <v>0</v>
      </c>
      <c r="P26" s="199" t="str">
        <f t="shared" si="0"/>
        <v>-</v>
      </c>
      <c r="Q26" s="200">
        <v>2</v>
      </c>
      <c r="R26" s="202">
        <v>46</v>
      </c>
      <c r="S26" s="173" t="s">
        <v>174</v>
      </c>
      <c r="T26" s="198">
        <v>4</v>
      </c>
      <c r="U26" s="194">
        <v>8</v>
      </c>
      <c r="V26" s="199"/>
      <c r="W26" s="198">
        <v>0</v>
      </c>
      <c r="X26" s="193">
        <v>6</v>
      </c>
      <c r="Y26" s="173" t="str">
        <f t="shared" si="3"/>
        <v>-</v>
      </c>
      <c r="Z26" s="201">
        <v>0</v>
      </c>
      <c r="AA26" s="196">
        <v>2</v>
      </c>
      <c r="AB26" s="173" t="str">
        <f t="shared" si="4"/>
        <v>-</v>
      </c>
      <c r="AC26" s="35"/>
      <c r="AD26" s="39"/>
    </row>
    <row r="27" spans="1:30" s="40" customFormat="1" ht="19.5" customHeight="1" x14ac:dyDescent="0.3">
      <c r="A27" s="54" t="s">
        <v>53</v>
      </c>
      <c r="B27" s="37">
        <v>0</v>
      </c>
      <c r="C27" s="193">
        <v>60</v>
      </c>
      <c r="D27" s="34"/>
      <c r="E27" s="198">
        <v>0</v>
      </c>
      <c r="F27" s="193">
        <v>58</v>
      </c>
      <c r="G27" s="173" t="str">
        <f t="shared" ref="G27:G35" si="9">IF(ISERROR(F27*100/E27),"-",(F27*100/E27))</f>
        <v>-</v>
      </c>
      <c r="H27" s="198">
        <v>0</v>
      </c>
      <c r="I27" s="193">
        <v>12</v>
      </c>
      <c r="J27" s="173" t="str">
        <f t="shared" si="6"/>
        <v>-</v>
      </c>
      <c r="K27" s="198">
        <v>0</v>
      </c>
      <c r="L27" s="193">
        <v>1</v>
      </c>
      <c r="M27" s="38" t="str">
        <f t="shared" si="2"/>
        <v>-</v>
      </c>
      <c r="N27" s="198">
        <v>0</v>
      </c>
      <c r="O27" s="192">
        <v>0</v>
      </c>
      <c r="P27" s="199" t="str">
        <f t="shared" si="0"/>
        <v>-</v>
      </c>
      <c r="Q27" s="200">
        <v>0</v>
      </c>
      <c r="R27" s="202">
        <v>58</v>
      </c>
      <c r="S27" s="173" t="str">
        <f t="shared" si="8"/>
        <v>-</v>
      </c>
      <c r="T27" s="198">
        <v>0</v>
      </c>
      <c r="U27" s="194">
        <v>9</v>
      </c>
      <c r="V27" s="199"/>
      <c r="W27" s="198">
        <v>0</v>
      </c>
      <c r="X27" s="193">
        <v>9</v>
      </c>
      <c r="Y27" s="173" t="str">
        <f t="shared" si="3"/>
        <v>-</v>
      </c>
      <c r="Z27" s="201">
        <v>0</v>
      </c>
      <c r="AA27" s="196">
        <v>4</v>
      </c>
      <c r="AB27" s="173" t="str">
        <f t="shared" si="4"/>
        <v>-</v>
      </c>
      <c r="AC27" s="35"/>
      <c r="AD27" s="39"/>
    </row>
    <row r="28" spans="1:30" s="40" customFormat="1" ht="19.5" customHeight="1" x14ac:dyDescent="0.3">
      <c r="A28" s="54" t="s">
        <v>54</v>
      </c>
      <c r="B28" s="37">
        <v>0</v>
      </c>
      <c r="C28" s="193">
        <v>29</v>
      </c>
      <c r="D28" s="34"/>
      <c r="E28" s="198">
        <v>1</v>
      </c>
      <c r="F28" s="193">
        <v>21</v>
      </c>
      <c r="G28" s="173" t="s">
        <v>146</v>
      </c>
      <c r="H28" s="198">
        <v>0</v>
      </c>
      <c r="I28" s="193">
        <v>7</v>
      </c>
      <c r="J28" s="173" t="str">
        <f t="shared" si="6"/>
        <v>-</v>
      </c>
      <c r="K28" s="198">
        <v>0</v>
      </c>
      <c r="L28" s="193">
        <v>0</v>
      </c>
      <c r="M28" s="38" t="str">
        <f t="shared" si="2"/>
        <v>-</v>
      </c>
      <c r="N28" s="198">
        <v>0</v>
      </c>
      <c r="O28" s="192">
        <v>0</v>
      </c>
      <c r="P28" s="199" t="str">
        <f t="shared" si="0"/>
        <v>-</v>
      </c>
      <c r="Q28" s="200">
        <v>1</v>
      </c>
      <c r="R28" s="202">
        <v>21</v>
      </c>
      <c r="S28" s="173" t="s">
        <v>146</v>
      </c>
      <c r="T28" s="198">
        <v>0</v>
      </c>
      <c r="U28" s="194">
        <v>4</v>
      </c>
      <c r="V28" s="199"/>
      <c r="W28" s="198">
        <v>1</v>
      </c>
      <c r="X28" s="193">
        <v>4</v>
      </c>
      <c r="Y28" s="173" t="s">
        <v>164</v>
      </c>
      <c r="Z28" s="201">
        <v>1</v>
      </c>
      <c r="AA28" s="196">
        <v>3</v>
      </c>
      <c r="AB28" s="173" t="s">
        <v>163</v>
      </c>
      <c r="AC28" s="35"/>
      <c r="AD28" s="39"/>
    </row>
    <row r="29" spans="1:30" s="40" customFormat="1" ht="19.5" customHeight="1" x14ac:dyDescent="0.3">
      <c r="A29" s="54" t="s">
        <v>55</v>
      </c>
      <c r="B29" s="37">
        <v>9</v>
      </c>
      <c r="C29" s="193">
        <v>64</v>
      </c>
      <c r="D29" s="34"/>
      <c r="E29" s="198">
        <v>3</v>
      </c>
      <c r="F29" s="193">
        <v>45</v>
      </c>
      <c r="G29" s="173" t="s">
        <v>147</v>
      </c>
      <c r="H29" s="198">
        <v>0</v>
      </c>
      <c r="I29" s="193">
        <v>6</v>
      </c>
      <c r="J29" s="173" t="str">
        <f t="shared" si="6"/>
        <v>-</v>
      </c>
      <c r="K29" s="198">
        <v>0</v>
      </c>
      <c r="L29" s="193">
        <v>0</v>
      </c>
      <c r="M29" s="38" t="str">
        <f t="shared" si="2"/>
        <v>-</v>
      </c>
      <c r="N29" s="198">
        <v>0</v>
      </c>
      <c r="O29" s="192">
        <v>0</v>
      </c>
      <c r="P29" s="199" t="str">
        <f t="shared" si="0"/>
        <v>-</v>
      </c>
      <c r="Q29" s="200">
        <v>2</v>
      </c>
      <c r="R29" s="202">
        <v>45</v>
      </c>
      <c r="S29" s="173" t="s">
        <v>141</v>
      </c>
      <c r="T29" s="198">
        <v>9</v>
      </c>
      <c r="U29" s="194">
        <v>8</v>
      </c>
      <c r="V29" s="199"/>
      <c r="W29" s="198">
        <v>0</v>
      </c>
      <c r="X29" s="193">
        <v>7</v>
      </c>
      <c r="Y29" s="173" t="str">
        <f t="shared" si="3"/>
        <v>-</v>
      </c>
      <c r="Z29" s="201">
        <v>0</v>
      </c>
      <c r="AA29" s="196">
        <v>7</v>
      </c>
      <c r="AB29" s="173" t="str">
        <f t="shared" si="4"/>
        <v>-</v>
      </c>
      <c r="AC29" s="35"/>
      <c r="AD29" s="39"/>
    </row>
    <row r="30" spans="1:30" s="40" customFormat="1" ht="19.5" customHeight="1" x14ac:dyDescent="0.3">
      <c r="A30" s="54" t="s">
        <v>56</v>
      </c>
      <c r="B30" s="37">
        <v>0</v>
      </c>
      <c r="C30" s="193">
        <v>39</v>
      </c>
      <c r="D30" s="34"/>
      <c r="E30" s="198">
        <v>0</v>
      </c>
      <c r="F30" s="193">
        <v>27</v>
      </c>
      <c r="G30" s="173" t="str">
        <f t="shared" si="9"/>
        <v>-</v>
      </c>
      <c r="H30" s="198">
        <v>0</v>
      </c>
      <c r="I30" s="193">
        <v>14</v>
      </c>
      <c r="J30" s="173" t="str">
        <f t="shared" si="6"/>
        <v>-</v>
      </c>
      <c r="K30" s="198">
        <v>0</v>
      </c>
      <c r="L30" s="193">
        <v>0</v>
      </c>
      <c r="M30" s="38" t="str">
        <f t="shared" si="2"/>
        <v>-</v>
      </c>
      <c r="N30" s="198">
        <v>0</v>
      </c>
      <c r="O30" s="192">
        <v>0</v>
      </c>
      <c r="P30" s="199" t="str">
        <f t="shared" si="0"/>
        <v>-</v>
      </c>
      <c r="Q30" s="200">
        <v>0</v>
      </c>
      <c r="R30" s="202">
        <v>26</v>
      </c>
      <c r="S30" s="173" t="str">
        <f t="shared" si="8"/>
        <v>-</v>
      </c>
      <c r="T30" s="198">
        <v>0</v>
      </c>
      <c r="U30" s="194">
        <v>10</v>
      </c>
      <c r="V30" s="199"/>
      <c r="W30" s="198">
        <v>0</v>
      </c>
      <c r="X30" s="193">
        <v>8</v>
      </c>
      <c r="Y30" s="173" t="str">
        <f t="shared" si="3"/>
        <v>-</v>
      </c>
      <c r="Z30" s="201">
        <v>0</v>
      </c>
      <c r="AA30" s="196">
        <v>4</v>
      </c>
      <c r="AB30" s="173" t="str">
        <f t="shared" si="4"/>
        <v>-</v>
      </c>
      <c r="AC30" s="35"/>
      <c r="AD30" s="39"/>
    </row>
    <row r="31" spans="1:30" s="40" customFormat="1" ht="19.5" customHeight="1" x14ac:dyDescent="0.3">
      <c r="A31" s="54" t="s">
        <v>57</v>
      </c>
      <c r="B31" s="37">
        <v>1</v>
      </c>
      <c r="C31" s="193">
        <v>139</v>
      </c>
      <c r="D31" s="34"/>
      <c r="E31" s="198">
        <v>0</v>
      </c>
      <c r="F31" s="193">
        <v>93</v>
      </c>
      <c r="G31" s="173" t="str">
        <f t="shared" si="9"/>
        <v>-</v>
      </c>
      <c r="H31" s="198">
        <v>0</v>
      </c>
      <c r="I31" s="193">
        <v>26</v>
      </c>
      <c r="J31" s="173" t="str">
        <f t="shared" si="6"/>
        <v>-</v>
      </c>
      <c r="K31" s="198">
        <v>0</v>
      </c>
      <c r="L31" s="193">
        <v>0</v>
      </c>
      <c r="M31" s="38" t="str">
        <f t="shared" si="2"/>
        <v>-</v>
      </c>
      <c r="N31" s="198">
        <v>0</v>
      </c>
      <c r="O31" s="192">
        <v>0</v>
      </c>
      <c r="P31" s="199" t="str">
        <f t="shared" si="0"/>
        <v>-</v>
      </c>
      <c r="Q31" s="200">
        <v>0</v>
      </c>
      <c r="R31" s="202">
        <v>86</v>
      </c>
      <c r="S31" s="173" t="str">
        <f t="shared" si="8"/>
        <v>-</v>
      </c>
      <c r="T31" s="198">
        <v>1</v>
      </c>
      <c r="U31" s="194">
        <v>16</v>
      </c>
      <c r="V31" s="199"/>
      <c r="W31" s="198">
        <v>0</v>
      </c>
      <c r="X31" s="193">
        <v>14</v>
      </c>
      <c r="Y31" s="173" t="str">
        <f t="shared" si="3"/>
        <v>-</v>
      </c>
      <c r="Z31" s="201">
        <v>0</v>
      </c>
      <c r="AA31" s="196">
        <v>12</v>
      </c>
      <c r="AB31" s="173" t="str">
        <f t="shared" si="4"/>
        <v>-</v>
      </c>
      <c r="AC31" s="35"/>
      <c r="AD31" s="39"/>
    </row>
    <row r="32" spans="1:30" s="40" customFormat="1" ht="19.5" customHeight="1" x14ac:dyDescent="0.3">
      <c r="A32" s="54" t="s">
        <v>58</v>
      </c>
      <c r="B32" s="37">
        <v>4</v>
      </c>
      <c r="C32" s="193">
        <v>74</v>
      </c>
      <c r="D32" s="34"/>
      <c r="E32" s="198">
        <v>4</v>
      </c>
      <c r="F32" s="193">
        <v>46</v>
      </c>
      <c r="G32" s="173" t="s">
        <v>148</v>
      </c>
      <c r="H32" s="198">
        <v>1</v>
      </c>
      <c r="I32" s="193">
        <v>36</v>
      </c>
      <c r="J32" s="173" t="s">
        <v>161</v>
      </c>
      <c r="K32" s="198">
        <v>1</v>
      </c>
      <c r="L32" s="193">
        <v>1</v>
      </c>
      <c r="M32" s="38">
        <f t="shared" si="2"/>
        <v>100</v>
      </c>
      <c r="N32" s="198">
        <v>0</v>
      </c>
      <c r="O32" s="192">
        <v>0</v>
      </c>
      <c r="P32" s="199" t="str">
        <f t="shared" si="0"/>
        <v>-</v>
      </c>
      <c r="Q32" s="200">
        <v>3</v>
      </c>
      <c r="R32" s="202">
        <v>45</v>
      </c>
      <c r="S32" s="173" t="s">
        <v>147</v>
      </c>
      <c r="T32" s="198">
        <v>4</v>
      </c>
      <c r="U32" s="194">
        <v>15</v>
      </c>
      <c r="V32" s="199"/>
      <c r="W32" s="198">
        <v>1</v>
      </c>
      <c r="X32" s="193">
        <v>11</v>
      </c>
      <c r="Y32" s="173" t="s">
        <v>182</v>
      </c>
      <c r="Z32" s="201">
        <v>1</v>
      </c>
      <c r="AA32" s="196">
        <v>8</v>
      </c>
      <c r="AB32" s="173" t="s">
        <v>181</v>
      </c>
      <c r="AC32" s="35"/>
      <c r="AD32" s="39"/>
    </row>
    <row r="33" spans="1:30" s="40" customFormat="1" ht="19.5" customHeight="1" x14ac:dyDescent="0.3">
      <c r="A33" s="54" t="s">
        <v>59</v>
      </c>
      <c r="B33" s="37">
        <v>1</v>
      </c>
      <c r="C33" s="193">
        <v>97</v>
      </c>
      <c r="D33" s="34"/>
      <c r="E33" s="198">
        <v>3</v>
      </c>
      <c r="F33" s="193">
        <v>95</v>
      </c>
      <c r="G33" s="173" t="s">
        <v>149</v>
      </c>
      <c r="H33" s="198">
        <v>1</v>
      </c>
      <c r="I33" s="193">
        <v>10</v>
      </c>
      <c r="J33" s="173" t="s">
        <v>158</v>
      </c>
      <c r="K33" s="198">
        <v>0</v>
      </c>
      <c r="L33" s="193">
        <v>0</v>
      </c>
      <c r="M33" s="38" t="str">
        <f t="shared" si="2"/>
        <v>-</v>
      </c>
      <c r="N33" s="198">
        <v>0</v>
      </c>
      <c r="O33" s="192">
        <v>0</v>
      </c>
      <c r="P33" s="199" t="str">
        <f t="shared" si="0"/>
        <v>-</v>
      </c>
      <c r="Q33" s="200">
        <v>3</v>
      </c>
      <c r="R33" s="202">
        <v>95</v>
      </c>
      <c r="S33" s="173" t="s">
        <v>149</v>
      </c>
      <c r="T33" s="198">
        <v>0</v>
      </c>
      <c r="U33" s="194">
        <v>19</v>
      </c>
      <c r="V33" s="199"/>
      <c r="W33" s="198">
        <v>1</v>
      </c>
      <c r="X33" s="193">
        <v>19</v>
      </c>
      <c r="Y33" s="173" t="s">
        <v>180</v>
      </c>
      <c r="Z33" s="201">
        <v>1</v>
      </c>
      <c r="AA33" s="196">
        <v>14</v>
      </c>
      <c r="AB33" s="173" t="s">
        <v>179</v>
      </c>
      <c r="AC33" s="35"/>
      <c r="AD33" s="39"/>
    </row>
    <row r="34" spans="1:30" s="40" customFormat="1" ht="19.5" customHeight="1" x14ac:dyDescent="0.3">
      <c r="A34" s="54" t="s">
        <v>60</v>
      </c>
      <c r="B34" s="37">
        <v>1</v>
      </c>
      <c r="C34" s="193">
        <v>71</v>
      </c>
      <c r="D34" s="34"/>
      <c r="E34" s="198">
        <v>1</v>
      </c>
      <c r="F34" s="193">
        <v>55</v>
      </c>
      <c r="G34" s="173" t="s">
        <v>145</v>
      </c>
      <c r="H34" s="198">
        <v>0</v>
      </c>
      <c r="I34" s="193">
        <v>11</v>
      </c>
      <c r="J34" s="173" t="str">
        <f t="shared" si="6"/>
        <v>-</v>
      </c>
      <c r="K34" s="198">
        <v>0</v>
      </c>
      <c r="L34" s="193">
        <v>0</v>
      </c>
      <c r="M34" s="38" t="str">
        <f t="shared" si="2"/>
        <v>-</v>
      </c>
      <c r="N34" s="198">
        <v>0</v>
      </c>
      <c r="O34" s="192">
        <v>0</v>
      </c>
      <c r="P34" s="199" t="str">
        <f t="shared" si="0"/>
        <v>-</v>
      </c>
      <c r="Q34" s="200">
        <v>1</v>
      </c>
      <c r="R34" s="202">
        <v>46</v>
      </c>
      <c r="S34" s="173" t="s">
        <v>175</v>
      </c>
      <c r="T34" s="198">
        <v>1</v>
      </c>
      <c r="U34" s="194">
        <v>16</v>
      </c>
      <c r="V34" s="199"/>
      <c r="W34" s="198">
        <v>1</v>
      </c>
      <c r="X34" s="193">
        <v>14</v>
      </c>
      <c r="Y34" s="173" t="s">
        <v>179</v>
      </c>
      <c r="Z34" s="201">
        <v>1</v>
      </c>
      <c r="AA34" s="196">
        <v>9</v>
      </c>
      <c r="AB34" s="173" t="s">
        <v>186</v>
      </c>
      <c r="AC34" s="35"/>
      <c r="AD34" s="39"/>
    </row>
    <row r="35" spans="1:30" s="40" customFormat="1" ht="19.5" customHeight="1" x14ac:dyDescent="0.3">
      <c r="A35" s="54" t="s">
        <v>61</v>
      </c>
      <c r="B35" s="37">
        <v>0</v>
      </c>
      <c r="C35" s="193">
        <v>60</v>
      </c>
      <c r="D35" s="34"/>
      <c r="E35" s="198">
        <v>0</v>
      </c>
      <c r="F35" s="193">
        <v>55</v>
      </c>
      <c r="G35" s="173" t="str">
        <f t="shared" si="9"/>
        <v>-</v>
      </c>
      <c r="H35" s="198">
        <v>0</v>
      </c>
      <c r="I35" s="193">
        <v>14</v>
      </c>
      <c r="J35" s="173" t="str">
        <f t="shared" si="6"/>
        <v>-</v>
      </c>
      <c r="K35" s="198">
        <v>0</v>
      </c>
      <c r="L35" s="193">
        <v>8</v>
      </c>
      <c r="M35" s="38" t="str">
        <f t="shared" si="2"/>
        <v>-</v>
      </c>
      <c r="N35" s="198">
        <v>0</v>
      </c>
      <c r="O35" s="192">
        <v>0</v>
      </c>
      <c r="P35" s="199" t="str">
        <f t="shared" si="0"/>
        <v>-</v>
      </c>
      <c r="Q35" s="200">
        <v>0</v>
      </c>
      <c r="R35" s="202">
        <v>55</v>
      </c>
      <c r="S35" s="173" t="str">
        <f t="shared" ref="S35" si="10">IF(ISERROR(R35*100/Q35),"-",(R35*100/Q35))</f>
        <v>-</v>
      </c>
      <c r="T35" s="198">
        <v>0</v>
      </c>
      <c r="U35" s="194">
        <v>12</v>
      </c>
      <c r="V35" s="199"/>
      <c r="W35" s="198">
        <v>0</v>
      </c>
      <c r="X35" s="193">
        <v>10</v>
      </c>
      <c r="Y35" s="173" t="str">
        <f t="shared" ref="Y35" si="11">IF(ISERROR(X35*100/W35),"-",(X35*100/W35))</f>
        <v>-</v>
      </c>
      <c r="Z35" s="201">
        <v>0</v>
      </c>
      <c r="AA35" s="196">
        <v>7</v>
      </c>
      <c r="AB35" s="173" t="str">
        <f t="shared" si="4"/>
        <v>-</v>
      </c>
      <c r="AC35" s="35"/>
      <c r="AD35" s="39"/>
    </row>
    <row r="36" spans="1:30" ht="67.5" customHeight="1" x14ac:dyDescent="0.25">
      <c r="A36" s="43"/>
      <c r="B36" s="43"/>
      <c r="C36" s="263" t="s">
        <v>95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31"/>
      <c r="R36" s="232"/>
      <c r="S36" s="231"/>
      <c r="T36" s="231"/>
      <c r="U36" s="231"/>
      <c r="V36" s="231"/>
      <c r="W36" s="231"/>
      <c r="X36" s="232"/>
      <c r="Y36" s="231"/>
      <c r="Z36" s="231"/>
      <c r="AA36" s="231"/>
      <c r="AB36" s="231"/>
    </row>
    <row r="37" spans="1:30" x14ac:dyDescent="0.25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5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5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5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5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5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5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5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5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5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5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5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5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5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5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5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5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5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5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5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5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5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5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5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5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5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5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5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5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5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5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5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C36:P36"/>
    <mergeCell ref="B1:P1"/>
    <mergeCell ref="M2:P2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T3:V3"/>
    <mergeCell ref="W3:Y3"/>
    <mergeCell ref="K4:K5"/>
    <mergeCell ref="L4:L5"/>
    <mergeCell ref="M4:M5"/>
  </mergeCells>
  <pageMargins left="0.31496062992125984" right="0.31496062992125984" top="0.35433070866141736" bottom="0.15748031496062992" header="0.31496062992125984" footer="0.31496062992125984"/>
  <pageSetup paperSize="9" scale="72" orientation="landscape" r:id="rId1"/>
  <colBreaks count="1" manualBreakCount="1">
    <brk id="1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66" zoomScaleNormal="70" zoomScaleSheetLayoutView="66" workbookViewId="0">
      <selection activeCell="U32" sqref="U32"/>
    </sheetView>
  </sheetViews>
  <sheetFormatPr defaultColWidth="8" defaultRowHeight="13.2" x14ac:dyDescent="0.25"/>
  <cols>
    <col min="1" max="1" width="60.33203125" style="2" customWidth="1"/>
    <col min="2" max="3" width="21.6640625" style="2" customWidth="1"/>
    <col min="4" max="4" width="11" style="2" customWidth="1"/>
    <col min="5" max="5" width="11.5546875" style="2" customWidth="1"/>
    <col min="6" max="16384" width="8" style="2"/>
  </cols>
  <sheetData>
    <row r="1" spans="1:11" ht="27" customHeight="1" x14ac:dyDescent="0.25">
      <c r="A1" s="236" t="s">
        <v>64</v>
      </c>
      <c r="B1" s="236"/>
      <c r="C1" s="236"/>
      <c r="D1" s="236"/>
      <c r="E1" s="236"/>
    </row>
    <row r="2" spans="1:11" ht="23.25" customHeight="1" x14ac:dyDescent="0.25">
      <c r="A2" s="236" t="s">
        <v>23</v>
      </c>
      <c r="B2" s="236"/>
      <c r="C2" s="236"/>
      <c r="D2" s="236"/>
      <c r="E2" s="236"/>
    </row>
    <row r="3" spans="1:11" ht="6" customHeight="1" x14ac:dyDescent="0.2">
      <c r="A3" s="24"/>
    </row>
    <row r="4" spans="1:11" s="3" customFormat="1" ht="23.25" customHeight="1" x14ac:dyDescent="0.3">
      <c r="A4" s="296"/>
      <c r="B4" s="237" t="s">
        <v>102</v>
      </c>
      <c r="C4" s="237" t="s">
        <v>103</v>
      </c>
      <c r="D4" s="280" t="s">
        <v>1</v>
      </c>
      <c r="E4" s="281"/>
    </row>
    <row r="5" spans="1:11" s="3" customFormat="1" ht="32.25" customHeight="1" x14ac:dyDescent="0.3">
      <c r="A5" s="296"/>
      <c r="B5" s="238"/>
      <c r="C5" s="238"/>
      <c r="D5" s="4" t="s">
        <v>2</v>
      </c>
      <c r="E5" s="5" t="s">
        <v>25</v>
      </c>
    </row>
    <row r="6" spans="1:11" s="7" customFormat="1" ht="15.75" customHeight="1" x14ac:dyDescent="0.3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3">
      <c r="A7" s="8" t="s">
        <v>96</v>
      </c>
      <c r="B7" s="75" t="s">
        <v>90</v>
      </c>
      <c r="C7" s="75">
        <f>'10-молодь-ЦЗ'!C7</f>
        <v>16144</v>
      </c>
      <c r="D7" s="9" t="s">
        <v>90</v>
      </c>
      <c r="E7" s="83" t="s">
        <v>90</v>
      </c>
      <c r="K7" s="11"/>
    </row>
    <row r="8" spans="1:11" s="3" customFormat="1" ht="20.85" customHeight="1" x14ac:dyDescent="0.3">
      <c r="A8" s="8" t="s">
        <v>27</v>
      </c>
      <c r="B8" s="75">
        <f>'10-молодь-ЦЗ'!E7</f>
        <v>24987</v>
      </c>
      <c r="C8" s="75">
        <f>'10-молодь-ЦЗ'!F7</f>
        <v>13199</v>
      </c>
      <c r="D8" s="9">
        <f t="shared" ref="D8:D12" si="0">C8*100/B8</f>
        <v>52.823468203465801</v>
      </c>
      <c r="E8" s="83">
        <f t="shared" ref="E8:E12" si="1">C8-B8</f>
        <v>-11788</v>
      </c>
      <c r="K8" s="11"/>
    </row>
    <row r="9" spans="1:11" s="3" customFormat="1" ht="34.799999999999997" x14ac:dyDescent="0.3">
      <c r="A9" s="12" t="s">
        <v>28</v>
      </c>
      <c r="B9" s="75">
        <f>'10-молодь-ЦЗ'!H7</f>
        <v>8523</v>
      </c>
      <c r="C9" s="75">
        <f>'10-молодь-ЦЗ'!I7</f>
        <v>4694</v>
      </c>
      <c r="D9" s="9">
        <f t="shared" si="0"/>
        <v>55.074504282529624</v>
      </c>
      <c r="E9" s="83">
        <f t="shared" si="1"/>
        <v>-3829</v>
      </c>
      <c r="K9" s="11"/>
    </row>
    <row r="10" spans="1:11" s="3" customFormat="1" ht="21.6" customHeight="1" x14ac:dyDescent="0.3">
      <c r="A10" s="13" t="s">
        <v>29</v>
      </c>
      <c r="B10" s="75">
        <f>'10-молодь-ЦЗ'!K7</f>
        <v>1453</v>
      </c>
      <c r="C10" s="75">
        <f>'10-молодь-ЦЗ'!L7</f>
        <v>663</v>
      </c>
      <c r="D10" s="10">
        <f t="shared" si="0"/>
        <v>45.629731589814178</v>
      </c>
      <c r="E10" s="83">
        <f t="shared" si="1"/>
        <v>-790</v>
      </c>
      <c r="K10" s="11"/>
    </row>
    <row r="11" spans="1:11" s="3" customFormat="1" ht="45.75" customHeight="1" x14ac:dyDescent="0.3">
      <c r="A11" s="13" t="s">
        <v>20</v>
      </c>
      <c r="B11" s="75">
        <f>'10-молодь-ЦЗ'!N7</f>
        <v>145</v>
      </c>
      <c r="C11" s="75">
        <f>'10-молодь-ЦЗ'!O7</f>
        <v>47</v>
      </c>
      <c r="D11" s="10">
        <f t="shared" si="0"/>
        <v>32.413793103448278</v>
      </c>
      <c r="E11" s="83">
        <f t="shared" si="1"/>
        <v>-98</v>
      </c>
      <c r="K11" s="11"/>
    </row>
    <row r="12" spans="1:11" s="3" customFormat="1" ht="55.5" customHeight="1" x14ac:dyDescent="0.3">
      <c r="A12" s="13" t="s">
        <v>30</v>
      </c>
      <c r="B12" s="75">
        <f>'10-молодь-ЦЗ'!Q7</f>
        <v>19160</v>
      </c>
      <c r="C12" s="75">
        <f>'10-молодь-ЦЗ'!R7</f>
        <v>10833</v>
      </c>
      <c r="D12" s="10">
        <f t="shared" si="0"/>
        <v>56.53966597077244</v>
      </c>
      <c r="E12" s="83">
        <f t="shared" si="1"/>
        <v>-8327</v>
      </c>
      <c r="K12" s="11"/>
    </row>
    <row r="13" spans="1:11" s="3" customFormat="1" ht="12.75" customHeight="1" x14ac:dyDescent="0.3">
      <c r="A13" s="243" t="s">
        <v>4</v>
      </c>
      <c r="B13" s="244"/>
      <c r="C13" s="244"/>
      <c r="D13" s="244"/>
      <c r="E13" s="244"/>
      <c r="K13" s="11"/>
    </row>
    <row r="14" spans="1:11" s="3" customFormat="1" ht="15" customHeight="1" x14ac:dyDescent="0.3">
      <c r="A14" s="245"/>
      <c r="B14" s="246"/>
      <c r="C14" s="246"/>
      <c r="D14" s="246"/>
      <c r="E14" s="246"/>
      <c r="K14" s="11"/>
    </row>
    <row r="15" spans="1:11" s="3" customFormat="1" ht="20.25" customHeight="1" x14ac:dyDescent="0.3">
      <c r="A15" s="241" t="s">
        <v>0</v>
      </c>
      <c r="B15" s="247" t="s">
        <v>104</v>
      </c>
      <c r="C15" s="247" t="s">
        <v>105</v>
      </c>
      <c r="D15" s="280" t="s">
        <v>1</v>
      </c>
      <c r="E15" s="281"/>
      <c r="K15" s="11"/>
    </row>
    <row r="16" spans="1:11" ht="35.85" customHeight="1" x14ac:dyDescent="0.25">
      <c r="A16" s="242"/>
      <c r="B16" s="247"/>
      <c r="C16" s="247"/>
      <c r="D16" s="4" t="s">
        <v>2</v>
      </c>
      <c r="E16" s="5" t="s">
        <v>25</v>
      </c>
      <c r="K16" s="11"/>
    </row>
    <row r="17" spans="1:11" ht="21.6" customHeight="1" x14ac:dyDescent="0.25">
      <c r="A17" s="8" t="s">
        <v>89</v>
      </c>
      <c r="B17" s="75" t="s">
        <v>90</v>
      </c>
      <c r="C17" s="75">
        <f>'10-молодь-ЦЗ'!U7</f>
        <v>1841</v>
      </c>
      <c r="D17" s="15" t="s">
        <v>90</v>
      </c>
      <c r="E17" s="83" t="s">
        <v>90</v>
      </c>
      <c r="K17" s="11"/>
    </row>
    <row r="18" spans="1:11" ht="21.6" customHeight="1" x14ac:dyDescent="0.25">
      <c r="A18" s="1" t="s">
        <v>27</v>
      </c>
      <c r="B18" s="75">
        <f>'10-молодь-ЦЗ'!W7</f>
        <v>4028</v>
      </c>
      <c r="C18" s="75">
        <f>'10-молодь-ЦЗ'!X7</f>
        <v>1329</v>
      </c>
      <c r="D18" s="15">
        <f t="shared" ref="D18:D19" si="2">C18*100/B18</f>
        <v>32.994041708043696</v>
      </c>
      <c r="E18" s="83">
        <f t="shared" ref="E18:E19" si="3">C18-B18</f>
        <v>-2699</v>
      </c>
      <c r="K18" s="11"/>
    </row>
    <row r="19" spans="1:11" ht="18" x14ac:dyDescent="0.25">
      <c r="A19" s="1" t="s">
        <v>32</v>
      </c>
      <c r="B19" s="75">
        <f>'10-молодь-ЦЗ'!Z7</f>
        <v>3377</v>
      </c>
      <c r="C19" s="75">
        <f>'10-молодь-ЦЗ'!AA7</f>
        <v>926</v>
      </c>
      <c r="D19" s="15">
        <f t="shared" si="2"/>
        <v>27.420787681374001</v>
      </c>
      <c r="E19" s="83">
        <f t="shared" si="3"/>
        <v>-2451</v>
      </c>
      <c r="K19" s="11"/>
    </row>
    <row r="20" spans="1:11" ht="66.599999999999994" customHeight="1" x14ac:dyDescent="0.3">
      <c r="A20" s="235" t="s">
        <v>91</v>
      </c>
      <c r="B20" s="235"/>
      <c r="C20" s="235"/>
      <c r="D20" s="235"/>
      <c r="E20" s="235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stat8</cp:lastModifiedBy>
  <cp:lastPrinted>2023-01-13T13:47:01Z</cp:lastPrinted>
  <dcterms:created xsi:type="dcterms:W3CDTF">2020-12-10T10:35:03Z</dcterms:created>
  <dcterms:modified xsi:type="dcterms:W3CDTF">2023-01-13T13:48:24Z</dcterms:modified>
</cp:coreProperties>
</file>