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WEB-статистика\!2023рік\2.СТАТИСТИЧНА ІНФОРМАЦІЯ\2.2.Надання послуг окремим категоріям населення\"/>
    </mc:Choice>
  </mc:AlternateContent>
  <xr:revisionPtr revIDLastSave="0" documentId="13_ncr:1_{2CEEC7C6-AD9A-44E4-ACE8-C39F9D17EC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(соцнез)" sheetId="23" r:id="rId1"/>
    <sheet name="2(соцнез-ЦЗ)" sheetId="39" r:id="rId2"/>
    <sheet name="3(особи з інвалідн.)" sheetId="42" r:id="rId3"/>
    <sheet name="4(особи з інвалідн.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  <sheet name="статус на початок року" sheetId="66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'2(соцнез-ЦЗ)'!$A:$A</definedName>
    <definedName name="_xlnm.Print_Titles" localSheetId="3">'4(особи з інвалідн.-ЦЗ)'!$A:$A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'1(соцнез)'!$A$1:$E$20</definedName>
    <definedName name="_xlnm.Print_Area" localSheetId="9">'10-молодь-ЦЗ'!$A$1:$AH$15</definedName>
    <definedName name="_xlnm.Print_Area" localSheetId="13">'11-ґендер'!$A$1:$I$22</definedName>
    <definedName name="_xlnm.Print_Area" localSheetId="14">'12-жінки-ЦЗ'!$A$1:$AH$18</definedName>
    <definedName name="_xlnm.Print_Area" localSheetId="15">'13-чоловіки-ЦЗ'!$A$1:$AH$18</definedName>
    <definedName name="_xlnm.Print_Area" localSheetId="16">'14-місце проживання'!$A$1:$I$22</definedName>
    <definedName name="_xlnm.Print_Area" localSheetId="17">'15-місто-ЦЗ'!$A$1:$AH$18</definedName>
    <definedName name="_xlnm.Print_Area" localSheetId="18">'16-село-ЦЗ'!$A$1:$AH$18</definedName>
    <definedName name="_xlnm.Print_Area" localSheetId="1">'2(соцнез-ЦЗ)'!$A$1:$AH$15</definedName>
    <definedName name="_xlnm.Print_Area" localSheetId="2">'3(особи з інвалідн.)'!$A$1:$E$19</definedName>
    <definedName name="_xlnm.Print_Area" localSheetId="3">'4(особи з інвалідн.-ЦЗ)'!$A$1:$AH$15</definedName>
    <definedName name="_xlnm.Print_Area" localSheetId="4">'5-УБД'!$A$1:$E$19</definedName>
    <definedName name="_xlnm.Print_Area" localSheetId="5">'6-(УБД-ЦЗ)'!$A$1:$AH$15</definedName>
    <definedName name="_xlnm.Print_Area" localSheetId="6">'7-ВПО'!$A$1:$E$20</definedName>
    <definedName name="_xlnm.Print_Area" localSheetId="7">'8-ВПО-ЦЗ'!$A$1:$AH$15</definedName>
    <definedName name="_xlnm.Print_Area" localSheetId="8">'9-молодь'!$A$1:$E$21</definedName>
    <definedName name="_xlnm.Print_Area" localSheetId="19">УСЬОГО!$A$1:$AK$14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65" l="1"/>
  <c r="V12" i="65"/>
  <c r="V14" i="54"/>
  <c r="V12" i="54"/>
  <c r="V11" i="54"/>
  <c r="V10" i="54"/>
  <c r="V9" i="54"/>
  <c r="V8" i="54"/>
  <c r="S13" i="54"/>
  <c r="S12" i="54"/>
  <c r="S9" i="54"/>
  <c r="P8" i="51"/>
  <c r="V11" i="50"/>
  <c r="V10" i="50"/>
  <c r="V8" i="50"/>
  <c r="P11" i="50"/>
  <c r="P9" i="50"/>
  <c r="P8" i="50"/>
  <c r="V13" i="48"/>
  <c r="V12" i="48"/>
  <c r="V11" i="48"/>
  <c r="V10" i="48"/>
  <c r="V8" i="48"/>
  <c r="V13" i="39"/>
  <c r="V12" i="39"/>
  <c r="V11" i="39"/>
  <c r="V10" i="39"/>
  <c r="P8" i="39"/>
  <c r="AB14" i="49"/>
  <c r="AB9" i="49"/>
  <c r="I14" i="65" l="1"/>
  <c r="I13" i="65"/>
  <c r="I12" i="65"/>
  <c r="I11" i="65"/>
  <c r="I10" i="65"/>
  <c r="I9" i="65"/>
  <c r="I8" i="65"/>
  <c r="H14" i="65"/>
  <c r="H13" i="65"/>
  <c r="H12" i="65"/>
  <c r="H11" i="65"/>
  <c r="H10" i="65"/>
  <c r="H9" i="65"/>
  <c r="H8" i="65"/>
  <c r="I14" i="54" l="1"/>
  <c r="I13" i="54"/>
  <c r="I12" i="54"/>
  <c r="I11" i="54"/>
  <c r="I10" i="54"/>
  <c r="I9" i="54"/>
  <c r="I8" i="54"/>
  <c r="I8" i="63" s="1"/>
  <c r="H9" i="54"/>
  <c r="H10" i="54"/>
  <c r="H11" i="54"/>
  <c r="H12" i="54"/>
  <c r="H13" i="54"/>
  <c r="H14" i="54"/>
  <c r="H8" i="54"/>
  <c r="P11" i="54"/>
  <c r="V13" i="54"/>
  <c r="I14" i="51"/>
  <c r="I13" i="51"/>
  <c r="I12" i="51"/>
  <c r="I11" i="51"/>
  <c r="I10" i="51"/>
  <c r="I9" i="51"/>
  <c r="I8" i="51"/>
  <c r="H14" i="51"/>
  <c r="H13" i="51"/>
  <c r="H12" i="51"/>
  <c r="H11" i="51"/>
  <c r="H10" i="51"/>
  <c r="H9" i="51"/>
  <c r="H8" i="51"/>
  <c r="I14" i="50"/>
  <c r="I13" i="50"/>
  <c r="I12" i="50"/>
  <c r="I11" i="50"/>
  <c r="I10" i="50"/>
  <c r="I9" i="50"/>
  <c r="I8" i="50"/>
  <c r="H14" i="50"/>
  <c r="H13" i="50"/>
  <c r="H12" i="50"/>
  <c r="H11" i="50"/>
  <c r="H10" i="50"/>
  <c r="H9" i="50"/>
  <c r="H8" i="50"/>
  <c r="I14" i="49"/>
  <c r="I13" i="49"/>
  <c r="I12" i="49"/>
  <c r="I11" i="49"/>
  <c r="I10" i="49"/>
  <c r="I9" i="49"/>
  <c r="I8" i="49"/>
  <c r="H14" i="49"/>
  <c r="H13" i="49"/>
  <c r="H12" i="49"/>
  <c r="H11" i="49"/>
  <c r="H10" i="49"/>
  <c r="H9" i="49"/>
  <c r="H8" i="49"/>
  <c r="AE14" i="49"/>
  <c r="AE9" i="49"/>
  <c r="M14" i="49"/>
  <c r="I14" i="48"/>
  <c r="I13" i="48"/>
  <c r="I12" i="48"/>
  <c r="I11" i="48"/>
  <c r="I10" i="48"/>
  <c r="I9" i="48"/>
  <c r="I8" i="48"/>
  <c r="H14" i="48"/>
  <c r="H13" i="48"/>
  <c r="H12" i="48"/>
  <c r="H11" i="48"/>
  <c r="H10" i="48"/>
  <c r="H9" i="48"/>
  <c r="H8" i="48"/>
  <c r="I14" i="39" l="1"/>
  <c r="I13" i="39"/>
  <c r="I12" i="39"/>
  <c r="I11" i="39"/>
  <c r="I10" i="39"/>
  <c r="I9" i="39"/>
  <c r="I8" i="39"/>
  <c r="H14" i="39"/>
  <c r="H13" i="39"/>
  <c r="H12" i="39"/>
  <c r="H11" i="39"/>
  <c r="H10" i="39"/>
  <c r="H9" i="39"/>
  <c r="H8" i="39"/>
  <c r="S7" i="66" l="1"/>
  <c r="R7" i="66"/>
  <c r="Q7" i="66"/>
  <c r="P7" i="66"/>
  <c r="O7" i="66"/>
  <c r="N7" i="66"/>
  <c r="M7" i="66"/>
  <c r="L7" i="66"/>
  <c r="K7" i="66"/>
  <c r="J7" i="66"/>
  <c r="I7" i="66"/>
  <c r="H7" i="66"/>
  <c r="G7" i="66"/>
  <c r="F7" i="66"/>
  <c r="E7" i="66"/>
  <c r="D7" i="66"/>
  <c r="C7" i="66"/>
  <c r="B7" i="66"/>
  <c r="R8" i="64"/>
  <c r="R9" i="64"/>
  <c r="R10" i="64"/>
  <c r="R11" i="64"/>
  <c r="R12" i="64"/>
  <c r="R13" i="64"/>
  <c r="R14" i="64"/>
  <c r="Q14" i="64"/>
  <c r="Q13" i="64"/>
  <c r="Q12" i="64"/>
  <c r="Q11" i="64"/>
  <c r="Q10" i="64"/>
  <c r="Q9" i="64"/>
  <c r="Q8" i="64"/>
  <c r="I8" i="64"/>
  <c r="I9" i="64"/>
  <c r="I10" i="64"/>
  <c r="I11" i="64"/>
  <c r="I12" i="64"/>
  <c r="I13" i="64"/>
  <c r="I14" i="64"/>
  <c r="H14" i="64"/>
  <c r="H13" i="64"/>
  <c r="H12" i="64"/>
  <c r="H11" i="64"/>
  <c r="H10" i="64"/>
  <c r="H9" i="64"/>
  <c r="H8" i="64"/>
  <c r="R8" i="63"/>
  <c r="R9" i="63"/>
  <c r="S9" i="63" s="1"/>
  <c r="R10" i="63"/>
  <c r="R11" i="63"/>
  <c r="R12" i="63"/>
  <c r="R13" i="63"/>
  <c r="R14" i="63"/>
  <c r="Q14" i="63"/>
  <c r="Q13" i="63"/>
  <c r="Q12" i="63"/>
  <c r="Q11" i="63"/>
  <c r="S11" i="63" s="1"/>
  <c r="Q10" i="63"/>
  <c r="Q9" i="63"/>
  <c r="Q8" i="63"/>
  <c r="I9" i="63"/>
  <c r="I10" i="63"/>
  <c r="I11" i="63"/>
  <c r="I12" i="63"/>
  <c r="I13" i="63"/>
  <c r="I14" i="63"/>
  <c r="H14" i="63"/>
  <c r="H13" i="63"/>
  <c r="H12" i="63"/>
  <c r="H11" i="63"/>
  <c r="H10" i="63"/>
  <c r="J10" i="63" s="1"/>
  <c r="H9" i="63"/>
  <c r="H8" i="63"/>
  <c r="J8" i="63" s="1"/>
  <c r="V14" i="56"/>
  <c r="V13" i="56"/>
  <c r="V12" i="56"/>
  <c r="V11" i="56"/>
  <c r="V10" i="56"/>
  <c r="V9" i="56"/>
  <c r="V8" i="56"/>
  <c r="U7" i="56"/>
  <c r="T7" i="56"/>
  <c r="J14" i="56"/>
  <c r="J13" i="56"/>
  <c r="J12" i="56"/>
  <c r="J11" i="56"/>
  <c r="J10" i="56"/>
  <c r="J9" i="56"/>
  <c r="J8" i="56"/>
  <c r="I7" i="56"/>
  <c r="H7" i="56"/>
  <c r="S14" i="65"/>
  <c r="S13" i="65"/>
  <c r="S12" i="65"/>
  <c r="S11" i="65"/>
  <c r="S10" i="65"/>
  <c r="S9" i="65"/>
  <c r="R7" i="65"/>
  <c r="G13" i="45" s="1"/>
  <c r="Q7" i="65"/>
  <c r="J14" i="65"/>
  <c r="J13" i="65"/>
  <c r="J12" i="65"/>
  <c r="J11" i="65"/>
  <c r="J10" i="65"/>
  <c r="J9" i="65"/>
  <c r="J8" i="65"/>
  <c r="I7" i="65"/>
  <c r="G10" i="45" s="1"/>
  <c r="H7" i="65"/>
  <c r="F10" i="45" s="1"/>
  <c r="J14" i="63"/>
  <c r="S11" i="54"/>
  <c r="R7" i="54"/>
  <c r="C13" i="25" s="1"/>
  <c r="Q7" i="54"/>
  <c r="J14" i="54"/>
  <c r="J13" i="54"/>
  <c r="J12" i="54"/>
  <c r="J11" i="54"/>
  <c r="J10" i="54"/>
  <c r="J9" i="54"/>
  <c r="J8" i="54"/>
  <c r="I7" i="54"/>
  <c r="H7" i="54"/>
  <c r="S14" i="51"/>
  <c r="S13" i="51"/>
  <c r="S12" i="51"/>
  <c r="S11" i="51"/>
  <c r="S10" i="51"/>
  <c r="S9" i="51"/>
  <c r="S8" i="51"/>
  <c r="R7" i="51"/>
  <c r="Q7" i="51"/>
  <c r="B12" i="40" s="1"/>
  <c r="J14" i="51"/>
  <c r="J13" i="51"/>
  <c r="J12" i="51"/>
  <c r="J11" i="51"/>
  <c r="J10" i="51"/>
  <c r="J9" i="51"/>
  <c r="J8" i="51"/>
  <c r="I7" i="51"/>
  <c r="C9" i="40" s="1"/>
  <c r="H7" i="51"/>
  <c r="B9" i="40" s="1"/>
  <c r="S14" i="50"/>
  <c r="S13" i="50"/>
  <c r="S12" i="50"/>
  <c r="S11" i="50"/>
  <c r="S10" i="50"/>
  <c r="S9" i="50"/>
  <c r="R7" i="50"/>
  <c r="C11" i="43" s="1"/>
  <c r="Q7" i="50"/>
  <c r="J14" i="50"/>
  <c r="J13" i="50"/>
  <c r="J12" i="50"/>
  <c r="J11" i="50"/>
  <c r="J10" i="50"/>
  <c r="J9" i="50"/>
  <c r="J8" i="50"/>
  <c r="I7" i="50"/>
  <c r="C8" i="43" s="1"/>
  <c r="H7" i="50"/>
  <c r="B8" i="43" s="1"/>
  <c r="S14" i="49"/>
  <c r="S13" i="49"/>
  <c r="S12" i="49"/>
  <c r="S11" i="49"/>
  <c r="S10" i="49"/>
  <c r="S9" i="49"/>
  <c r="S8" i="49"/>
  <c r="R7" i="49"/>
  <c r="C10" i="24" s="1"/>
  <c r="Q7" i="49"/>
  <c r="B10" i="24" s="1"/>
  <c r="J14" i="49"/>
  <c r="J13" i="49"/>
  <c r="J12" i="49"/>
  <c r="J10" i="49"/>
  <c r="J9" i="49"/>
  <c r="J8" i="49"/>
  <c r="I7" i="49"/>
  <c r="C7" i="24" s="1"/>
  <c r="H7" i="49"/>
  <c r="B7" i="24" s="1"/>
  <c r="S14" i="48"/>
  <c r="S13" i="48"/>
  <c r="S12" i="48"/>
  <c r="S11" i="48"/>
  <c r="S10" i="48"/>
  <c r="S9" i="48"/>
  <c r="R7" i="48"/>
  <c r="C10" i="42" s="1"/>
  <c r="Q7" i="48"/>
  <c r="J14" i="48"/>
  <c r="J13" i="48"/>
  <c r="J12" i="48"/>
  <c r="J11" i="48"/>
  <c r="J10" i="48"/>
  <c r="J9" i="48"/>
  <c r="J8" i="48"/>
  <c r="I7" i="48"/>
  <c r="C7" i="42" s="1"/>
  <c r="H7" i="48"/>
  <c r="B7" i="42" s="1"/>
  <c r="S14" i="39"/>
  <c r="S13" i="39"/>
  <c r="S12" i="39"/>
  <c r="S11" i="39"/>
  <c r="S10" i="39"/>
  <c r="S9" i="39"/>
  <c r="R7" i="39"/>
  <c r="C11" i="23" s="1"/>
  <c r="Q7" i="39"/>
  <c r="J14" i="39"/>
  <c r="J13" i="39"/>
  <c r="J12" i="39"/>
  <c r="J11" i="39"/>
  <c r="J10" i="39"/>
  <c r="J9" i="39"/>
  <c r="J8" i="39"/>
  <c r="I7" i="39"/>
  <c r="C8" i="23" s="1"/>
  <c r="H7" i="39"/>
  <c r="B8" i="23" s="1"/>
  <c r="AK14" i="56"/>
  <c r="AK13" i="56"/>
  <c r="AK12" i="56"/>
  <c r="AK11" i="56"/>
  <c r="AK10" i="56"/>
  <c r="AK9" i="56"/>
  <c r="AK8" i="56"/>
  <c r="AH14" i="56"/>
  <c r="AH13" i="56"/>
  <c r="AH12" i="56"/>
  <c r="AH11" i="56"/>
  <c r="AH10" i="56"/>
  <c r="AH9" i="56"/>
  <c r="AH8" i="56"/>
  <c r="AE14" i="56"/>
  <c r="AE13" i="56"/>
  <c r="AE12" i="56"/>
  <c r="AE11" i="56"/>
  <c r="AE10" i="56"/>
  <c r="AE9" i="56"/>
  <c r="AE8" i="56"/>
  <c r="AB14" i="56"/>
  <c r="AB13" i="56"/>
  <c r="AB12" i="56"/>
  <c r="AB11" i="56"/>
  <c r="AB10" i="56"/>
  <c r="AB9" i="56"/>
  <c r="AB8" i="56"/>
  <c r="Y14" i="56"/>
  <c r="Y13" i="56"/>
  <c r="Y12" i="56"/>
  <c r="Y11" i="56"/>
  <c r="Y10" i="56"/>
  <c r="Y9" i="56"/>
  <c r="Y8" i="56"/>
  <c r="S14" i="56"/>
  <c r="S13" i="56"/>
  <c r="S12" i="56"/>
  <c r="S11" i="56"/>
  <c r="S10" i="56"/>
  <c r="S9" i="56"/>
  <c r="S8" i="56"/>
  <c r="M14" i="56"/>
  <c r="M13" i="56"/>
  <c r="M12" i="56"/>
  <c r="M11" i="56"/>
  <c r="M10" i="56"/>
  <c r="M9" i="56"/>
  <c r="M8" i="56"/>
  <c r="G14" i="56"/>
  <c r="G13" i="56"/>
  <c r="G12" i="56"/>
  <c r="G11" i="56"/>
  <c r="G10" i="56"/>
  <c r="G9" i="56"/>
  <c r="G8" i="56"/>
  <c r="D14" i="56"/>
  <c r="D13" i="56"/>
  <c r="D12" i="56"/>
  <c r="D11" i="56"/>
  <c r="D10" i="56"/>
  <c r="D9" i="56"/>
  <c r="D8" i="56"/>
  <c r="S13" i="64" l="1"/>
  <c r="S13" i="63"/>
  <c r="J9" i="64"/>
  <c r="J11" i="64"/>
  <c r="F13" i="45"/>
  <c r="B11" i="43"/>
  <c r="D11" i="43" s="1"/>
  <c r="B10" i="42"/>
  <c r="D10" i="42" s="1"/>
  <c r="B11" i="23"/>
  <c r="S11" i="64"/>
  <c r="S14" i="63"/>
  <c r="J12" i="64"/>
  <c r="J13" i="63"/>
  <c r="S9" i="64"/>
  <c r="R7" i="63"/>
  <c r="G13" i="25" s="1"/>
  <c r="S12" i="63"/>
  <c r="J9" i="63"/>
  <c r="J12" i="63"/>
  <c r="R7" i="64"/>
  <c r="C13" i="45" s="1"/>
  <c r="C12" i="40"/>
  <c r="S7" i="51"/>
  <c r="J13" i="64"/>
  <c r="V7" i="56"/>
  <c r="S12" i="64"/>
  <c r="J8" i="64"/>
  <c r="J10" i="64"/>
  <c r="J11" i="63"/>
  <c r="Q7" i="64"/>
  <c r="B13" i="45" s="1"/>
  <c r="J7" i="65"/>
  <c r="H7" i="64"/>
  <c r="B10" i="45" s="1"/>
  <c r="J7" i="56"/>
  <c r="J14" i="64"/>
  <c r="B13" i="25"/>
  <c r="E13" i="25" s="1"/>
  <c r="I7" i="63"/>
  <c r="G10" i="25" s="1"/>
  <c r="C10" i="25"/>
  <c r="B10" i="25"/>
  <c r="E10" i="25" s="1"/>
  <c r="J7" i="51"/>
  <c r="J7" i="49"/>
  <c r="D12" i="40"/>
  <c r="D10" i="24"/>
  <c r="D9" i="40"/>
  <c r="E7" i="24"/>
  <c r="J7" i="48"/>
  <c r="D8" i="23"/>
  <c r="I7" i="64"/>
  <c r="Q7" i="63"/>
  <c r="H7" i="63"/>
  <c r="J7" i="54"/>
  <c r="E9" i="40"/>
  <c r="E8" i="43"/>
  <c r="D8" i="43"/>
  <c r="J7" i="50"/>
  <c r="D7" i="42"/>
  <c r="E7" i="42"/>
  <c r="D11" i="23"/>
  <c r="E8" i="23"/>
  <c r="J7" i="39"/>
  <c r="AJ7" i="56"/>
  <c r="AI7" i="56"/>
  <c r="AG7" i="56"/>
  <c r="AF7" i="56"/>
  <c r="AD7" i="56"/>
  <c r="AC7" i="56"/>
  <c r="AA7" i="56"/>
  <c r="X7" i="56"/>
  <c r="W7" i="56"/>
  <c r="R7" i="56"/>
  <c r="Q7" i="56"/>
  <c r="O7" i="56"/>
  <c r="N7" i="56"/>
  <c r="L7" i="56"/>
  <c r="K7" i="56"/>
  <c r="F7" i="56"/>
  <c r="E7" i="56"/>
  <c r="C7" i="56"/>
  <c r="B7" i="56"/>
  <c r="Z7" i="56"/>
  <c r="E13" i="45" l="1"/>
  <c r="D13" i="45"/>
  <c r="AK7" i="56"/>
  <c r="D10" i="25"/>
  <c r="J7" i="64"/>
  <c r="C10" i="45"/>
  <c r="D10" i="45" s="1"/>
  <c r="J7" i="63"/>
  <c r="M7" i="56"/>
  <c r="D7" i="24"/>
  <c r="F13" i="25"/>
  <c r="F10" i="25"/>
  <c r="Y7" i="56"/>
  <c r="G7" i="56"/>
  <c r="AH7" i="56"/>
  <c r="AB7" i="56"/>
  <c r="AE7" i="56"/>
  <c r="D7" i="56"/>
  <c r="S7" i="56"/>
  <c r="AE8" i="65"/>
  <c r="AE9" i="65"/>
  <c r="AE10" i="65"/>
  <c r="AE11" i="65"/>
  <c r="AE12" i="65"/>
  <c r="AE13" i="65"/>
  <c r="AE14" i="65"/>
  <c r="P10" i="50"/>
  <c r="AH14" i="49"/>
  <c r="E10" i="45" l="1"/>
  <c r="I13" i="25"/>
  <c r="I13" i="45"/>
  <c r="H13" i="45"/>
  <c r="I10" i="25"/>
  <c r="H10" i="25"/>
  <c r="I10" i="45"/>
  <c r="H10" i="45"/>
  <c r="V10" i="51"/>
  <c r="P12" i="50"/>
  <c r="P13" i="50"/>
  <c r="P14" i="50"/>
  <c r="P11" i="39"/>
  <c r="V14" i="39"/>
  <c r="V8" i="39"/>
  <c r="M8" i="50" l="1"/>
  <c r="D8" i="50"/>
  <c r="Y10" i="50"/>
  <c r="M14" i="50"/>
  <c r="M13" i="50"/>
  <c r="M12" i="50"/>
  <c r="M10" i="50"/>
  <c r="M9" i="50"/>
  <c r="G10" i="50"/>
  <c r="G9" i="50"/>
  <c r="G8" i="50"/>
  <c r="D10" i="50"/>
  <c r="B8" i="64"/>
  <c r="C8" i="64"/>
  <c r="B9" i="64"/>
  <c r="C9" i="64"/>
  <c r="B10" i="64"/>
  <c r="C10" i="64"/>
  <c r="B11" i="64"/>
  <c r="C11" i="64"/>
  <c r="B12" i="64"/>
  <c r="C12" i="64"/>
  <c r="B13" i="64"/>
  <c r="C13" i="64"/>
  <c r="B14" i="64"/>
  <c r="C14" i="64"/>
  <c r="AH14" i="50"/>
  <c r="AH13" i="50"/>
  <c r="AH12" i="50"/>
  <c r="AH11" i="50"/>
  <c r="AH10" i="50"/>
  <c r="AH9" i="50"/>
  <c r="AH8" i="50"/>
  <c r="AE14" i="50"/>
  <c r="AE13" i="50"/>
  <c r="AE12" i="50"/>
  <c r="AE11" i="50"/>
  <c r="AE10" i="50"/>
  <c r="AE9" i="50"/>
  <c r="AE8" i="50"/>
  <c r="AB14" i="50"/>
  <c r="AB13" i="50"/>
  <c r="AB12" i="50"/>
  <c r="AB11" i="50"/>
  <c r="AB10" i="50"/>
  <c r="AB9" i="50"/>
  <c r="AB8" i="50"/>
  <c r="Y14" i="50"/>
  <c r="Y13" i="50"/>
  <c r="Y12" i="50"/>
  <c r="Y11" i="50"/>
  <c r="Y9" i="50"/>
  <c r="Y8" i="50"/>
  <c r="G14" i="50"/>
  <c r="G13" i="50"/>
  <c r="G12" i="50"/>
  <c r="G11" i="50"/>
  <c r="M11" i="50"/>
  <c r="D14" i="50"/>
  <c r="D13" i="50"/>
  <c r="D12" i="50"/>
  <c r="D11" i="50"/>
  <c r="D9" i="50"/>
  <c r="D8" i="49" l="1"/>
  <c r="Y14" i="49"/>
  <c r="V14" i="49"/>
  <c r="P14" i="49"/>
  <c r="G14" i="49"/>
  <c r="D14" i="49"/>
  <c r="Y13" i="49"/>
  <c r="V13" i="49"/>
  <c r="P13" i="49"/>
  <c r="M13" i="49"/>
  <c r="G13" i="49"/>
  <c r="D13" i="49"/>
  <c r="Y12" i="49"/>
  <c r="V12" i="49"/>
  <c r="P12" i="49"/>
  <c r="M12" i="49"/>
  <c r="G12" i="49"/>
  <c r="D12" i="49"/>
  <c r="Y11" i="49"/>
  <c r="V11" i="49"/>
  <c r="P11" i="49"/>
  <c r="M11" i="49"/>
  <c r="G11" i="49"/>
  <c r="D11" i="49"/>
  <c r="Y10" i="49"/>
  <c r="V10" i="49"/>
  <c r="P10" i="49"/>
  <c r="M10" i="49"/>
  <c r="G10" i="49"/>
  <c r="D10" i="49"/>
  <c r="Y9" i="49"/>
  <c r="V9" i="49"/>
  <c r="P9" i="49"/>
  <c r="M9" i="49"/>
  <c r="G9" i="49"/>
  <c r="D9" i="49"/>
  <c r="Y8" i="49"/>
  <c r="V8" i="49"/>
  <c r="P8" i="49"/>
  <c r="M8" i="49"/>
  <c r="G8" i="49"/>
  <c r="AG7" i="49"/>
  <c r="AF7" i="49"/>
  <c r="AD7" i="49"/>
  <c r="AC7" i="49"/>
  <c r="Z7" i="49"/>
  <c r="X7" i="49"/>
  <c r="W7" i="49"/>
  <c r="U7" i="49"/>
  <c r="T7" i="49"/>
  <c r="O7" i="49"/>
  <c r="N7" i="49"/>
  <c r="L7" i="49"/>
  <c r="K7" i="49"/>
  <c r="F7" i="49"/>
  <c r="E7" i="49"/>
  <c r="B7" i="49"/>
  <c r="V7" i="49" l="1"/>
  <c r="P7" i="49"/>
  <c r="G7" i="49"/>
  <c r="AA7" i="49"/>
  <c r="C7" i="49"/>
  <c r="D7" i="49" s="1"/>
  <c r="M7" i="49"/>
  <c r="Y7" i="49"/>
  <c r="AA14" i="64" l="1"/>
  <c r="AA8" i="64"/>
  <c r="AG8" i="64"/>
  <c r="AG9" i="64"/>
  <c r="AG10" i="64"/>
  <c r="AG11" i="64"/>
  <c r="AG12" i="64"/>
  <c r="AG13" i="64"/>
  <c r="AG14" i="64"/>
  <c r="AF9" i="64"/>
  <c r="AF10" i="64"/>
  <c r="AF11" i="64"/>
  <c r="AF12" i="64"/>
  <c r="AF13" i="64"/>
  <c r="AF14" i="64"/>
  <c r="AF8" i="64"/>
  <c r="AD8" i="64"/>
  <c r="AD9" i="64"/>
  <c r="AD10" i="64"/>
  <c r="AD11" i="64"/>
  <c r="AD12" i="64"/>
  <c r="AD13" i="64"/>
  <c r="AD14" i="64"/>
  <c r="AC9" i="64"/>
  <c r="AC10" i="64"/>
  <c r="AC11" i="64"/>
  <c r="AC12" i="64"/>
  <c r="AC13" i="64"/>
  <c r="AC14" i="64"/>
  <c r="AC8" i="64"/>
  <c r="AA9" i="64"/>
  <c r="AA10" i="64"/>
  <c r="AA11" i="64"/>
  <c r="AA12" i="64"/>
  <c r="AA13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8" i="64"/>
  <c r="U9" i="64"/>
  <c r="U10" i="64"/>
  <c r="V10" i="64" s="1"/>
  <c r="U11" i="64"/>
  <c r="U12" i="64"/>
  <c r="U13" i="64"/>
  <c r="U14" i="64"/>
  <c r="T9" i="64"/>
  <c r="T10" i="64"/>
  <c r="T11" i="64"/>
  <c r="T12" i="64"/>
  <c r="T13" i="64"/>
  <c r="T14" i="64"/>
  <c r="T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AB14" i="48"/>
  <c r="AB13" i="48"/>
  <c r="AB12" i="48"/>
  <c r="AB11" i="48"/>
  <c r="AB10" i="48"/>
  <c r="AB9" i="48"/>
  <c r="AB8" i="48"/>
  <c r="AB14" i="39"/>
  <c r="AB13" i="39"/>
  <c r="AB12" i="39"/>
  <c r="AB11" i="39"/>
  <c r="AB10" i="39"/>
  <c r="AB9" i="39"/>
  <c r="AB8" i="39"/>
  <c r="D8" i="48" l="1"/>
  <c r="D9" i="48"/>
  <c r="D10" i="48"/>
  <c r="D11" i="48"/>
  <c r="D12" i="48"/>
  <c r="D13" i="48"/>
  <c r="D14" i="48"/>
  <c r="AG8" i="63" l="1"/>
  <c r="AG9" i="63"/>
  <c r="AG10" i="63"/>
  <c r="AG11" i="63"/>
  <c r="AG12" i="63"/>
  <c r="AG13" i="63"/>
  <c r="AG14" i="63"/>
  <c r="AF9" i="63"/>
  <c r="AF10" i="63"/>
  <c r="AF11" i="63"/>
  <c r="AF12" i="63"/>
  <c r="AF13" i="63"/>
  <c r="AF14" i="63"/>
  <c r="AF8" i="63"/>
  <c r="AD8" i="63"/>
  <c r="AD9" i="63"/>
  <c r="AD10" i="63"/>
  <c r="AD11" i="63"/>
  <c r="AD12" i="63"/>
  <c r="AD13" i="63"/>
  <c r="AD14" i="63"/>
  <c r="AC9" i="63"/>
  <c r="AC10" i="63"/>
  <c r="AC11" i="63"/>
  <c r="AC12" i="63"/>
  <c r="AC13" i="63"/>
  <c r="AC14" i="63"/>
  <c r="AC8" i="63"/>
  <c r="AA8" i="63"/>
  <c r="AA9" i="63"/>
  <c r="AA10" i="63"/>
  <c r="AA11" i="63"/>
  <c r="AA12" i="63"/>
  <c r="AA13" i="63"/>
  <c r="AA14" i="63"/>
  <c r="Z9" i="63"/>
  <c r="Z10" i="63"/>
  <c r="Z11" i="63"/>
  <c r="Z12" i="63"/>
  <c r="Z13" i="63"/>
  <c r="Z14" i="63"/>
  <c r="Z8" i="63"/>
  <c r="X8" i="63"/>
  <c r="X9" i="63"/>
  <c r="X10" i="63"/>
  <c r="X11" i="63"/>
  <c r="X12" i="63"/>
  <c r="X13" i="63"/>
  <c r="X14" i="63"/>
  <c r="W9" i="63"/>
  <c r="W10" i="63"/>
  <c r="W11" i="63"/>
  <c r="W12" i="63"/>
  <c r="W13" i="63"/>
  <c r="W14" i="63"/>
  <c r="W8" i="63"/>
  <c r="U8" i="63"/>
  <c r="U9" i="63"/>
  <c r="U10" i="63"/>
  <c r="U11" i="63"/>
  <c r="U12" i="63"/>
  <c r="U13" i="63"/>
  <c r="U14" i="63"/>
  <c r="T9" i="63"/>
  <c r="T10" i="63"/>
  <c r="T11" i="63"/>
  <c r="T12" i="63"/>
  <c r="T13" i="63"/>
  <c r="T14" i="63"/>
  <c r="T8" i="63"/>
  <c r="O8" i="63"/>
  <c r="O9" i="63"/>
  <c r="O10" i="63"/>
  <c r="O11" i="63"/>
  <c r="O12" i="63"/>
  <c r="O13" i="63"/>
  <c r="O14" i="63"/>
  <c r="N9" i="63"/>
  <c r="N10" i="63"/>
  <c r="N11" i="63"/>
  <c r="N12" i="63"/>
  <c r="N13" i="63"/>
  <c r="N14" i="63"/>
  <c r="N8" i="63"/>
  <c r="L8" i="63"/>
  <c r="L9" i="63"/>
  <c r="L10" i="63"/>
  <c r="L11" i="63"/>
  <c r="L12" i="63"/>
  <c r="L13" i="63"/>
  <c r="L14" i="63"/>
  <c r="K9" i="63"/>
  <c r="K10" i="63"/>
  <c r="K11" i="63"/>
  <c r="K12" i="63"/>
  <c r="K13" i="63"/>
  <c r="K14" i="63"/>
  <c r="K8" i="63"/>
  <c r="F8" i="63"/>
  <c r="F9" i="63"/>
  <c r="F10" i="63"/>
  <c r="F11" i="63"/>
  <c r="F12" i="63"/>
  <c r="F13" i="63"/>
  <c r="F14" i="63"/>
  <c r="E9" i="63"/>
  <c r="E10" i="63"/>
  <c r="E11" i="63"/>
  <c r="E12" i="63"/>
  <c r="E13" i="63"/>
  <c r="E14" i="63"/>
  <c r="E8" i="63"/>
  <c r="B9" i="63"/>
  <c r="C9" i="63"/>
  <c r="B10" i="63"/>
  <c r="C10" i="63"/>
  <c r="B11" i="63"/>
  <c r="C11" i="63"/>
  <c r="B12" i="63"/>
  <c r="C12" i="63"/>
  <c r="B13" i="63"/>
  <c r="C13" i="63"/>
  <c r="B14" i="63"/>
  <c r="C14" i="63"/>
  <c r="C8" i="63"/>
  <c r="B8" i="63"/>
  <c r="AH14" i="65"/>
  <c r="AB14" i="65"/>
  <c r="Y14" i="65"/>
  <c r="V14" i="65"/>
  <c r="P14" i="65"/>
  <c r="M14" i="65"/>
  <c r="G14" i="65"/>
  <c r="D14" i="65"/>
  <c r="AH13" i="65"/>
  <c r="AB13" i="65"/>
  <c r="Y13" i="65"/>
  <c r="P13" i="65"/>
  <c r="M13" i="65"/>
  <c r="G13" i="65"/>
  <c r="D13" i="65"/>
  <c r="AH12" i="65"/>
  <c r="AB12" i="65"/>
  <c r="Y12" i="65"/>
  <c r="P12" i="65"/>
  <c r="M12" i="65"/>
  <c r="G12" i="65"/>
  <c r="D12" i="65"/>
  <c r="AH11" i="65"/>
  <c r="AB11" i="65"/>
  <c r="Y11" i="65"/>
  <c r="P11" i="65"/>
  <c r="M11" i="65"/>
  <c r="G11" i="65"/>
  <c r="D11" i="65"/>
  <c r="AH10" i="65"/>
  <c r="AB10" i="65"/>
  <c r="Y10" i="65"/>
  <c r="V10" i="65"/>
  <c r="P10" i="65"/>
  <c r="M10" i="65"/>
  <c r="G10" i="65"/>
  <c r="D10" i="65"/>
  <c r="AH9" i="65"/>
  <c r="AB9" i="65"/>
  <c r="Y9" i="65"/>
  <c r="V9" i="65"/>
  <c r="P9" i="65"/>
  <c r="M9" i="65"/>
  <c r="G9" i="65"/>
  <c r="D9" i="65"/>
  <c r="AH8" i="65"/>
  <c r="AB8" i="65"/>
  <c r="Y8" i="65"/>
  <c r="V8" i="65"/>
  <c r="P8" i="65"/>
  <c r="M8" i="65"/>
  <c r="G8" i="65"/>
  <c r="D8" i="65"/>
  <c r="AG7" i="65"/>
  <c r="AF7" i="65"/>
  <c r="F22" i="45" s="1"/>
  <c r="AD7" i="65"/>
  <c r="AC7" i="65"/>
  <c r="F21" i="45" s="1"/>
  <c r="AA7" i="65"/>
  <c r="G20" i="45" s="1"/>
  <c r="Z7" i="65"/>
  <c r="X7" i="65"/>
  <c r="W7" i="65"/>
  <c r="F15" i="45" s="1"/>
  <c r="U7" i="65"/>
  <c r="T7" i="65"/>
  <c r="F14" i="45" s="1"/>
  <c r="O7" i="65"/>
  <c r="N7" i="65"/>
  <c r="F12" i="45" s="1"/>
  <c r="L7" i="65"/>
  <c r="K7" i="65"/>
  <c r="F11" i="45" s="1"/>
  <c r="F7" i="65"/>
  <c r="G9" i="45" s="1"/>
  <c r="E7" i="65"/>
  <c r="F9" i="45" s="1"/>
  <c r="C7" i="65"/>
  <c r="G8" i="45" s="1"/>
  <c r="B7" i="65"/>
  <c r="F8" i="45" s="1"/>
  <c r="AH14" i="64"/>
  <c r="AE14" i="64"/>
  <c r="AB14" i="64"/>
  <c r="Y14" i="64"/>
  <c r="V14" i="64"/>
  <c r="P14" i="64"/>
  <c r="M14" i="64"/>
  <c r="G14" i="64"/>
  <c r="D14" i="64"/>
  <c r="AH13" i="64"/>
  <c r="AE13" i="64"/>
  <c r="AB13" i="64"/>
  <c r="Y13" i="64"/>
  <c r="P13" i="64"/>
  <c r="M13" i="64"/>
  <c r="G13" i="64"/>
  <c r="D13" i="64"/>
  <c r="AH12" i="64"/>
  <c r="AE12" i="64"/>
  <c r="AB12" i="64"/>
  <c r="Y12" i="64"/>
  <c r="V12" i="64"/>
  <c r="P12" i="64"/>
  <c r="M12" i="64"/>
  <c r="G12" i="64"/>
  <c r="D12" i="64"/>
  <c r="AH11" i="64"/>
  <c r="AE11" i="64"/>
  <c r="AB11" i="64"/>
  <c r="Y11" i="64"/>
  <c r="V11" i="64"/>
  <c r="P11" i="64"/>
  <c r="M11" i="64"/>
  <c r="G11" i="64"/>
  <c r="D11" i="64"/>
  <c r="AH10" i="64"/>
  <c r="AE10" i="64"/>
  <c r="AB10" i="64"/>
  <c r="Y10" i="64"/>
  <c r="P10" i="64"/>
  <c r="M10" i="64"/>
  <c r="G10" i="64"/>
  <c r="D10" i="64"/>
  <c r="AH9" i="64"/>
  <c r="AE9" i="64"/>
  <c r="AB9" i="64"/>
  <c r="Y9" i="64"/>
  <c r="P9" i="64"/>
  <c r="M9" i="64"/>
  <c r="G9" i="64"/>
  <c r="D9" i="64"/>
  <c r="AH8" i="64"/>
  <c r="AE8" i="64"/>
  <c r="AB8" i="64"/>
  <c r="Y8" i="64"/>
  <c r="V8" i="64"/>
  <c r="P8" i="64"/>
  <c r="M8" i="64"/>
  <c r="G8" i="64"/>
  <c r="D8" i="64"/>
  <c r="AG7" i="64"/>
  <c r="AF7" i="64"/>
  <c r="B22" i="45" s="1"/>
  <c r="AD7" i="64"/>
  <c r="C21" i="45" s="1"/>
  <c r="AC7" i="64"/>
  <c r="AA7" i="64"/>
  <c r="Z7" i="64"/>
  <c r="B20" i="45" s="1"/>
  <c r="X7" i="64"/>
  <c r="C15" i="45" s="1"/>
  <c r="W7" i="64"/>
  <c r="B15" i="45" s="1"/>
  <c r="U7" i="64"/>
  <c r="T7" i="64"/>
  <c r="B14" i="45" s="1"/>
  <c r="O7" i="64"/>
  <c r="N7" i="64"/>
  <c r="B12" i="45" s="1"/>
  <c r="L7" i="64"/>
  <c r="C11" i="45" s="1"/>
  <c r="K7" i="64"/>
  <c r="B11" i="45" s="1"/>
  <c r="F7" i="64"/>
  <c r="E7" i="64"/>
  <c r="B9" i="45" s="1"/>
  <c r="C7" i="64"/>
  <c r="C8" i="45" s="1"/>
  <c r="B7" i="64"/>
  <c r="B8" i="45" s="1"/>
  <c r="AB14" i="51"/>
  <c r="AB13" i="51"/>
  <c r="AB12" i="51"/>
  <c r="AB11" i="51"/>
  <c r="AB10" i="51"/>
  <c r="AB9" i="51"/>
  <c r="AB8" i="51"/>
  <c r="D14" i="51"/>
  <c r="D13" i="51"/>
  <c r="D12" i="51"/>
  <c r="D11" i="51"/>
  <c r="D10" i="51"/>
  <c r="D9" i="51"/>
  <c r="D8" i="51"/>
  <c r="P13" i="63" l="1"/>
  <c r="AH11" i="63"/>
  <c r="M14" i="63"/>
  <c r="V8" i="63"/>
  <c r="G12" i="63"/>
  <c r="AH9" i="63"/>
  <c r="P11" i="63"/>
  <c r="G14" i="63"/>
  <c r="D13" i="63"/>
  <c r="D9" i="63"/>
  <c r="AE7" i="65"/>
  <c r="AE13" i="63"/>
  <c r="AE8" i="63"/>
  <c r="P8" i="63"/>
  <c r="M8" i="63"/>
  <c r="AE10" i="63"/>
  <c r="AE14" i="63"/>
  <c r="Y8" i="63"/>
  <c r="G11" i="63"/>
  <c r="AH10" i="63"/>
  <c r="D11" i="63"/>
  <c r="D14" i="63"/>
  <c r="D10" i="63"/>
  <c r="Y14" i="63"/>
  <c r="AB12" i="63"/>
  <c r="M11" i="63"/>
  <c r="AH8" i="63"/>
  <c r="AH12" i="63"/>
  <c r="Y7" i="65"/>
  <c r="AE9" i="63"/>
  <c r="AB11" i="63"/>
  <c r="AA7" i="63"/>
  <c r="G20" i="25" s="1"/>
  <c r="AB14" i="63"/>
  <c r="U7" i="63"/>
  <c r="G14" i="25" s="1"/>
  <c r="P9" i="63"/>
  <c r="B7" i="63"/>
  <c r="F8" i="25" s="1"/>
  <c r="AB7" i="65"/>
  <c r="AE7" i="64"/>
  <c r="G21" i="45"/>
  <c r="AH7" i="65"/>
  <c r="P7" i="65"/>
  <c r="M7" i="65"/>
  <c r="D7" i="65"/>
  <c r="H8" i="45"/>
  <c r="AH7" i="64"/>
  <c r="AB7" i="64"/>
  <c r="Y7" i="64"/>
  <c r="V7" i="64"/>
  <c r="M7" i="64"/>
  <c r="G7" i="64"/>
  <c r="H9" i="45"/>
  <c r="I9" i="45"/>
  <c r="D8" i="45"/>
  <c r="E8" i="45"/>
  <c r="P7" i="64"/>
  <c r="V7" i="65"/>
  <c r="B21" i="45"/>
  <c r="C20" i="45"/>
  <c r="G22" i="45"/>
  <c r="M10" i="63"/>
  <c r="V14" i="63"/>
  <c r="AB10" i="63"/>
  <c r="AB8" i="63"/>
  <c r="D7" i="64"/>
  <c r="G7" i="65"/>
  <c r="G11" i="45"/>
  <c r="AB9" i="63"/>
  <c r="C22" i="45"/>
  <c r="G12" i="45"/>
  <c r="G10" i="63"/>
  <c r="P14" i="63"/>
  <c r="Y10" i="63"/>
  <c r="C9" i="45"/>
  <c r="G14" i="45"/>
  <c r="G15" i="45"/>
  <c r="P10" i="63"/>
  <c r="V10" i="63"/>
  <c r="C12" i="45"/>
  <c r="F20" i="45"/>
  <c r="H20" i="45" s="1"/>
  <c r="I8" i="45"/>
  <c r="E7" i="63"/>
  <c r="F9" i="25" s="1"/>
  <c r="C14" i="45"/>
  <c r="AG7" i="63"/>
  <c r="G22" i="25" s="1"/>
  <c r="AB13" i="63"/>
  <c r="AF7" i="63"/>
  <c r="F22" i="25" s="1"/>
  <c r="AC7" i="63"/>
  <c r="AE11" i="63"/>
  <c r="AE12" i="63"/>
  <c r="Y11" i="63"/>
  <c r="T7" i="63"/>
  <c r="F14" i="25" s="1"/>
  <c r="V11" i="63"/>
  <c r="AD7" i="63"/>
  <c r="G21" i="25" s="1"/>
  <c r="O7" i="63"/>
  <c r="G12" i="25" s="1"/>
  <c r="P12" i="63"/>
  <c r="L7" i="63"/>
  <c r="G11" i="25" s="1"/>
  <c r="G9" i="63"/>
  <c r="G8" i="63"/>
  <c r="C7" i="63"/>
  <c r="G8" i="25" s="1"/>
  <c r="D12" i="63"/>
  <c r="Y12" i="63"/>
  <c r="Y13" i="63"/>
  <c r="Y9" i="63"/>
  <c r="X7" i="63"/>
  <c r="G15" i="25" s="1"/>
  <c r="AH14" i="63"/>
  <c r="AH13" i="63"/>
  <c r="Z7" i="63"/>
  <c r="F20" i="25" s="1"/>
  <c r="W7" i="63"/>
  <c r="F15" i="25" s="1"/>
  <c r="V12" i="63"/>
  <c r="N7" i="63"/>
  <c r="M9" i="63"/>
  <c r="M13" i="63"/>
  <c r="M12" i="63"/>
  <c r="K7" i="63"/>
  <c r="F11" i="25" s="1"/>
  <c r="F7" i="63"/>
  <c r="G9" i="25" s="1"/>
  <c r="G13" i="63"/>
  <c r="D8" i="63"/>
  <c r="I20" i="45" l="1"/>
  <c r="AE7" i="63"/>
  <c r="AB7" i="63"/>
  <c r="F21" i="25"/>
  <c r="D7" i="63"/>
  <c r="D20" i="45"/>
  <c r="E20" i="45"/>
  <c r="AH7" i="63"/>
  <c r="V7" i="63"/>
  <c r="P7" i="63"/>
  <c r="F12" i="25"/>
  <c r="Y7" i="63"/>
  <c r="M7" i="63"/>
  <c r="G7" i="63"/>
  <c r="D14" i="39" l="1"/>
  <c r="D13" i="39"/>
  <c r="D12" i="39"/>
  <c r="D11" i="39"/>
  <c r="D10" i="39"/>
  <c r="D9" i="39"/>
  <c r="D8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V9" i="39" l="1"/>
  <c r="Y9" i="39"/>
  <c r="AH10" i="48" l="1"/>
  <c r="M14" i="51" l="1"/>
  <c r="M13" i="51"/>
  <c r="M12" i="51"/>
  <c r="M11" i="51"/>
  <c r="M10" i="51"/>
  <c r="M9" i="51"/>
  <c r="M8" i="51"/>
  <c r="P14" i="51"/>
  <c r="P13" i="51"/>
  <c r="P12" i="51"/>
  <c r="P11" i="51"/>
  <c r="P10" i="51"/>
  <c r="P9" i="51"/>
  <c r="P14" i="39"/>
  <c r="P13" i="39"/>
  <c r="P12" i="39"/>
  <c r="P10" i="39"/>
  <c r="P9" i="39"/>
  <c r="P14" i="48"/>
  <c r="P13" i="48"/>
  <c r="P12" i="48"/>
  <c r="P11" i="48"/>
  <c r="P10" i="48"/>
  <c r="M9" i="39"/>
  <c r="M10" i="39"/>
  <c r="M11" i="39"/>
  <c r="M12" i="39"/>
  <c r="M13" i="39"/>
  <c r="M14" i="39"/>
  <c r="M8" i="39"/>
  <c r="M14" i="48"/>
  <c r="M13" i="48"/>
  <c r="M12" i="48"/>
  <c r="M11" i="48"/>
  <c r="M9" i="48"/>
  <c r="M8" i="48"/>
  <c r="P9" i="54"/>
  <c r="P10" i="54"/>
  <c r="P12" i="54"/>
  <c r="P13" i="54"/>
  <c r="P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M10" i="48" l="1"/>
  <c r="V14" i="48" l="1"/>
  <c r="V9" i="48"/>
  <c r="P9" i="48"/>
  <c r="V14" i="50" l="1"/>
  <c r="V13" i="50"/>
  <c r="V9" i="50"/>
  <c r="V14" i="51" l="1"/>
  <c r="V13" i="51"/>
  <c r="V12" i="51"/>
  <c r="V11" i="51"/>
  <c r="V9" i="51"/>
  <c r="V8" i="51"/>
  <c r="AH14" i="54" l="1"/>
  <c r="AH13" i="54"/>
  <c r="AH12" i="54"/>
  <c r="AH11" i="54"/>
  <c r="AH10" i="54"/>
  <c r="AH9" i="54"/>
  <c r="AH8" i="54"/>
  <c r="AE14" i="54"/>
  <c r="AE13" i="54"/>
  <c r="AE12" i="54"/>
  <c r="AE11" i="54"/>
  <c r="AE10" i="54"/>
  <c r="AE9" i="54"/>
  <c r="AE8" i="54"/>
  <c r="AB14" i="54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P8" i="54"/>
  <c r="M14" i="54"/>
  <c r="M13" i="54"/>
  <c r="M12" i="54"/>
  <c r="M11" i="54"/>
  <c r="M10" i="54"/>
  <c r="M9" i="54"/>
  <c r="M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H14" i="51"/>
  <c r="AH13" i="51"/>
  <c r="AH12" i="51"/>
  <c r="AH11" i="51"/>
  <c r="AH10" i="51"/>
  <c r="AH9" i="51"/>
  <c r="AH8" i="51"/>
  <c r="AE14" i="51"/>
  <c r="AE13" i="51"/>
  <c r="AE12" i="51"/>
  <c r="AE11" i="51"/>
  <c r="AE10" i="51"/>
  <c r="AE9" i="51"/>
  <c r="AE8" i="51"/>
  <c r="Y14" i="51"/>
  <c r="Y13" i="51"/>
  <c r="Y12" i="51"/>
  <c r="Y11" i="51"/>
  <c r="Y10" i="51"/>
  <c r="Y9" i="51"/>
  <c r="Y8" i="51"/>
  <c r="G8" i="51"/>
  <c r="G9" i="51"/>
  <c r="G10" i="51"/>
  <c r="G11" i="51"/>
  <c r="G12" i="51"/>
  <c r="G13" i="51"/>
  <c r="G14" i="51"/>
  <c r="AG7" i="54" l="1"/>
  <c r="C22" i="25" s="1"/>
  <c r="AF7" i="54"/>
  <c r="AD7" i="54"/>
  <c r="C21" i="25" s="1"/>
  <c r="AC7" i="54"/>
  <c r="B21" i="25" s="1"/>
  <c r="AA7" i="54"/>
  <c r="C20" i="25" s="1"/>
  <c r="Z7" i="54"/>
  <c r="B20" i="25" s="1"/>
  <c r="X7" i="54"/>
  <c r="C15" i="25" s="1"/>
  <c r="W7" i="54"/>
  <c r="B15" i="25" s="1"/>
  <c r="U7" i="54"/>
  <c r="T7" i="54"/>
  <c r="O7" i="54"/>
  <c r="N7" i="54"/>
  <c r="B12" i="25" s="1"/>
  <c r="L7" i="54"/>
  <c r="C11" i="25" s="1"/>
  <c r="K7" i="54"/>
  <c r="B11" i="25" s="1"/>
  <c r="F7" i="54"/>
  <c r="E7" i="54"/>
  <c r="B9" i="25" s="1"/>
  <c r="C7" i="54"/>
  <c r="C8" i="25" s="1"/>
  <c r="B7" i="54"/>
  <c r="B8" i="25" s="1"/>
  <c r="AG7" i="51"/>
  <c r="C21" i="40" s="1"/>
  <c r="AF7" i="51"/>
  <c r="AD7" i="51"/>
  <c r="C20" i="40" s="1"/>
  <c r="AC7" i="51"/>
  <c r="B20" i="40" s="1"/>
  <c r="AA7" i="51"/>
  <c r="C19" i="40" s="1"/>
  <c r="Z7" i="51"/>
  <c r="B19" i="40" s="1"/>
  <c r="X7" i="51"/>
  <c r="W7" i="51"/>
  <c r="B14" i="40" s="1"/>
  <c r="U7" i="51"/>
  <c r="T7" i="51"/>
  <c r="O7" i="51"/>
  <c r="N7" i="51"/>
  <c r="B11" i="40" s="1"/>
  <c r="L7" i="51"/>
  <c r="C10" i="40" s="1"/>
  <c r="K7" i="51"/>
  <c r="F7" i="51"/>
  <c r="E7" i="51"/>
  <c r="B8" i="40" s="1"/>
  <c r="C7" i="51"/>
  <c r="C7" i="40" s="1"/>
  <c r="B7" i="51"/>
  <c r="B7" i="40" s="1"/>
  <c r="V7" i="54" l="1"/>
  <c r="D14" i="25" s="1"/>
  <c r="B14" i="25"/>
  <c r="D19" i="40"/>
  <c r="E19" i="40"/>
  <c r="E7" i="40"/>
  <c r="D7" i="40"/>
  <c r="D20" i="25"/>
  <c r="E20" i="25"/>
  <c r="E8" i="25"/>
  <c r="D8" i="25"/>
  <c r="I20" i="25"/>
  <c r="H20" i="25"/>
  <c r="K7" i="62"/>
  <c r="D20" i="59" s="1"/>
  <c r="B20" i="59" s="1"/>
  <c r="C13" i="40"/>
  <c r="V7" i="51"/>
  <c r="AH7" i="51"/>
  <c r="M7" i="51"/>
  <c r="D7" i="51"/>
  <c r="AB7" i="51"/>
  <c r="I12" i="25"/>
  <c r="D7" i="54"/>
  <c r="M7" i="54"/>
  <c r="AB7" i="54"/>
  <c r="AH7" i="54"/>
  <c r="D21" i="25"/>
  <c r="E21" i="25"/>
  <c r="B10" i="40"/>
  <c r="D10" i="40" s="1"/>
  <c r="B13" i="40"/>
  <c r="B21" i="40"/>
  <c r="E21" i="40" s="1"/>
  <c r="D11" i="25"/>
  <c r="B22" i="25"/>
  <c r="D22" i="25" s="1"/>
  <c r="C14" i="25"/>
  <c r="G7" i="51"/>
  <c r="P7" i="51"/>
  <c r="Y7" i="51"/>
  <c r="AE7" i="51"/>
  <c r="C14" i="40"/>
  <c r="D14" i="40" s="1"/>
  <c r="C11" i="40"/>
  <c r="E11" i="40" s="1"/>
  <c r="C8" i="40"/>
  <c r="D8" i="40" s="1"/>
  <c r="G7" i="54"/>
  <c r="P7" i="54"/>
  <c r="Y7" i="54"/>
  <c r="AE7" i="54"/>
  <c r="D15" i="25"/>
  <c r="C12" i="25"/>
  <c r="C9" i="25"/>
  <c r="H15" i="45"/>
  <c r="H22" i="45"/>
  <c r="I21" i="45"/>
  <c r="H14" i="45"/>
  <c r="I14" i="45"/>
  <c r="I11" i="45"/>
  <c r="D11" i="45"/>
  <c r="E15" i="45"/>
  <c r="E9" i="45"/>
  <c r="H11" i="45"/>
  <c r="H22" i="25"/>
  <c r="I21" i="25"/>
  <c r="I15" i="25"/>
  <c r="I14" i="25"/>
  <c r="I11" i="25"/>
  <c r="E20" i="40"/>
  <c r="D20" i="40"/>
  <c r="AG7" i="50"/>
  <c r="AF7" i="50"/>
  <c r="AD7" i="50"/>
  <c r="AC7" i="50"/>
  <c r="AA7" i="50"/>
  <c r="Z7" i="50"/>
  <c r="X7" i="50"/>
  <c r="W7" i="50"/>
  <c r="U7" i="50"/>
  <c r="T7" i="50"/>
  <c r="O7" i="50"/>
  <c r="N7" i="50"/>
  <c r="L7" i="50"/>
  <c r="K7" i="50"/>
  <c r="F7" i="50"/>
  <c r="E7" i="50"/>
  <c r="C7" i="50"/>
  <c r="B7" i="50"/>
  <c r="B19" i="24"/>
  <c r="B17" i="24"/>
  <c r="B11" i="24"/>
  <c r="B8" i="24"/>
  <c r="B5" i="24"/>
  <c r="AH14" i="48"/>
  <c r="AE14" i="48"/>
  <c r="Y14" i="48"/>
  <c r="G14" i="48"/>
  <c r="AH13" i="48"/>
  <c r="AE13" i="48"/>
  <c r="Y13" i="48"/>
  <c r="G13" i="48"/>
  <c r="AH12" i="48"/>
  <c r="AE12" i="48"/>
  <c r="Y12" i="48"/>
  <c r="G12" i="48"/>
  <c r="AH11" i="48"/>
  <c r="AE11" i="48"/>
  <c r="Y11" i="48"/>
  <c r="G11" i="48"/>
  <c r="AE10" i="48"/>
  <c r="Y10" i="48"/>
  <c r="G10" i="48"/>
  <c r="AH9" i="48"/>
  <c r="AE9" i="48"/>
  <c r="Y9" i="48"/>
  <c r="G9" i="48"/>
  <c r="AH8" i="48"/>
  <c r="AE8" i="48"/>
  <c r="Y8" i="48"/>
  <c r="G8" i="48"/>
  <c r="AG7" i="48"/>
  <c r="C19" i="42" s="1"/>
  <c r="AF7" i="48"/>
  <c r="AD7" i="48"/>
  <c r="C18" i="42" s="1"/>
  <c r="AC7" i="48"/>
  <c r="B18" i="42" s="1"/>
  <c r="AA7" i="48"/>
  <c r="C17" i="42" s="1"/>
  <c r="Z7" i="48"/>
  <c r="B17" i="42" s="1"/>
  <c r="X7" i="48"/>
  <c r="C12" i="42" s="1"/>
  <c r="W7" i="48"/>
  <c r="B12" i="42" s="1"/>
  <c r="U7" i="48"/>
  <c r="T7" i="48"/>
  <c r="O7" i="48"/>
  <c r="N7" i="48"/>
  <c r="B9" i="42" s="1"/>
  <c r="L7" i="48"/>
  <c r="C8" i="42" s="1"/>
  <c r="K7" i="48"/>
  <c r="F7" i="48"/>
  <c r="E7" i="48"/>
  <c r="B6" i="42" s="1"/>
  <c r="C7" i="48"/>
  <c r="C5" i="42" s="1"/>
  <c r="B7" i="48"/>
  <c r="B5" i="42" s="1"/>
  <c r="AH14" i="39"/>
  <c r="AH13" i="39"/>
  <c r="AH12" i="39"/>
  <c r="AH11" i="39"/>
  <c r="AH10" i="39"/>
  <c r="AH9" i="39"/>
  <c r="AH8" i="39"/>
  <c r="AE14" i="39"/>
  <c r="AE13" i="39"/>
  <c r="AE12" i="39"/>
  <c r="AE11" i="39"/>
  <c r="AE10" i="39"/>
  <c r="AE9" i="39"/>
  <c r="AE8" i="39"/>
  <c r="Y14" i="39"/>
  <c r="Y13" i="39"/>
  <c r="Y12" i="39"/>
  <c r="Y11" i="39"/>
  <c r="Y10" i="39"/>
  <c r="Y8" i="39"/>
  <c r="G14" i="39"/>
  <c r="G13" i="39"/>
  <c r="G12" i="39"/>
  <c r="G11" i="39"/>
  <c r="G10" i="39"/>
  <c r="G9" i="39"/>
  <c r="G8" i="39"/>
  <c r="AG7" i="39"/>
  <c r="C20" i="23" s="1"/>
  <c r="AF7" i="39"/>
  <c r="B20" i="23" s="1"/>
  <c r="AD7" i="39"/>
  <c r="C19" i="23" s="1"/>
  <c r="AC7" i="39"/>
  <c r="B19" i="23" s="1"/>
  <c r="AA7" i="39"/>
  <c r="C18" i="23" s="1"/>
  <c r="Z7" i="39"/>
  <c r="B18" i="23" s="1"/>
  <c r="X7" i="39"/>
  <c r="C13" i="23" s="1"/>
  <c r="W7" i="39"/>
  <c r="B13" i="23" s="1"/>
  <c r="U7" i="39"/>
  <c r="C12" i="23" s="1"/>
  <c r="T7" i="39"/>
  <c r="O7" i="39"/>
  <c r="C10" i="23" s="1"/>
  <c r="N7" i="39"/>
  <c r="B10" i="23" s="1"/>
  <c r="L7" i="39"/>
  <c r="C9" i="23" s="1"/>
  <c r="K7" i="39"/>
  <c r="F7" i="39"/>
  <c r="C7" i="23" s="1"/>
  <c r="E7" i="39"/>
  <c r="B7" i="23" s="1"/>
  <c r="C7" i="39"/>
  <c r="C6" i="23" s="1"/>
  <c r="B7" i="39"/>
  <c r="B6" i="23" s="1"/>
  <c r="V7" i="48" l="1"/>
  <c r="D11" i="42"/>
  <c r="P7" i="50"/>
  <c r="D10" i="43" s="1"/>
  <c r="M7" i="50"/>
  <c r="D9" i="43" s="1"/>
  <c r="G7" i="50"/>
  <c r="D7" i="43" s="1"/>
  <c r="D13" i="40"/>
  <c r="AH7" i="50"/>
  <c r="D20" i="43" s="1"/>
  <c r="Y7" i="50"/>
  <c r="D13" i="43" s="1"/>
  <c r="D7" i="50"/>
  <c r="D6" i="43" s="1"/>
  <c r="AB7" i="50"/>
  <c r="D18" i="43" s="1"/>
  <c r="AE7" i="50"/>
  <c r="D19" i="43" s="1"/>
  <c r="B18" i="43"/>
  <c r="B6" i="43"/>
  <c r="D18" i="23"/>
  <c r="E18" i="23"/>
  <c r="D12" i="43"/>
  <c r="E6" i="23"/>
  <c r="D6" i="23"/>
  <c r="D17" i="42"/>
  <c r="E17" i="42"/>
  <c r="D5" i="42"/>
  <c r="E5" i="42"/>
  <c r="I8" i="25"/>
  <c r="H8" i="25"/>
  <c r="B10" i="43"/>
  <c r="B19" i="43"/>
  <c r="B13" i="43"/>
  <c r="B9" i="43"/>
  <c r="B7" i="43"/>
  <c r="D22" i="45"/>
  <c r="E10" i="40"/>
  <c r="E21" i="45"/>
  <c r="D21" i="45"/>
  <c r="E13" i="40"/>
  <c r="D14" i="45"/>
  <c r="D11" i="40"/>
  <c r="I22" i="45"/>
  <c r="E8" i="40"/>
  <c r="D21" i="40"/>
  <c r="C6" i="24"/>
  <c r="C9" i="24"/>
  <c r="C12" i="24"/>
  <c r="C18" i="24"/>
  <c r="C6" i="43"/>
  <c r="C9" i="43"/>
  <c r="C12" i="43"/>
  <c r="C18" i="43"/>
  <c r="C20" i="43"/>
  <c r="V7" i="39"/>
  <c r="M7" i="39"/>
  <c r="E14" i="40"/>
  <c r="I15" i="45"/>
  <c r="D7" i="48"/>
  <c r="D9" i="45"/>
  <c r="H21" i="45"/>
  <c r="I9" i="25"/>
  <c r="AB7" i="48"/>
  <c r="AH7" i="48"/>
  <c r="D18" i="42"/>
  <c r="M7" i="48"/>
  <c r="E18" i="42"/>
  <c r="B8" i="42"/>
  <c r="E8" i="42" s="1"/>
  <c r="B11" i="42"/>
  <c r="B19" i="42"/>
  <c r="D19" i="42" s="1"/>
  <c r="C11" i="42"/>
  <c r="B6" i="24"/>
  <c r="B9" i="24"/>
  <c r="B12" i="24"/>
  <c r="B18" i="24"/>
  <c r="C19" i="24"/>
  <c r="D19" i="24" s="1"/>
  <c r="C17" i="24"/>
  <c r="D17" i="24" s="1"/>
  <c r="D12" i="25"/>
  <c r="E12" i="25"/>
  <c r="E22" i="25"/>
  <c r="E11" i="25"/>
  <c r="E15" i="25"/>
  <c r="G7" i="48"/>
  <c r="P7" i="48"/>
  <c r="Y7" i="48"/>
  <c r="AE7" i="48"/>
  <c r="D12" i="42"/>
  <c r="C9" i="42"/>
  <c r="E9" i="42" s="1"/>
  <c r="C6" i="42"/>
  <c r="E6" i="42" s="1"/>
  <c r="C11" i="24"/>
  <c r="C8" i="24"/>
  <c r="D8" i="24" s="1"/>
  <c r="C5" i="24"/>
  <c r="H9" i="25"/>
  <c r="D9" i="25"/>
  <c r="E9" i="25"/>
  <c r="E14" i="25"/>
  <c r="E22" i="45"/>
  <c r="E12" i="45"/>
  <c r="I12" i="45"/>
  <c r="H12" i="45"/>
  <c r="B20" i="43"/>
  <c r="C19" i="43"/>
  <c r="C13" i="43"/>
  <c r="C10" i="43"/>
  <c r="B12" i="43"/>
  <c r="C7" i="43"/>
  <c r="Y7" i="39"/>
  <c r="D13" i="23"/>
  <c r="E13" i="23"/>
  <c r="AH7" i="39"/>
  <c r="D20" i="23"/>
  <c r="AB7" i="39"/>
  <c r="E19" i="23"/>
  <c r="AE7" i="39"/>
  <c r="B12" i="23"/>
  <c r="E12" i="23" s="1"/>
  <c r="E10" i="23"/>
  <c r="P7" i="39"/>
  <c r="B9" i="23"/>
  <c r="E9" i="23" s="1"/>
  <c r="E7" i="23"/>
  <c r="G7" i="39"/>
  <c r="H15" i="25"/>
  <c r="D15" i="45"/>
  <c r="H14" i="25"/>
  <c r="H11" i="25"/>
  <c r="D12" i="45"/>
  <c r="E11" i="45"/>
  <c r="I22" i="25"/>
  <c r="H21" i="25"/>
  <c r="H12" i="25"/>
  <c r="D19" i="23"/>
  <c r="E20" i="23"/>
  <c r="D10" i="23"/>
  <c r="D7" i="23"/>
  <c r="D7" i="39"/>
  <c r="E18" i="43" l="1"/>
  <c r="E6" i="43"/>
  <c r="E17" i="24"/>
  <c r="D5" i="24"/>
  <c r="E5" i="24"/>
  <c r="E10" i="43"/>
  <c r="E9" i="43"/>
  <c r="E19" i="24"/>
  <c r="D6" i="24"/>
  <c r="D9" i="24"/>
  <c r="D18" i="24"/>
  <c r="E14" i="45"/>
  <c r="D12" i="24"/>
  <c r="D12" i="23"/>
  <c r="E11" i="42"/>
  <c r="E13" i="43"/>
  <c r="E11" i="24"/>
  <c r="D9" i="42"/>
  <c r="E18" i="24"/>
  <c r="E9" i="24"/>
  <c r="E19" i="42"/>
  <c r="D8" i="42"/>
  <c r="E8" i="24"/>
  <c r="D6" i="42"/>
  <c r="E12" i="24"/>
  <c r="E6" i="24"/>
  <c r="E12" i="42"/>
  <c r="E20" i="43"/>
  <c r="E19" i="43"/>
  <c r="E12" i="43"/>
  <c r="E7" i="43"/>
  <c r="D9" i="23"/>
</calcChain>
</file>

<file path=xl/sharedStrings.xml><?xml version="1.0" encoding="utf-8"?>
<sst xmlns="http://schemas.openxmlformats.org/spreadsheetml/2006/main" count="979" uniqueCount="169">
  <si>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</si>
  <si>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</si>
  <si>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</si>
  <si>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</si>
  <si>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</si>
  <si>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</si>
  <si>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</si>
  <si>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</si>
  <si>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</si>
  <si>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</si>
  <si>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</si>
  <si>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</si>
  <si>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</si>
  <si>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</si>
  <si>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</si>
  <si>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</si>
  <si>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</si>
  <si>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</si>
  <si>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</si>
  <si>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</si>
  <si>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</si>
  <si>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</si>
  <si>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</si>
  <si>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</si>
  <si>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</si>
  <si>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</si>
  <si>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</si>
  <si>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</si>
  <si>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</si>
  <si>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</si>
  <si>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</si>
  <si>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</si>
  <si>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</si>
  <si>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</si>
  <si>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</si>
  <si>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</si>
  <si>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</si>
  <si>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</si>
  <si>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</si>
  <si>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</si>
  <si>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</si>
  <si>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</si>
  <si>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</si>
  <si>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</si>
  <si>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</si>
  <si>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</si>
  <si>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</si>
  <si>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</si>
  <si>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</si>
  <si>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</si>
  <si>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</si>
  <si>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</si>
  <si>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</si>
  <si>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</si>
  <si>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</si>
  <si>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</si>
  <si>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</si>
  <si>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</si>
  <si>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</si>
  <si>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</si>
  <si>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</si>
  <si>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</si>
  <si>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</si>
  <si>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</si>
  <si>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</si>
  <si>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</si>
  <si>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</si>
  <si>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</si>
  <si>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</si>
  <si>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</si>
  <si>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</si>
  <si>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</si>
  <si>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</si>
  <si>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</si>
  <si>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</si>
  <si>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</si>
  <si>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</si>
  <si>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</si>
  <si>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</si>
  <si>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</si>
  <si>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</si>
  <si>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</si>
  <si>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</si>
  <si>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</si>
  <si>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</si>
  <si>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</si>
  <si>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2022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</si>
  <si>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</si>
  <si>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</si>
  <si>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</si>
  <si>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</si>
  <si>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</si>
  <si>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Мали статус безробітного на кінець періоду</t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</si>
  <si>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</si>
  <si>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</si>
  <si>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</si>
  <si>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</si>
  <si>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</si>
  <si>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</si>
  <si>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</si>
  <si>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</si>
  <si>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t>-</t>
  </si>
  <si>
    <t xml:space="preserve">  у т.ч. зареєстровані у звітному періоді, осіб</t>
  </si>
  <si>
    <t>Отримали ваучер на навчання, осіб</t>
  </si>
  <si>
    <r>
      <rPr>
        <i/>
        <sz val="14"/>
        <rFont val="Times New Roman Cyr"/>
        <charset val="204"/>
      </rPr>
      <t xml:space="preserve">у т.ч. </t>
    </r>
    <r>
      <rPr>
        <b/>
        <sz val="14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</si>
  <si>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 xml:space="preserve">Всього отримали роботу  </t>
  </si>
  <si>
    <t>Отримали ваучер на навчання</t>
  </si>
  <si>
    <t>Чисельність безробітних, охоплених профорієнтаційними послугами</t>
  </si>
  <si>
    <t xml:space="preserve">Надання послуг Львівською обласною службою зайнятості безробітним                                                                         з числа учасників бойових дій </t>
  </si>
  <si>
    <t>мають додаткові гарантії у сприянні працевлаштуванню</t>
  </si>
  <si>
    <t>на 01.01.2022</t>
  </si>
  <si>
    <t>на 01.01.2023</t>
  </si>
  <si>
    <t>особи з інвалідністю</t>
  </si>
  <si>
    <t>УБД</t>
  </si>
  <si>
    <t>ВПО</t>
  </si>
  <si>
    <t>молодь</t>
  </si>
  <si>
    <t>місто</t>
  </si>
  <si>
    <t>сільська місцевість</t>
  </si>
  <si>
    <t>+161,2р.</t>
  </si>
  <si>
    <t>+166,5р.</t>
  </si>
  <si>
    <t>+31,0р.</t>
  </si>
  <si>
    <t>+140,0р.</t>
  </si>
  <si>
    <t>+2,7р.</t>
  </si>
  <si>
    <t>+2,8р.</t>
  </si>
  <si>
    <t>+3,2р.</t>
  </si>
  <si>
    <t>+69р.</t>
  </si>
  <si>
    <t>+4,5р.</t>
  </si>
  <si>
    <t>2022 рік</t>
  </si>
  <si>
    <t>2023 рік</t>
  </si>
  <si>
    <t xml:space="preserve">  1 січня 2023 р.</t>
  </si>
  <si>
    <t xml:space="preserve">  1 січня 2024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</si>
  <si>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 2022-2023 рр.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</si>
  <si>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 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 2022-2023 рр.</t>
    </r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</si>
  <si>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  у 2022-2023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</si>
  <si>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2022-2023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</si>
  <si>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</si>
  <si>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</si>
  <si>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2022-2023 рр.</t>
    </r>
  </si>
  <si>
    <t>Надання послуг Львівською обласною службою зайнятості  особам з числа мешканців міських поселень
у  2022-2023 рр.</t>
  </si>
  <si>
    <t>Надання послуг Львівською обласною службою зайнятості особам з числа мешканців сільської місцевості
у 2022-2023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</si>
  <si>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2022-2023 рр.</t>
    </r>
  </si>
  <si>
    <t>0</t>
  </si>
  <si>
    <t>+460р.</t>
  </si>
  <si>
    <t>+39р.</t>
  </si>
  <si>
    <t>+21,3р.</t>
  </si>
  <si>
    <t>+86р.</t>
  </si>
  <si>
    <t>+10р.</t>
  </si>
  <si>
    <t>+36,7р.</t>
  </si>
  <si>
    <t>+8,3р.</t>
  </si>
  <si>
    <t>+4,3р.</t>
  </si>
  <si>
    <t>+4р.</t>
  </si>
  <si>
    <t>+5р.</t>
  </si>
  <si>
    <t>+3,4р.</t>
  </si>
  <si>
    <t>+5,8р.</t>
  </si>
  <si>
    <t>+3р.</t>
  </si>
  <si>
    <t>+3,7р.</t>
  </si>
  <si>
    <t>+2,9р.</t>
  </si>
  <si>
    <t>+3,5р.</t>
  </si>
  <si>
    <t>+3,8р.</t>
  </si>
  <si>
    <t>+54р.</t>
  </si>
  <si>
    <t>+7р.</t>
  </si>
  <si>
    <t>+120,9р.</t>
  </si>
  <si>
    <t>+59,7р.</t>
  </si>
  <si>
    <t>+93,3р.</t>
  </si>
  <si>
    <t>+38р.</t>
  </si>
  <si>
    <t>+162,2р.</t>
  </si>
  <si>
    <t>+62,3р.</t>
  </si>
  <si>
    <t>+113,0р.</t>
  </si>
  <si>
    <t>+83,0р.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</si>
</sst>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  <numFmt numFmtId="172" formatCode="#,##0.0\ _₴"/>
  </numFmts>
  <fonts count="9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sz val="14"/>
      <name val="Times New Roman Cyr"/>
      <charset val="204"/>
    </font>
    <font>
      <b/>
      <sz val="11"/>
      <color rgb="FF002060"/>
      <name val="Times New Roman Cyr"/>
      <charset val="204"/>
    </font>
    <font>
      <sz val="11"/>
      <color rgb="FF002060"/>
      <name val="Times New Roman Cyr"/>
      <charset val="204"/>
    </font>
    <font>
      <sz val="11"/>
      <color rgb="FF002060"/>
      <name val="Times New Roman"/>
      <family val="1"/>
      <charset val="204"/>
    </font>
    <font>
      <i/>
      <sz val="14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4" tint="-0.499984740745262"/>
      <name val="Times New Roman Cyr"/>
      <charset val="204"/>
    </font>
    <font>
      <sz val="12"/>
      <color theme="4" tint="-0.499984740745262"/>
      <name val="Times New Roman Cyr"/>
      <charset val="204"/>
    </font>
    <font>
      <b/>
      <sz val="12"/>
      <color theme="4" tint="-0.249977111117893"/>
      <name val="Times New Roman Cyr"/>
      <charset val="204"/>
    </font>
    <font>
      <sz val="12"/>
      <color theme="4" tint="-0.249977111117893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451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30" fillId="0" borderId="0" xfId="14" applyFont="1" applyAlignment="1">
      <alignment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1" fontId="15" fillId="2" borderId="39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46" xfId="12" applyFont="1" applyBorder="1" applyAlignment="1">
      <alignment horizontal="center" wrapText="1"/>
    </xf>
    <xf numFmtId="1" fontId="34" fillId="2" borderId="47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47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3" xfId="12" applyFont="1" applyBorder="1" applyAlignment="1">
      <alignment horizontal="left" vertic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164" fontId="75" fillId="0" borderId="56" xfId="12" applyNumberFormat="1" applyFont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5" fillId="0" borderId="57" xfId="12" applyNumberFormat="1" applyFont="1" applyBorder="1" applyAlignment="1">
      <alignment horizontal="center" vertical="center"/>
    </xf>
    <xf numFmtId="164" fontId="75" fillId="0" borderId="58" xfId="12" applyNumberFormat="1" applyFont="1" applyBorder="1" applyAlignment="1">
      <alignment horizontal="center" vertical="center"/>
    </xf>
    <xf numFmtId="3" fontId="78" fillId="2" borderId="39" xfId="12" applyNumberFormat="1" applyFont="1" applyFill="1" applyBorder="1" applyAlignment="1">
      <alignment horizontal="center" vertical="center"/>
    </xf>
    <xf numFmtId="164" fontId="78" fillId="0" borderId="50" xfId="12" applyNumberFormat="1" applyFont="1" applyBorder="1" applyAlignment="1">
      <alignment horizontal="center" vertical="center"/>
    </xf>
    <xf numFmtId="3" fontId="78" fillId="0" borderId="39" xfId="12" applyNumberFormat="1" applyFont="1" applyBorder="1" applyAlignment="1">
      <alignment horizontal="center" vertical="center"/>
    </xf>
    <xf numFmtId="3" fontId="78" fillId="0" borderId="51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45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2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3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0" xfId="12" applyFont="1" applyBorder="1" applyAlignment="1">
      <alignment horizontal="center" wrapText="1"/>
    </xf>
    <xf numFmtId="0" fontId="79" fillId="0" borderId="41" xfId="12" applyFont="1" applyBorder="1" applyAlignment="1">
      <alignment horizontal="left" vertical="center" wrapText="1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0" xfId="17" applyNumberFormat="1" applyFont="1" applyFill="1" applyBorder="1" applyAlignment="1" applyProtection="1">
      <alignment vertical="center" wrapText="1"/>
      <protection locked="0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39" xfId="12" applyFont="1" applyBorder="1" applyAlignment="1">
      <alignment horizontal="center" wrapText="1"/>
    </xf>
    <xf numFmtId="3" fontId="75" fillId="2" borderId="53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3" xfId="12" applyNumberFormat="1" applyFont="1" applyBorder="1" applyAlignment="1">
      <alignment horizontal="center" vertical="center"/>
    </xf>
    <xf numFmtId="3" fontId="78" fillId="2" borderId="65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5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164" fontId="78" fillId="0" borderId="67" xfId="12" applyNumberFormat="1" applyFont="1" applyBorder="1" applyAlignment="1">
      <alignment horizontal="center" vertical="center"/>
    </xf>
    <xf numFmtId="3" fontId="3" fillId="0" borderId="12" xfId="13" applyNumberFormat="1" applyFont="1" applyBorder="1" applyAlignment="1">
      <alignment horizontal="center" vertical="center"/>
    </xf>
    <xf numFmtId="49" fontId="75" fillId="0" borderId="56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3" fontId="75" fillId="2" borderId="55" xfId="12" applyNumberFormat="1" applyFont="1" applyFill="1" applyBorder="1" applyAlignment="1">
      <alignment horizontal="center" vertical="center"/>
    </xf>
    <xf numFmtId="3" fontId="3" fillId="2" borderId="5" xfId="13" applyNumberFormat="1" applyFont="1" applyFill="1" applyBorder="1" applyAlignment="1">
      <alignment horizontal="center" vertical="center"/>
    </xf>
    <xf numFmtId="0" fontId="80" fillId="0" borderId="0" xfId="12" applyFont="1" applyAlignment="1">
      <alignment horizontal="center" vertical="center" wrapText="1"/>
    </xf>
    <xf numFmtId="3" fontId="75" fillId="2" borderId="57" xfId="12" applyNumberFormat="1" applyFont="1" applyFill="1" applyBorder="1" applyAlignment="1">
      <alignment horizontal="center" vertical="center"/>
    </xf>
    <xf numFmtId="3" fontId="78" fillId="2" borderId="51" xfId="12" applyNumberFormat="1" applyFont="1" applyFill="1" applyBorder="1" applyAlignment="1">
      <alignment horizontal="center" vertical="center"/>
    </xf>
    <xf numFmtId="3" fontId="78" fillId="2" borderId="4" xfId="12" applyNumberFormat="1" applyFont="1" applyFill="1" applyBorder="1" applyAlignment="1">
      <alignment horizontal="center" vertical="center"/>
    </xf>
    <xf numFmtId="3" fontId="78" fillId="2" borderId="45" xfId="12" applyNumberFormat="1" applyFont="1" applyFill="1" applyBorder="1" applyAlignment="1">
      <alignment horizontal="center" vertical="center"/>
    </xf>
    <xf numFmtId="3" fontId="78" fillId="2" borderId="52" xfId="12" applyNumberFormat="1" applyFont="1" applyFill="1" applyBorder="1" applyAlignment="1">
      <alignment horizontal="center" vertical="center"/>
    </xf>
    <xf numFmtId="3" fontId="78" fillId="2" borderId="32" xfId="12" applyNumberFormat="1" applyFont="1" applyFill="1" applyBorder="1" applyAlignment="1">
      <alignment horizontal="center" vertical="center"/>
    </xf>
    <xf numFmtId="3" fontId="78" fillId="2" borderId="35" xfId="12" applyNumberFormat="1" applyFont="1" applyFill="1" applyBorder="1" applyAlignment="1">
      <alignment horizontal="center" vertical="center"/>
    </xf>
    <xf numFmtId="0" fontId="79" fillId="0" borderId="52" xfId="12" applyFont="1" applyBorder="1" applyAlignment="1">
      <alignment horizontal="left" vertical="center" wrapText="1"/>
    </xf>
    <xf numFmtId="3" fontId="78" fillId="2" borderId="68" xfId="12" applyNumberFormat="1" applyFont="1" applyFill="1" applyBorder="1" applyAlignment="1">
      <alignment horizontal="center" vertical="center"/>
    </xf>
    <xf numFmtId="171" fontId="3" fillId="2" borderId="12" xfId="114" applyNumberFormat="1" applyFont="1" applyFill="1" applyBorder="1" applyAlignment="1">
      <alignment horizontal="center" vertical="center"/>
    </xf>
    <xf numFmtId="165" fontId="75" fillId="0" borderId="56" xfId="12" applyNumberFormat="1" applyFont="1" applyBorder="1" applyAlignment="1">
      <alignment horizontal="center" vertical="center"/>
    </xf>
    <xf numFmtId="165" fontId="78" fillId="0" borderId="50" xfId="12" applyNumberFormat="1" applyFont="1" applyBorder="1" applyAlignment="1">
      <alignment horizontal="center" vertical="center"/>
    </xf>
    <xf numFmtId="165" fontId="78" fillId="0" borderId="33" xfId="12" applyNumberFormat="1" applyFont="1" applyBorder="1" applyAlignment="1">
      <alignment horizontal="center" vertical="center"/>
    </xf>
    <xf numFmtId="165" fontId="78" fillId="0" borderId="37" xfId="12" applyNumberFormat="1" applyFont="1" applyBorder="1" applyAlignment="1">
      <alignment horizontal="center" vertical="center"/>
    </xf>
    <xf numFmtId="165" fontId="78" fillId="0" borderId="3" xfId="12" applyNumberFormat="1" applyFont="1" applyBorder="1" applyAlignment="1">
      <alignment horizontal="center" vertical="center"/>
    </xf>
    <xf numFmtId="49" fontId="78" fillId="0" borderId="33" xfId="12" applyNumberFormat="1" applyFont="1" applyBorder="1" applyAlignment="1">
      <alignment horizontal="center" vertical="center"/>
    </xf>
    <xf numFmtId="172" fontId="75" fillId="0" borderId="56" xfId="12" applyNumberFormat="1" applyFont="1" applyBorder="1" applyAlignment="1">
      <alignment vertical="center"/>
    </xf>
    <xf numFmtId="3" fontId="81" fillId="0" borderId="6" xfId="12" applyNumberFormat="1" applyFont="1" applyBorder="1" applyAlignment="1">
      <alignment horizontal="center" vertical="center"/>
    </xf>
    <xf numFmtId="3" fontId="82" fillId="2" borderId="6" xfId="12" applyNumberFormat="1" applyFont="1" applyFill="1" applyBorder="1" applyAlignment="1">
      <alignment horizontal="center" vertical="center"/>
    </xf>
    <xf numFmtId="3" fontId="82" fillId="0" borderId="6" xfId="12" applyNumberFormat="1" applyFont="1" applyBorder="1" applyAlignment="1">
      <alignment horizontal="center" vertical="center"/>
    </xf>
    <xf numFmtId="3" fontId="83" fillId="0" borderId="6" xfId="13" applyNumberFormat="1" applyFont="1" applyBorder="1" applyAlignment="1">
      <alignment horizontal="center" vertical="center"/>
    </xf>
    <xf numFmtId="3" fontId="3" fillId="2" borderId="12" xfId="13" applyNumberFormat="1" applyFont="1" applyFill="1" applyBorder="1" applyAlignment="1">
      <alignment horizontal="center" vertical="center"/>
    </xf>
    <xf numFmtId="49" fontId="78" fillId="0" borderId="50" xfId="12" applyNumberFormat="1" applyFont="1" applyBorder="1" applyAlignment="1">
      <alignment horizontal="center" vertical="center"/>
    </xf>
    <xf numFmtId="49" fontId="78" fillId="0" borderId="3" xfId="12" applyNumberFormat="1" applyFont="1" applyBorder="1" applyAlignment="1">
      <alignment horizontal="center" vertical="center"/>
    </xf>
    <xf numFmtId="49" fontId="78" fillId="0" borderId="37" xfId="12" applyNumberFormat="1" applyFont="1" applyBorder="1" applyAlignment="1">
      <alignment horizontal="center" vertical="center"/>
    </xf>
    <xf numFmtId="49" fontId="75" fillId="0" borderId="58" xfId="12" applyNumberFormat="1" applyFont="1" applyBorder="1" applyAlignment="1">
      <alignment horizontal="center" vertical="center"/>
    </xf>
    <xf numFmtId="49" fontId="78" fillId="0" borderId="42" xfId="12" applyNumberFormat="1" applyFont="1" applyBorder="1" applyAlignment="1">
      <alignment horizontal="center" vertical="center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32" fillId="0" borderId="0" xfId="12" applyFont="1" applyAlignment="1">
      <alignment vertical="center" wrapText="1"/>
    </xf>
    <xf numFmtId="0" fontId="19" fillId="0" borderId="36" xfId="12" applyFont="1" applyBorder="1" applyAlignment="1">
      <alignment vertical="top"/>
    </xf>
    <xf numFmtId="0" fontId="34" fillId="0" borderId="53" xfId="12" applyFont="1" applyBorder="1" applyAlignment="1">
      <alignment horizontal="center" wrapText="1"/>
    </xf>
    <xf numFmtId="1" fontId="34" fillId="2" borderId="54" xfId="12" applyNumberFormat="1" applyFont="1" applyFill="1" applyBorder="1" applyAlignment="1">
      <alignment horizontal="center" wrapText="1"/>
    </xf>
    <xf numFmtId="1" fontId="34" fillId="0" borderId="55" xfId="12" applyNumberFormat="1" applyFont="1" applyBorder="1" applyAlignment="1">
      <alignment horizontal="center" wrapText="1"/>
    </xf>
    <xf numFmtId="1" fontId="34" fillId="0" borderId="56" xfId="12" applyNumberFormat="1" applyFont="1" applyBorder="1" applyAlignment="1">
      <alignment horizontal="center" wrapText="1"/>
    </xf>
    <xf numFmtId="1" fontId="34" fillId="0" borderId="54" xfId="12" applyNumberFormat="1" applyFont="1" applyBorder="1" applyAlignment="1">
      <alignment horizontal="center" wrapText="1"/>
    </xf>
    <xf numFmtId="1" fontId="34" fillId="0" borderId="57" xfId="12" applyNumberFormat="1" applyFont="1" applyBorder="1" applyAlignment="1">
      <alignment horizontal="center" wrapText="1"/>
    </xf>
    <xf numFmtId="1" fontId="34" fillId="0" borderId="58" xfId="12" applyNumberFormat="1" applyFont="1" applyBorder="1" applyAlignment="1">
      <alignment horizontal="center" wrapText="1"/>
    </xf>
    <xf numFmtId="3" fontId="78" fillId="0" borderId="27" xfId="12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9" fillId="0" borderId="39" xfId="12" applyFont="1" applyBorder="1" applyAlignment="1">
      <alignment horizontal="left" vertical="center" wrapText="1"/>
    </xf>
    <xf numFmtId="0" fontId="85" fillId="0" borderId="69" xfId="0" applyFont="1" applyBorder="1" applyAlignment="1">
      <alignment horizontal="center" vertical="center"/>
    </xf>
    <xf numFmtId="0" fontId="85" fillId="0" borderId="70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/>
    </xf>
    <xf numFmtId="0" fontId="87" fillId="0" borderId="33" xfId="0" applyFont="1" applyBorder="1" applyAlignment="1">
      <alignment horizontal="center"/>
    </xf>
    <xf numFmtId="0" fontId="87" fillId="0" borderId="35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1" fontId="34" fillId="2" borderId="2" xfId="12" applyNumberFormat="1" applyFont="1" applyFill="1" applyBorder="1" applyAlignment="1">
      <alignment horizontal="center" wrapText="1"/>
    </xf>
    <xf numFmtId="1" fontId="34" fillId="2" borderId="48" xfId="12" applyNumberFormat="1" applyFont="1" applyFill="1" applyBorder="1" applyAlignment="1">
      <alignment horizontal="center" wrapText="1"/>
    </xf>
    <xf numFmtId="164" fontId="75" fillId="2" borderId="56" xfId="12" applyNumberFormat="1" applyFont="1" applyFill="1" applyBorder="1" applyAlignment="1">
      <alignment horizontal="center" vertical="center"/>
    </xf>
    <xf numFmtId="164" fontId="78" fillId="2" borderId="50" xfId="12" applyNumberFormat="1" applyFont="1" applyFill="1" applyBorder="1" applyAlignment="1">
      <alignment horizontal="center" vertical="center"/>
    </xf>
    <xf numFmtId="164" fontId="78" fillId="2" borderId="33" xfId="12" applyNumberFormat="1" applyFont="1" applyFill="1" applyBorder="1" applyAlignment="1">
      <alignment horizontal="center" vertical="center"/>
    </xf>
    <xf numFmtId="164" fontId="78" fillId="2" borderId="37" xfId="12" applyNumberFormat="1" applyFont="1" applyFill="1" applyBorder="1" applyAlignment="1">
      <alignment horizontal="center" vertical="center"/>
    </xf>
    <xf numFmtId="3" fontId="88" fillId="2" borderId="54" xfId="12" applyNumberFormat="1" applyFont="1" applyFill="1" applyBorder="1" applyAlignment="1">
      <alignment horizontal="center" vertical="center"/>
    </xf>
    <xf numFmtId="3" fontId="88" fillId="2" borderId="55" xfId="12" applyNumberFormat="1" applyFont="1" applyFill="1" applyBorder="1" applyAlignment="1">
      <alignment horizontal="center" vertical="center"/>
    </xf>
    <xf numFmtId="3" fontId="89" fillId="2" borderId="52" xfId="12" applyNumberFormat="1" applyFont="1" applyFill="1" applyBorder="1" applyAlignment="1">
      <alignment horizontal="center" vertical="center"/>
    </xf>
    <xf numFmtId="3" fontId="89" fillId="2" borderId="5" xfId="12" applyNumberFormat="1" applyFont="1" applyFill="1" applyBorder="1" applyAlignment="1">
      <alignment horizontal="center" vertical="center"/>
    </xf>
    <xf numFmtId="3" fontId="89" fillId="2" borderId="32" xfId="12" applyNumberFormat="1" applyFont="1" applyFill="1" applyBorder="1" applyAlignment="1">
      <alignment horizontal="center" vertical="center"/>
    </xf>
    <xf numFmtId="3" fontId="89" fillId="2" borderId="35" xfId="12" applyNumberFormat="1" applyFont="1" applyFill="1" applyBorder="1" applyAlignment="1">
      <alignment horizontal="center" vertical="center"/>
    </xf>
    <xf numFmtId="3" fontId="89" fillId="2" borderId="12" xfId="12" applyNumberFormat="1" applyFont="1" applyFill="1" applyBorder="1" applyAlignment="1">
      <alignment horizontal="center" vertical="center"/>
    </xf>
    <xf numFmtId="0" fontId="15" fillId="2" borderId="6" xfId="8" applyFont="1" applyFill="1" applyBorder="1" applyAlignment="1">
      <alignment horizontal="right" vertical="center" wrapText="1"/>
    </xf>
    <xf numFmtId="0" fontId="4" fillId="2" borderId="6" xfId="8" applyFont="1" applyFill="1" applyBorder="1" applyAlignment="1">
      <alignment vertical="center" wrapText="1"/>
    </xf>
    <xf numFmtId="3" fontId="90" fillId="0" borderId="54" xfId="12" applyNumberFormat="1" applyFont="1" applyBorder="1" applyAlignment="1">
      <alignment horizontal="center" vertical="center"/>
    </xf>
    <xf numFmtId="3" fontId="90" fillId="0" borderId="55" xfId="12" applyNumberFormat="1" applyFont="1" applyBorder="1" applyAlignment="1">
      <alignment horizontal="center" vertical="center"/>
    </xf>
    <xf numFmtId="3" fontId="91" fillId="0" borderId="52" xfId="12" applyNumberFormat="1" applyFont="1" applyBorder="1" applyAlignment="1">
      <alignment horizontal="center" vertical="center"/>
    </xf>
    <xf numFmtId="3" fontId="91" fillId="0" borderId="5" xfId="12" applyNumberFormat="1" applyFont="1" applyBorder="1" applyAlignment="1">
      <alignment horizontal="center" vertical="center"/>
    </xf>
    <xf numFmtId="3" fontId="91" fillId="0" borderId="32" xfId="12" applyNumberFormat="1" applyFont="1" applyBorder="1" applyAlignment="1">
      <alignment horizontal="center" vertical="center"/>
    </xf>
    <xf numFmtId="3" fontId="91" fillId="0" borderId="35" xfId="12" applyNumberFormat="1" applyFont="1" applyBorder="1" applyAlignment="1">
      <alignment horizontal="center" vertical="center"/>
    </xf>
    <xf numFmtId="3" fontId="91" fillId="0" borderId="12" xfId="12" applyNumberFormat="1" applyFont="1" applyBorder="1" applyAlignment="1">
      <alignment horizontal="center" vertical="center"/>
    </xf>
    <xf numFmtId="164" fontId="90" fillId="0" borderId="56" xfId="12" applyNumberFormat="1" applyFont="1" applyBorder="1" applyAlignment="1">
      <alignment horizontal="center" vertical="center"/>
    </xf>
    <xf numFmtId="164" fontId="91" fillId="0" borderId="50" xfId="12" applyNumberFormat="1" applyFont="1" applyBorder="1" applyAlignment="1">
      <alignment horizontal="center" vertical="center"/>
    </xf>
    <xf numFmtId="164" fontId="91" fillId="0" borderId="33" xfId="12" applyNumberFormat="1" applyFont="1" applyBorder="1" applyAlignment="1">
      <alignment horizontal="center" vertical="center"/>
    </xf>
    <xf numFmtId="164" fontId="91" fillId="0" borderId="37" xfId="12" applyNumberFormat="1" applyFont="1" applyBorder="1" applyAlignment="1">
      <alignment horizontal="center" vertical="center"/>
    </xf>
    <xf numFmtId="166" fontId="5" fillId="2" borderId="4" xfId="16" applyNumberFormat="1" applyFont="1" applyFill="1" applyBorder="1" applyAlignment="1">
      <alignment horizontal="center" vertical="center"/>
    </xf>
    <xf numFmtId="0" fontId="15" fillId="0" borderId="6" xfId="8" applyFont="1" applyBorder="1" applyAlignment="1">
      <alignment horizontal="right" vertical="center" wrapText="1"/>
    </xf>
    <xf numFmtId="164" fontId="75" fillId="0" borderId="56" xfId="12" quotePrefix="1" applyNumberFormat="1" applyFont="1" applyBorder="1" applyAlignment="1">
      <alignment horizontal="center" vertical="center"/>
    </xf>
    <xf numFmtId="164" fontId="78" fillId="0" borderId="31" xfId="12" quotePrefix="1" applyNumberFormat="1" applyFont="1" applyBorder="1" applyAlignment="1">
      <alignment horizontal="center" vertical="center"/>
    </xf>
    <xf numFmtId="164" fontId="5" fillId="2" borderId="2" xfId="7" applyNumberFormat="1" applyFont="1" applyFill="1" applyBorder="1" applyAlignment="1">
      <alignment horizontal="center" vertical="center" wrapText="1"/>
    </xf>
    <xf numFmtId="164" fontId="5" fillId="2" borderId="5" xfId="7" applyNumberFormat="1" applyFont="1" applyFill="1" applyBorder="1" applyAlignment="1">
      <alignment horizontal="center" vertical="center" wrapText="1"/>
    </xf>
    <xf numFmtId="164" fontId="78" fillId="0" borderId="6" xfId="12" quotePrefix="1" applyNumberFormat="1" applyFont="1" applyBorder="1" applyAlignment="1">
      <alignment horizontal="center" vertical="center"/>
    </xf>
    <xf numFmtId="3" fontId="88" fillId="0" borderId="54" xfId="12" applyNumberFormat="1" applyFont="1" applyBorder="1" applyAlignment="1">
      <alignment horizontal="center" vertical="center"/>
    </xf>
    <xf numFmtId="3" fontId="88" fillId="0" borderId="55" xfId="12" applyNumberFormat="1" applyFont="1" applyBorder="1" applyAlignment="1">
      <alignment horizontal="center" vertical="center"/>
    </xf>
    <xf numFmtId="164" fontId="88" fillId="0" borderId="56" xfId="12" applyNumberFormat="1" applyFont="1" applyBorder="1" applyAlignment="1">
      <alignment horizontal="center" vertical="center"/>
    </xf>
    <xf numFmtId="3" fontId="89" fillId="0" borderId="52" xfId="12" applyNumberFormat="1" applyFont="1" applyBorder="1" applyAlignment="1">
      <alignment horizontal="center" vertical="center"/>
    </xf>
    <xf numFmtId="3" fontId="89" fillId="0" borderId="5" xfId="12" applyNumberFormat="1" applyFont="1" applyBorder="1" applyAlignment="1">
      <alignment horizontal="center" vertical="center"/>
    </xf>
    <xf numFmtId="164" fontId="89" fillId="0" borderId="50" xfId="12" applyNumberFormat="1" applyFont="1" applyBorder="1" applyAlignment="1">
      <alignment horizontal="center" vertical="center"/>
    </xf>
    <xf numFmtId="3" fontId="89" fillId="0" borderId="32" xfId="12" applyNumberFormat="1" applyFont="1" applyBorder="1" applyAlignment="1">
      <alignment horizontal="center" vertical="center"/>
    </xf>
    <xf numFmtId="164" fontId="89" fillId="0" borderId="33" xfId="12" applyNumberFormat="1" applyFont="1" applyBorder="1" applyAlignment="1">
      <alignment horizontal="center" vertical="center"/>
    </xf>
    <xf numFmtId="3" fontId="89" fillId="0" borderId="35" xfId="12" applyNumberFormat="1" applyFont="1" applyBorder="1" applyAlignment="1">
      <alignment horizontal="center" vertical="center"/>
    </xf>
    <xf numFmtId="3" fontId="89" fillId="0" borderId="12" xfId="12" applyNumberFormat="1" applyFont="1" applyBorder="1" applyAlignment="1">
      <alignment horizontal="center" vertical="center"/>
    </xf>
    <xf numFmtId="164" fontId="89" fillId="0" borderId="37" xfId="12" applyNumberFormat="1" applyFont="1" applyBorder="1" applyAlignment="1">
      <alignment horizontal="center" vertical="center"/>
    </xf>
    <xf numFmtId="49" fontId="89" fillId="0" borderId="33" xfId="12" applyNumberFormat="1" applyFont="1" applyBorder="1" applyAlignment="1">
      <alignment horizontal="center" vertical="center"/>
    </xf>
    <xf numFmtId="3" fontId="78" fillId="0" borderId="68" xfId="12" applyNumberFormat="1" applyFont="1" applyBorder="1" applyAlignment="1">
      <alignment horizontal="center" vertical="center"/>
    </xf>
    <xf numFmtId="0" fontId="4" fillId="2" borderId="6" xfId="7" applyFont="1" applyFill="1" applyBorder="1" applyAlignment="1">
      <alignment horizontal="left" vertical="center" wrapText="1"/>
    </xf>
    <xf numFmtId="0" fontId="15" fillId="0" borderId="6" xfId="1" applyFont="1" applyBorder="1" applyAlignment="1">
      <alignment horizontal="center" vertical="center" wrapText="1"/>
    </xf>
    <xf numFmtId="164" fontId="78" fillId="0" borderId="71" xfId="12" quotePrefix="1" applyNumberFormat="1" applyFont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66" fontId="5" fillId="2" borderId="3" xfId="16" applyNumberFormat="1" applyFont="1" applyFill="1" applyBorder="1" applyAlignment="1">
      <alignment horizontal="center" vertical="center"/>
    </xf>
    <xf numFmtId="166" fontId="5" fillId="2" borderId="4" xfId="16" applyNumberFormat="1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0" fontId="80" fillId="2" borderId="38" xfId="12" applyFont="1" applyFill="1" applyBorder="1" applyAlignment="1">
      <alignment horizontal="center" vertical="center" wrapText="1"/>
    </xf>
    <xf numFmtId="0" fontId="80" fillId="2" borderId="29" xfId="12" applyFont="1" applyFill="1" applyBorder="1" applyAlignment="1">
      <alignment horizontal="center" vertical="center" wrapText="1"/>
    </xf>
    <xf numFmtId="0" fontId="80" fillId="2" borderId="44" xfId="12" applyFont="1" applyFill="1" applyBorder="1" applyAlignment="1">
      <alignment horizontal="center" vertical="center" wrapText="1"/>
    </xf>
    <xf numFmtId="0" fontId="80" fillId="2" borderId="26" xfId="12" applyFont="1" applyFill="1" applyBorder="1" applyAlignment="1">
      <alignment horizontal="center" vertical="center" wrapText="1"/>
    </xf>
    <xf numFmtId="0" fontId="80" fillId="2" borderId="27" xfId="12" applyFont="1" applyFill="1" applyBorder="1" applyAlignment="1">
      <alignment horizontal="center" vertical="center" wrapText="1"/>
    </xf>
    <xf numFmtId="0" fontId="80" fillId="2" borderId="31" xfId="12" applyFont="1" applyFill="1" applyBorder="1" applyAlignment="1">
      <alignment horizontal="center" vertical="center" wrapText="1"/>
    </xf>
    <xf numFmtId="49" fontId="74" fillId="2" borderId="32" xfId="12" applyNumberFormat="1" applyFont="1" applyFill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80" fillId="2" borderId="30" xfId="12" applyFont="1" applyFill="1" applyBorder="1" applyAlignment="1">
      <alignment horizontal="center" vertical="center" wrapText="1"/>
    </xf>
    <xf numFmtId="0" fontId="80" fillId="2" borderId="28" xfId="12" applyFont="1" applyFill="1" applyBorder="1" applyAlignment="1">
      <alignment horizontal="center" vertical="center" wrapText="1"/>
    </xf>
    <xf numFmtId="0" fontId="74" fillId="2" borderId="33" xfId="12" applyFont="1" applyFill="1" applyBorder="1" applyAlignment="1">
      <alignment horizontal="center" vertical="center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32" fillId="0" borderId="0" xfId="12" applyFont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22" fillId="0" borderId="0" xfId="12" applyFont="1" applyAlignment="1">
      <alignment horizontal="left" wrapText="1"/>
    </xf>
    <xf numFmtId="0" fontId="74" fillId="0" borderId="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74" fillId="2" borderId="3" xfId="12" applyFont="1" applyFill="1" applyBorder="1" applyAlignment="1">
      <alignment horizontal="center" vertical="center" wrapText="1"/>
    </xf>
    <xf numFmtId="49" fontId="74" fillId="2" borderId="4" xfId="12" applyNumberFormat="1" applyFont="1" applyFill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0" fontId="3" fillId="0" borderId="0" xfId="7" applyFont="1" applyAlignment="1">
      <alignment horizontal="left" wrapText="1"/>
    </xf>
    <xf numFmtId="0" fontId="76" fillId="0" borderId="1" xfId="8" applyFont="1" applyBorder="1" applyAlignment="1">
      <alignment horizontal="center" vertical="top" wrapText="1"/>
    </xf>
    <xf numFmtId="0" fontId="18" fillId="0" borderId="59" xfId="12" applyFont="1" applyBorder="1" applyAlignment="1">
      <alignment horizontal="center" vertical="center" wrapText="1"/>
    </xf>
    <xf numFmtId="0" fontId="18" fillId="0" borderId="60" xfId="12" applyFont="1" applyBorder="1" applyAlignment="1">
      <alignment horizontal="center" vertical="center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4" fillId="0" borderId="6" xfId="1" applyFont="1" applyBorder="1" applyAlignment="1">
      <alignment horizontal="center" vertical="center" wrapText="1"/>
    </xf>
    <xf numFmtId="49" fontId="74" fillId="2" borderId="47" xfId="12" applyNumberFormat="1" applyFont="1" applyFill="1" applyBorder="1" applyAlignment="1">
      <alignment horizontal="center" vertical="center" wrapText="1"/>
    </xf>
    <xf numFmtId="49" fontId="74" fillId="0" borderId="2" xfId="12" applyNumberFormat="1" applyFont="1" applyBorder="1" applyAlignment="1">
      <alignment horizontal="center" vertical="center" wrapText="1"/>
    </xf>
    <xf numFmtId="0" fontId="74" fillId="0" borderId="48" xfId="12" applyFont="1" applyBorder="1" applyAlignment="1">
      <alignment horizontal="center" vertical="center" wrapText="1"/>
    </xf>
    <xf numFmtId="0" fontId="74" fillId="0" borderId="9" xfId="12" applyFont="1" applyBorder="1" applyAlignment="1">
      <alignment horizontal="center" vertical="center" wrapText="1"/>
    </xf>
    <xf numFmtId="0" fontId="80" fillId="0" borderId="30" xfId="12" applyFont="1" applyBorder="1" applyAlignment="1">
      <alignment horizontal="center" vertical="center" wrapText="1"/>
    </xf>
    <xf numFmtId="0" fontId="80" fillId="0" borderId="27" xfId="12" applyFont="1" applyBorder="1" applyAlignment="1">
      <alignment horizontal="center" vertical="center" wrapText="1"/>
    </xf>
    <xf numFmtId="0" fontId="80" fillId="0" borderId="31" xfId="12" applyFont="1" applyBorder="1" applyAlignment="1">
      <alignment horizontal="center" vertical="center" wrapText="1"/>
    </xf>
    <xf numFmtId="0" fontId="18" fillId="0" borderId="46" xfId="12" applyFont="1" applyBorder="1" applyAlignment="1">
      <alignment horizontal="center" vertical="center" wrapText="1"/>
    </xf>
    <xf numFmtId="0" fontId="80" fillId="0" borderId="26" xfId="12" applyFont="1" applyBorder="1" applyAlignment="1">
      <alignment horizontal="center" vertical="center" wrapText="1"/>
    </xf>
    <xf numFmtId="0" fontId="80" fillId="0" borderId="57" xfId="12" applyFont="1" applyBorder="1" applyAlignment="1">
      <alignment horizontal="center" vertical="center" wrapText="1"/>
    </xf>
    <xf numFmtId="0" fontId="80" fillId="0" borderId="55" xfId="12" applyFont="1" applyBorder="1" applyAlignment="1">
      <alignment horizontal="center" vertical="center" wrapText="1"/>
    </xf>
    <xf numFmtId="0" fontId="80" fillId="0" borderId="58" xfId="12" applyFont="1" applyBorder="1" applyAlignment="1">
      <alignment horizontal="center" vertical="center" wrapText="1"/>
    </xf>
    <xf numFmtId="0" fontId="80" fillId="0" borderId="38" xfId="12" applyFont="1" applyBorder="1" applyAlignment="1">
      <alignment horizontal="center" vertical="center" wrapText="1"/>
    </xf>
    <xf numFmtId="0" fontId="80" fillId="0" borderId="29" xfId="12" applyFont="1" applyBorder="1" applyAlignment="1">
      <alignment horizontal="center" vertical="center" wrapText="1"/>
    </xf>
    <xf numFmtId="0" fontId="80" fillId="0" borderId="44" xfId="12" applyFont="1" applyBorder="1" applyAlignment="1">
      <alignment horizontal="center" vertical="center" wrapText="1"/>
    </xf>
    <xf numFmtId="0" fontId="22" fillId="0" borderId="10" xfId="12" applyFont="1" applyBorder="1" applyAlignment="1">
      <alignment horizontal="left" wrapText="1"/>
    </xf>
    <xf numFmtId="0" fontId="80" fillId="0" borderId="28" xfId="12" applyFont="1" applyBorder="1" applyAlignment="1">
      <alignment horizontal="center" vertical="center" wrapText="1"/>
    </xf>
    <xf numFmtId="49" fontId="74" fillId="0" borderId="47" xfId="12" applyNumberFormat="1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80" fillId="0" borderId="63" xfId="12" applyFont="1" applyBorder="1" applyAlignment="1">
      <alignment horizontal="center" vertical="center" wrapText="1"/>
    </xf>
    <xf numFmtId="49" fontId="74" fillId="0" borderId="5" xfId="12" applyNumberFormat="1" applyFont="1" applyBorder="1" applyAlignment="1">
      <alignment horizontal="center" vertical="center" wrapText="1"/>
    </xf>
    <xf numFmtId="49" fontId="74" fillId="0" borderId="13" xfId="12" applyNumberFormat="1" applyFont="1" applyBorder="1" applyAlignment="1">
      <alignment horizontal="center" vertical="center" wrapText="1"/>
    </xf>
    <xf numFmtId="0" fontId="21" fillId="0" borderId="50" xfId="12" applyFont="1" applyBorder="1" applyAlignment="1">
      <alignment horizontal="center" vertical="center" wrapText="1"/>
    </xf>
    <xf numFmtId="0" fontId="21" fillId="0" borderId="37" xfId="12" applyFont="1" applyBorder="1" applyAlignment="1">
      <alignment horizontal="center" vertical="center" wrapText="1"/>
    </xf>
    <xf numFmtId="49" fontId="74" fillId="2" borderId="51" xfId="12" applyNumberFormat="1" applyFont="1" applyFill="1" applyBorder="1" applyAlignment="1">
      <alignment horizontal="center" vertical="center" wrapText="1"/>
    </xf>
    <xf numFmtId="49" fontId="74" fillId="2" borderId="45" xfId="12" applyNumberFormat="1" applyFont="1" applyFill="1" applyBorder="1" applyAlignment="1">
      <alignment horizontal="center" vertical="center" wrapText="1"/>
    </xf>
    <xf numFmtId="0" fontId="21" fillId="0" borderId="8" xfId="12" applyFont="1" applyBorder="1" applyAlignment="1">
      <alignment horizontal="center" vertical="center" wrapText="1"/>
    </xf>
    <xf numFmtId="0" fontId="21" fillId="0" borderId="42" xfId="12" applyFont="1" applyBorder="1" applyAlignment="1">
      <alignment horizontal="center" vertical="center" wrapText="1"/>
    </xf>
    <xf numFmtId="49" fontId="74" fillId="2" borderId="52" xfId="12" applyNumberFormat="1" applyFont="1" applyFill="1" applyBorder="1" applyAlignment="1">
      <alignment horizontal="center" vertical="center" wrapText="1"/>
    </xf>
    <xf numFmtId="49" fontId="74" fillId="2" borderId="35" xfId="12" applyNumberFormat="1" applyFont="1" applyFill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80" fillId="0" borderId="54" xfId="12" applyFont="1" applyBorder="1" applyAlignment="1">
      <alignment horizontal="center" vertical="center" wrapText="1"/>
    </xf>
    <xf numFmtId="0" fontId="80" fillId="0" borderId="56" xfId="12" applyFont="1" applyBorder="1" applyAlignment="1">
      <alignment horizontal="center" vertical="center" wrapText="1"/>
    </xf>
    <xf numFmtId="0" fontId="80" fillId="0" borderId="53" xfId="12" applyFont="1" applyBorder="1" applyAlignment="1">
      <alignment horizontal="center" vertical="center" wrapText="1"/>
    </xf>
    <xf numFmtId="0" fontId="80" fillId="0" borderId="64" xfId="12" applyFont="1" applyBorder="1" applyAlignment="1">
      <alignment horizontal="center" vertical="center" wrapText="1"/>
    </xf>
    <xf numFmtId="0" fontId="80" fillId="2" borderId="54" xfId="12" applyFont="1" applyFill="1" applyBorder="1" applyAlignment="1">
      <alignment horizontal="center" vertical="center" wrapText="1"/>
    </xf>
    <xf numFmtId="0" fontId="80" fillId="2" borderId="55" xfId="12" applyFont="1" applyFill="1" applyBorder="1" applyAlignment="1">
      <alignment horizontal="center" vertical="center" wrapText="1"/>
    </xf>
    <xf numFmtId="0" fontId="80" fillId="2" borderId="56" xfId="12" applyFont="1" applyFill="1" applyBorder="1" applyAlignment="1">
      <alignment horizontal="center" vertical="center" wrapText="1"/>
    </xf>
    <xf numFmtId="49" fontId="74" fillId="2" borderId="5" xfId="12" applyNumberFormat="1" applyFont="1" applyFill="1" applyBorder="1" applyAlignment="1">
      <alignment horizontal="center" vertical="center" wrapText="1"/>
    </xf>
    <xf numFmtId="0" fontId="74" fillId="2" borderId="50" xfId="12" applyFont="1" applyFill="1" applyBorder="1" applyAlignment="1">
      <alignment horizontal="center" vertical="center" wrapText="1"/>
    </xf>
    <xf numFmtId="49" fontId="74" fillId="0" borderId="52" xfId="12" applyNumberFormat="1" applyFont="1" applyBorder="1" applyAlignment="1">
      <alignment horizontal="center" vertical="center" wrapText="1"/>
    </xf>
    <xf numFmtId="0" fontId="74" fillId="0" borderId="50" xfId="12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9" fontId="3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center" wrapText="1"/>
    </xf>
    <xf numFmtId="0" fontId="87" fillId="0" borderId="64" xfId="0" applyFont="1" applyBorder="1" applyAlignment="1">
      <alignment horizontal="center" vertical="center" wrapText="1"/>
    </xf>
    <xf numFmtId="164" fontId="78" fillId="0" borderId="50" xfId="12" quotePrefix="1" applyNumberFormat="1" applyFont="1" applyBorder="1" applyAlignment="1">
      <alignment horizontal="center" vertical="center"/>
    </xf>
  </cellXfs>
  <cellStyles count="118">
    <cellStyle name=" 1" xfId="18" xr:uid="{00000000-0005-0000-0000-000000000000}"/>
    <cellStyle name="20% - Accent1" xfId="19" xr:uid="{00000000-0005-0000-0000-000001000000}"/>
    <cellStyle name="20% - Accent1 2" xfId="20" xr:uid="{00000000-0005-0000-0000-000002000000}"/>
    <cellStyle name="20% - Accent2" xfId="21" xr:uid="{00000000-0005-0000-0000-000003000000}"/>
    <cellStyle name="20% - Accent2 2" xfId="22" xr:uid="{00000000-0005-0000-0000-000004000000}"/>
    <cellStyle name="20% - Accent3" xfId="23" xr:uid="{00000000-0005-0000-0000-000005000000}"/>
    <cellStyle name="20% - Accent3 2" xfId="24" xr:uid="{00000000-0005-0000-0000-000006000000}"/>
    <cellStyle name="20% - Accent4" xfId="25" xr:uid="{00000000-0005-0000-0000-000007000000}"/>
    <cellStyle name="20% - Accent4 2" xfId="26" xr:uid="{00000000-0005-0000-0000-000008000000}"/>
    <cellStyle name="20% - Accent5" xfId="27" xr:uid="{00000000-0005-0000-0000-000009000000}"/>
    <cellStyle name="20% - Accent5 2" xfId="28" xr:uid="{00000000-0005-0000-0000-00000A000000}"/>
    <cellStyle name="20% - Accent6" xfId="29" xr:uid="{00000000-0005-0000-0000-00000B000000}"/>
    <cellStyle name="20% - Accent6 2" xfId="30" xr:uid="{00000000-0005-0000-0000-00000C000000}"/>
    <cellStyle name="20% - Акцент1" xfId="31" xr:uid="{00000000-0005-0000-0000-00000D000000}"/>
    <cellStyle name="20% - Акцент2" xfId="32" xr:uid="{00000000-0005-0000-0000-00000E000000}"/>
    <cellStyle name="20% - Акцент3" xfId="33" xr:uid="{00000000-0005-0000-0000-00000F000000}"/>
    <cellStyle name="20% - Акцент4" xfId="34" xr:uid="{00000000-0005-0000-0000-000010000000}"/>
    <cellStyle name="20% - Акцент5" xfId="35" xr:uid="{00000000-0005-0000-0000-000011000000}"/>
    <cellStyle name="20% - Акцент6" xfId="36" xr:uid="{00000000-0005-0000-0000-000012000000}"/>
    <cellStyle name="40% - Accent1" xfId="37" xr:uid="{00000000-0005-0000-0000-000013000000}"/>
    <cellStyle name="40% - Accent1 2" xfId="38" xr:uid="{00000000-0005-0000-0000-000014000000}"/>
    <cellStyle name="40% - Accent2" xfId="39" xr:uid="{00000000-0005-0000-0000-000015000000}"/>
    <cellStyle name="40% - Accent2 2" xfId="40" xr:uid="{00000000-0005-0000-0000-000016000000}"/>
    <cellStyle name="40% - Accent3" xfId="41" xr:uid="{00000000-0005-0000-0000-000017000000}"/>
    <cellStyle name="40% - Accent3 2" xfId="42" xr:uid="{00000000-0005-0000-0000-000018000000}"/>
    <cellStyle name="40% - Accent4" xfId="43" xr:uid="{00000000-0005-0000-0000-000019000000}"/>
    <cellStyle name="40% - Accent4 2" xfId="44" xr:uid="{00000000-0005-0000-0000-00001A000000}"/>
    <cellStyle name="40% - Accent5" xfId="45" xr:uid="{00000000-0005-0000-0000-00001B000000}"/>
    <cellStyle name="40% - Accent5 2" xfId="46" xr:uid="{00000000-0005-0000-0000-00001C000000}"/>
    <cellStyle name="40% - Accent6" xfId="47" xr:uid="{00000000-0005-0000-0000-00001D000000}"/>
    <cellStyle name="40% - Accent6 2" xfId="48" xr:uid="{00000000-0005-0000-0000-00001E000000}"/>
    <cellStyle name="40% - Акцент1" xfId="49" xr:uid="{00000000-0005-0000-0000-00001F000000}"/>
    <cellStyle name="40% - Акцент2" xfId="50" xr:uid="{00000000-0005-0000-0000-000020000000}"/>
    <cellStyle name="40% - Акцент3" xfId="51" xr:uid="{00000000-0005-0000-0000-000021000000}"/>
    <cellStyle name="40% - Акцент4" xfId="52" xr:uid="{00000000-0005-0000-0000-000022000000}"/>
    <cellStyle name="40% - Акцент5" xfId="53" xr:uid="{00000000-0005-0000-0000-000023000000}"/>
    <cellStyle name="40% - Акцент6" xfId="54" xr:uid="{00000000-0005-0000-0000-000024000000}"/>
    <cellStyle name="60% - Accent1" xfId="55" xr:uid="{00000000-0005-0000-0000-000025000000}"/>
    <cellStyle name="60% - Accent2" xfId="56" xr:uid="{00000000-0005-0000-0000-000026000000}"/>
    <cellStyle name="60% - Accent3" xfId="57" xr:uid="{00000000-0005-0000-0000-000027000000}"/>
    <cellStyle name="60% - Accent4" xfId="58" xr:uid="{00000000-0005-0000-0000-000028000000}"/>
    <cellStyle name="60% - Accent5" xfId="59" xr:uid="{00000000-0005-0000-0000-000029000000}"/>
    <cellStyle name="60% - Accent6" xfId="60" xr:uid="{00000000-0005-0000-0000-00002A000000}"/>
    <cellStyle name="60% - Акцент1" xfId="61" xr:uid="{00000000-0005-0000-0000-00002B000000}"/>
    <cellStyle name="60% - Акцент2" xfId="62" xr:uid="{00000000-0005-0000-0000-00002C000000}"/>
    <cellStyle name="60% - Акцент3" xfId="63" xr:uid="{00000000-0005-0000-0000-00002D000000}"/>
    <cellStyle name="60% - Акцент4" xfId="64" xr:uid="{00000000-0005-0000-0000-00002E000000}"/>
    <cellStyle name="60% - Акцент5" xfId="65" xr:uid="{00000000-0005-0000-0000-00002F000000}"/>
    <cellStyle name="60% - Акцент6" xfId="66" xr:uid="{00000000-0005-0000-0000-000030000000}"/>
    <cellStyle name="Accent1" xfId="67" xr:uid="{00000000-0005-0000-0000-000031000000}"/>
    <cellStyle name="Accent2" xfId="68" xr:uid="{00000000-0005-0000-0000-000032000000}"/>
    <cellStyle name="Accent3" xfId="69" xr:uid="{00000000-0005-0000-0000-000033000000}"/>
    <cellStyle name="Accent4" xfId="70" xr:uid="{00000000-0005-0000-0000-000034000000}"/>
    <cellStyle name="Accent5" xfId="71" xr:uid="{00000000-0005-0000-0000-000035000000}"/>
    <cellStyle name="Accent6" xfId="72" xr:uid="{00000000-0005-0000-0000-000036000000}"/>
    <cellStyle name="Bad" xfId="73" xr:uid="{00000000-0005-0000-0000-000037000000}"/>
    <cellStyle name="Calculation" xfId="74" xr:uid="{00000000-0005-0000-0000-000038000000}"/>
    <cellStyle name="Check Cell" xfId="75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put" xfId="82" xr:uid="{00000000-0005-0000-0000-000040000000}"/>
    <cellStyle name="Linked Cell" xfId="83" xr:uid="{00000000-0005-0000-0000-000041000000}"/>
    <cellStyle name="Neutral" xfId="84" xr:uid="{00000000-0005-0000-0000-000042000000}"/>
    <cellStyle name="Note" xfId="85" xr:uid="{00000000-0005-0000-0000-000043000000}"/>
    <cellStyle name="Note 2" xfId="86" xr:uid="{00000000-0005-0000-0000-000044000000}"/>
    <cellStyle name="Output" xfId="87" xr:uid="{00000000-0005-0000-0000-000045000000}"/>
    <cellStyle name="Title" xfId="88" xr:uid="{00000000-0005-0000-0000-000046000000}"/>
    <cellStyle name="Total" xfId="89" xr:uid="{00000000-0005-0000-0000-000047000000}"/>
    <cellStyle name="Warning Text" xfId="90" xr:uid="{00000000-0005-0000-0000-000048000000}"/>
    <cellStyle name="Акцент1 2" xfId="91" xr:uid="{00000000-0005-0000-0000-000049000000}"/>
    <cellStyle name="Акцент2 2" xfId="92" xr:uid="{00000000-0005-0000-0000-00004A000000}"/>
    <cellStyle name="Акцент3 2" xfId="93" xr:uid="{00000000-0005-0000-0000-00004B000000}"/>
    <cellStyle name="Акцент4 2" xfId="94" xr:uid="{00000000-0005-0000-0000-00004C000000}"/>
    <cellStyle name="Акцент5 2" xfId="95" xr:uid="{00000000-0005-0000-0000-00004D000000}"/>
    <cellStyle name="Акцент6 2" xfId="96" xr:uid="{00000000-0005-0000-0000-00004E000000}"/>
    <cellStyle name="Вывод 2" xfId="97" xr:uid="{00000000-0005-0000-0000-00004F000000}"/>
    <cellStyle name="Вычисление 2" xfId="98" xr:uid="{00000000-0005-0000-0000-000050000000}"/>
    <cellStyle name="Заголовок 1 2" xfId="99" xr:uid="{00000000-0005-0000-0000-000051000000}"/>
    <cellStyle name="Заголовок 2 2" xfId="100" xr:uid="{00000000-0005-0000-0000-000052000000}"/>
    <cellStyle name="Заголовок 3 2" xfId="101" xr:uid="{00000000-0005-0000-0000-000053000000}"/>
    <cellStyle name="Заголовок 4 2" xfId="102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7" xr:uid="{00000000-0005-0000-0000-000058000000}"/>
    <cellStyle name="Звичайний 3 2" xfId="4" xr:uid="{00000000-0005-0000-0000-000059000000}"/>
    <cellStyle name="Итог 2" xfId="103" xr:uid="{00000000-0005-0000-0000-00005A000000}"/>
    <cellStyle name="Нейтральный 2" xfId="104" xr:uid="{00000000-0005-0000-0000-00005B000000}"/>
    <cellStyle name="Обычный 2" xfId="5" xr:uid="{00000000-0005-0000-0000-00005C000000}"/>
    <cellStyle name="Обычный 2 2" xfId="6" xr:uid="{00000000-0005-0000-0000-00005D000000}"/>
    <cellStyle name="Обычный 3" xfId="116" xr:uid="{00000000-0005-0000-0000-00005E000000}"/>
    <cellStyle name="Обычный 4" xfId="10" xr:uid="{00000000-0005-0000-0000-00005F000000}"/>
    <cellStyle name="Обычный 5" xfId="3" xr:uid="{00000000-0005-0000-0000-000060000000}"/>
    <cellStyle name="Обычный 6" xfId="1" xr:uid="{00000000-0005-0000-0000-000061000000}"/>
    <cellStyle name="Обычный 6 2" xfId="9" xr:uid="{00000000-0005-0000-0000-000062000000}"/>
    <cellStyle name="Обычный 6 3" xfId="2" xr:uid="{00000000-0005-0000-0000-000063000000}"/>
    <cellStyle name="Обычный_06" xfId="17" xr:uid="{00000000-0005-0000-0000-000064000000}"/>
    <cellStyle name="Обычный_12 Зинкевич" xfId="105" xr:uid="{00000000-0005-0000-0000-000065000000}"/>
    <cellStyle name="Обычный_4 категории вмесмте СОЦ_УРАЗЛИВІ__ТАБО_4 категорії Квота!!!_2014 рік" xfId="7" xr:uid="{00000000-0005-0000-0000-000066000000}"/>
    <cellStyle name="Обычный_АктЗах_5%квот Оксана" xfId="14" xr:uid="{00000000-0005-0000-0000-000067000000}"/>
    <cellStyle name="Обычный_Активна політика (б)" xfId="114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5" xr:uid="{00000000-0005-0000-0000-00006C000000}"/>
    <cellStyle name="Обычный_Табл. 3.15" xfId="12" xr:uid="{00000000-0005-0000-0000-00006D000000}"/>
    <cellStyle name="Обычный_Укомплектування_11_2013" xfId="106" xr:uid="{00000000-0005-0000-0000-00006E000000}"/>
    <cellStyle name="Плохой 2" xfId="107" xr:uid="{00000000-0005-0000-0000-00006F000000}"/>
    <cellStyle name="Пояснение 2" xfId="108" xr:uid="{00000000-0005-0000-0000-000070000000}"/>
    <cellStyle name="Примечание 2" xfId="109" xr:uid="{00000000-0005-0000-0000-000071000000}"/>
    <cellStyle name="Стиль 1" xfId="110" xr:uid="{00000000-0005-0000-0000-000072000000}"/>
    <cellStyle name="Тысячи [0]_Анализ" xfId="111" xr:uid="{00000000-0005-0000-0000-000073000000}"/>
    <cellStyle name="Тысячи_Анализ" xfId="112" xr:uid="{00000000-0005-0000-0000-000074000000}"/>
    <cellStyle name="ФинᎰнсовый_Лист1 (3)_1" xfId="113" xr:uid="{00000000-0005-0000-0000-000075000000}"/>
  </cellStyles>
  <dxfs count="0"/>
  <tableStyles count="0" defaultTableStyle="TableStyleMedium2" defaultPivotStyle="PivotStyleLight16"/>
  <colors>
    <mruColors>
      <color rgb="FF3333FF"/>
      <color rgb="FFFFCCFF"/>
      <color rgb="FF99CC00"/>
      <color rgb="FF0000CC"/>
      <color rgb="FF003399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388620</xdr:colOff>
      <xdr:row>13</xdr:row>
      <xdr:rowOff>0</xdr:rowOff>
    </xdr:from>
    <xdr:to>
      <xdr:col>32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21"/>
  <sheetViews>
    <sheetView tabSelected="1" view="pageBreakPreview" zoomScale="70" zoomScaleNormal="70" zoomScaleSheetLayoutView="70" workbookViewId="0">
      <selection activeCell="Q13" sqref="Q13"/>
    </sheetView>
  </sheetViews>
  <sheetFormatPr defaultColWidth="8" defaultRowHeight="12.75" x14ac:dyDescent="0.2"/>
  <cols>
    <col min="1" max="1" width="57.5703125" style="2" customWidth="1"/>
    <col min="2" max="3" width="28.85546875" style="2" customWidth="1"/>
    <col min="4" max="5" width="11.5703125" style="2" customWidth="1"/>
    <col min="6" max="16384" width="8" style="2"/>
  </cols>
  <sheetData>
    <row r="1" spans="1:11" ht="78" customHeight="1" x14ac:dyDescent="0.2">
      <c r="A1" s="303" t="s">
        <v>23</v>
      </c>
      <c r="B1" s="303"/>
      <c r="C1" s="303"/>
      <c r="D1" s="303"/>
      <c r="E1" s="303"/>
    </row>
    <row r="2" spans="1:11" ht="17.850000000000001" customHeight="1" x14ac:dyDescent="0.2">
      <c r="A2" s="303"/>
      <c r="B2" s="303"/>
      <c r="C2" s="303"/>
      <c r="D2" s="303"/>
      <c r="E2" s="303"/>
    </row>
    <row r="3" spans="1:11" s="3" customFormat="1" ht="23.25" customHeight="1" x14ac:dyDescent="0.25">
      <c r="A3" s="308" t="s">
        <v>0</v>
      </c>
      <c r="B3" s="304" t="s">
        <v>127</v>
      </c>
      <c r="C3" s="304" t="s">
        <v>128</v>
      </c>
      <c r="D3" s="306" t="s">
        <v>1</v>
      </c>
      <c r="E3" s="307"/>
    </row>
    <row r="4" spans="1:11" s="3" customFormat="1" ht="27.75" customHeight="1" x14ac:dyDescent="0.25">
      <c r="A4" s="309"/>
      <c r="B4" s="305"/>
      <c r="C4" s="305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25</v>
      </c>
      <c r="B6" s="64">
        <f>'2(соцнез-ЦЗ)'!B7</f>
        <v>11386</v>
      </c>
      <c r="C6" s="64">
        <f>'2(соцнез-ЦЗ)'!C7</f>
        <v>6974</v>
      </c>
      <c r="D6" s="14">
        <f t="shared" ref="D6" si="0">C6*100/B6</f>
        <v>61.250658703671178</v>
      </c>
      <c r="E6" s="76">
        <f t="shared" ref="E6" si="1">C6-B6</f>
        <v>-4412</v>
      </c>
      <c r="K6" s="11"/>
    </row>
    <row r="7" spans="1:11" s="3" customFormat="1" ht="23.1" customHeight="1" x14ac:dyDescent="0.25">
      <c r="A7" s="8" t="s">
        <v>26</v>
      </c>
      <c r="B7" s="64">
        <f>'2(соцнез-ЦЗ)'!E7</f>
        <v>10615</v>
      </c>
      <c r="C7" s="64">
        <f>'2(соцнез-ЦЗ)'!F7</f>
        <v>6463</v>
      </c>
      <c r="D7" s="14">
        <f t="shared" ref="D7:D13" si="2">C7*100/B7</f>
        <v>60.885539331135185</v>
      </c>
      <c r="E7" s="76">
        <f t="shared" ref="E7:E13" si="3">C7-B7</f>
        <v>-4152</v>
      </c>
      <c r="K7" s="11"/>
    </row>
    <row r="8" spans="1:11" s="3" customFormat="1" ht="23.1" customHeight="1" x14ac:dyDescent="0.25">
      <c r="A8" s="266" t="s">
        <v>102</v>
      </c>
      <c r="B8" s="82">
        <f>'2(соцнез-ЦЗ)'!H7</f>
        <v>7143</v>
      </c>
      <c r="C8" s="82">
        <f>'2(соцнез-ЦЗ)'!I7</f>
        <v>5084</v>
      </c>
      <c r="D8" s="14">
        <f t="shared" ref="D8" si="4">C8*100/B8</f>
        <v>71.174576508469826</v>
      </c>
      <c r="E8" s="76">
        <f t="shared" ref="E8" si="5">C8-B8</f>
        <v>-2059</v>
      </c>
      <c r="K8" s="11"/>
    </row>
    <row r="9" spans="1:11" s="3" customFormat="1" ht="45" customHeight="1" x14ac:dyDescent="0.25">
      <c r="A9" s="12" t="s">
        <v>27</v>
      </c>
      <c r="B9" s="64">
        <f>'2(соцнез-ЦЗ)'!K7</f>
        <v>2019</v>
      </c>
      <c r="C9" s="64">
        <f>'2(соцнез-ЦЗ)'!L7</f>
        <v>1999</v>
      </c>
      <c r="D9" s="14">
        <f t="shared" si="2"/>
        <v>99.009410599306591</v>
      </c>
      <c r="E9" s="76">
        <f t="shared" si="3"/>
        <v>-20</v>
      </c>
      <c r="K9" s="11"/>
    </row>
    <row r="10" spans="1:11" s="3" customFormat="1" ht="23.1" customHeight="1" x14ac:dyDescent="0.25">
      <c r="A10" s="8" t="s">
        <v>28</v>
      </c>
      <c r="B10" s="64">
        <f>'2(соцнез-ЦЗ)'!N7</f>
        <v>572</v>
      </c>
      <c r="C10" s="64">
        <f>'2(соцнез-ЦЗ)'!O7</f>
        <v>705</v>
      </c>
      <c r="D10" s="14">
        <f t="shared" si="2"/>
        <v>123.25174825174825</v>
      </c>
      <c r="E10" s="76">
        <f t="shared" si="3"/>
        <v>133</v>
      </c>
      <c r="K10" s="11"/>
    </row>
    <row r="11" spans="1:11" s="3" customFormat="1" ht="23.1" customHeight="1" x14ac:dyDescent="0.25">
      <c r="A11" s="267" t="s">
        <v>103</v>
      </c>
      <c r="B11" s="82">
        <f>'2(соцнез-ЦЗ)'!Q7</f>
        <v>1</v>
      </c>
      <c r="C11" s="82">
        <f>'2(соцнез-ЦЗ)'!R7</f>
        <v>86</v>
      </c>
      <c r="D11" s="315">
        <f>C11-B11</f>
        <v>85</v>
      </c>
      <c r="E11" s="316"/>
      <c r="K11" s="11"/>
    </row>
    <row r="12" spans="1:11" s="3" customFormat="1" ht="45.6" customHeight="1" x14ac:dyDescent="0.25">
      <c r="A12" s="13" t="s">
        <v>19</v>
      </c>
      <c r="B12" s="64">
        <f>'2(соцнез-ЦЗ)'!T7</f>
        <v>89</v>
      </c>
      <c r="C12" s="64">
        <f>'2(соцнез-ЦЗ)'!U7</f>
        <v>160</v>
      </c>
      <c r="D12" s="14">
        <f t="shared" si="2"/>
        <v>179.77528089887642</v>
      </c>
      <c r="E12" s="81">
        <f t="shared" si="3"/>
        <v>71</v>
      </c>
      <c r="K12" s="11"/>
    </row>
    <row r="13" spans="1:11" s="3" customFormat="1" ht="45.6" customHeight="1" x14ac:dyDescent="0.25">
      <c r="A13" s="13" t="s">
        <v>29</v>
      </c>
      <c r="B13" s="64">
        <f>'2(соцнез-ЦЗ)'!W7</f>
        <v>8697</v>
      </c>
      <c r="C13" s="64">
        <f>'2(соцнез-ЦЗ)'!X7</f>
        <v>5638</v>
      </c>
      <c r="D13" s="14">
        <f t="shared" si="2"/>
        <v>64.826951822467521</v>
      </c>
      <c r="E13" s="76">
        <f t="shared" si="3"/>
        <v>-3059</v>
      </c>
      <c r="K13" s="11"/>
    </row>
    <row r="14" spans="1:11" s="3" customFormat="1" ht="12.75" customHeight="1" x14ac:dyDescent="0.25">
      <c r="A14" s="310" t="s">
        <v>4</v>
      </c>
      <c r="B14" s="311"/>
      <c r="C14" s="311"/>
      <c r="D14" s="311"/>
      <c r="E14" s="311"/>
      <c r="K14" s="11"/>
    </row>
    <row r="15" spans="1:11" s="3" customFormat="1" ht="15" customHeight="1" x14ac:dyDescent="0.25">
      <c r="A15" s="312"/>
      <c r="B15" s="313"/>
      <c r="C15" s="313"/>
      <c r="D15" s="313"/>
      <c r="E15" s="313"/>
      <c r="K15" s="11"/>
    </row>
    <row r="16" spans="1:11" s="3" customFormat="1" ht="24" customHeight="1" x14ac:dyDescent="0.25">
      <c r="A16" s="308" t="s">
        <v>0</v>
      </c>
      <c r="B16" s="314" t="s">
        <v>129</v>
      </c>
      <c r="C16" s="314" t="s">
        <v>130</v>
      </c>
      <c r="D16" s="306" t="s">
        <v>1</v>
      </c>
      <c r="E16" s="307"/>
      <c r="K16" s="11" t="s">
        <v>65</v>
      </c>
    </row>
    <row r="17" spans="1:11" ht="35.85" customHeight="1" x14ac:dyDescent="0.2">
      <c r="A17" s="309"/>
      <c r="B17" s="314"/>
      <c r="C17" s="314"/>
      <c r="D17" s="4" t="s">
        <v>2</v>
      </c>
      <c r="E17" s="5" t="s">
        <v>24</v>
      </c>
      <c r="K17" s="11"/>
    </row>
    <row r="18" spans="1:11" ht="27.75" customHeight="1" x14ac:dyDescent="0.2">
      <c r="A18" s="8" t="s">
        <v>30</v>
      </c>
      <c r="B18" s="64">
        <f>'2(соцнез-ЦЗ)'!Z7</f>
        <v>1498</v>
      </c>
      <c r="C18" s="64">
        <f>'2(соцнез-ЦЗ)'!AA7</f>
        <v>912</v>
      </c>
      <c r="D18" s="14">
        <f t="shared" ref="D18" si="6">C18*100/B18</f>
        <v>60.881174899866487</v>
      </c>
      <c r="E18" s="81">
        <f t="shared" ref="E18" si="7">C18-B18</f>
        <v>-586</v>
      </c>
      <c r="K18" s="11"/>
    </row>
    <row r="19" spans="1:11" ht="27.75" customHeight="1" x14ac:dyDescent="0.2">
      <c r="A19" s="1" t="s">
        <v>26</v>
      </c>
      <c r="B19" s="64">
        <f>'2(соцнез-ЦЗ)'!AC7</f>
        <v>1379</v>
      </c>
      <c r="C19" s="64">
        <f>'2(соцнез-ЦЗ)'!AD7</f>
        <v>873</v>
      </c>
      <c r="D19" s="14">
        <f t="shared" ref="D19:D20" si="8">C19*100/B19</f>
        <v>63.306744017403915</v>
      </c>
      <c r="E19" s="81">
        <f t="shared" ref="E19:E20" si="9">C19-B19</f>
        <v>-506</v>
      </c>
      <c r="K19" s="11"/>
    </row>
    <row r="20" spans="1:11" ht="27.75" customHeight="1" x14ac:dyDescent="0.2">
      <c r="A20" s="1" t="s">
        <v>31</v>
      </c>
      <c r="B20" s="64">
        <f>'2(соцнез-ЦЗ)'!AF7</f>
        <v>1024</v>
      </c>
      <c r="C20" s="64">
        <f>'2(соцнез-ЦЗ)'!AG7</f>
        <v>635</v>
      </c>
      <c r="D20" s="14">
        <f t="shared" si="8"/>
        <v>62.01171875</v>
      </c>
      <c r="E20" s="81">
        <f t="shared" si="9"/>
        <v>-389</v>
      </c>
      <c r="K20" s="11"/>
    </row>
    <row r="21" spans="1:11" ht="64.5" customHeight="1" x14ac:dyDescent="0.25">
      <c r="A21" s="302"/>
      <c r="B21" s="302"/>
      <c r="C21" s="302"/>
      <c r="D21" s="302"/>
      <c r="E21" s="302"/>
    </row>
  </sheetData>
  <mergeCells count="13">
    <mergeCell ref="A21:E2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  <mergeCell ref="D11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L67"/>
  <sheetViews>
    <sheetView view="pageBreakPreview" zoomScale="59" zoomScaleNormal="75" zoomScaleSheetLayoutView="59" workbookViewId="0">
      <pane xSplit="1" ySplit="6" topLeftCell="N7" activePane="bottomRight" state="frozen"/>
      <selection activeCell="A4" sqref="A4:A6"/>
      <selection pane="topRight" activeCell="A4" sqref="A4:A6"/>
      <selection pane="bottomLeft" activeCell="A4" sqref="A4:A6"/>
      <selection pane="bottomRight" activeCell="AG8" sqref="AG8:AG14"/>
    </sheetView>
  </sheetViews>
  <sheetFormatPr defaultColWidth="9.42578125" defaultRowHeight="14.25" x14ac:dyDescent="0.2"/>
  <cols>
    <col min="1" max="1" width="25.5703125" style="41" customWidth="1"/>
    <col min="2" max="3" width="10.140625" style="41" customWidth="1"/>
    <col min="4" max="4" width="8.42578125" style="41" customWidth="1"/>
    <col min="5" max="6" width="11.5703125" style="41" customWidth="1"/>
    <col min="7" max="7" width="7.42578125" style="41" customWidth="1"/>
    <col min="8" max="9" width="9.42578125" style="41" customWidth="1"/>
    <col min="10" max="10" width="8.710937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2.140625" style="41" customWidth="1"/>
    <col min="22" max="22" width="8.42578125" style="41" customWidth="1"/>
    <col min="23" max="24" width="12.42578125" style="41" customWidth="1"/>
    <col min="25" max="25" width="8.42578125" style="41" customWidth="1"/>
    <col min="26" max="27" width="12" style="41" customWidth="1"/>
    <col min="28" max="28" width="9" style="41" customWidth="1"/>
    <col min="29" max="30" width="12.42578125" style="41" customWidth="1"/>
    <col min="31" max="31" width="8.42578125" style="41" customWidth="1"/>
    <col min="32" max="33" width="12.140625" style="41" customWidth="1"/>
    <col min="34" max="34" width="14.5703125" style="41" customWidth="1"/>
    <col min="35" max="16384" width="9.42578125" style="41"/>
  </cols>
  <sheetData>
    <row r="1" spans="1:38" s="26" customFormat="1" ht="60.75" customHeight="1" x14ac:dyDescent="0.25">
      <c r="B1" s="338" t="s">
        <v>135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35"/>
      <c r="U1" s="235"/>
      <c r="V1" s="235"/>
      <c r="W1" s="25"/>
      <c r="X1" s="25"/>
      <c r="Y1" s="25"/>
      <c r="Z1" s="25"/>
      <c r="AA1" s="317" t="s">
        <v>14</v>
      </c>
      <c r="AB1" s="317"/>
      <c r="AC1" s="317"/>
      <c r="AD1" s="317"/>
      <c r="AE1" s="317"/>
      <c r="AF1" s="317"/>
      <c r="AG1" s="317"/>
      <c r="AH1" s="317"/>
    </row>
    <row r="2" spans="1:38" s="29" customFormat="1" ht="32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9" t="s">
        <v>7</v>
      </c>
      <c r="Q2" s="339"/>
      <c r="R2" s="339"/>
      <c r="S2" s="339"/>
      <c r="T2" s="118"/>
      <c r="U2" s="118"/>
      <c r="V2" s="118"/>
      <c r="W2" s="28"/>
      <c r="X2" s="28"/>
      <c r="Y2" s="28"/>
      <c r="Z2" s="28"/>
      <c r="AA2" s="28"/>
      <c r="AB2" s="28"/>
      <c r="AD2" s="337"/>
      <c r="AE2" s="337"/>
      <c r="AF2" s="335" t="s">
        <v>7</v>
      </c>
      <c r="AG2" s="335"/>
      <c r="AH2" s="335"/>
      <c r="AI2" s="118"/>
    </row>
    <row r="3" spans="1:38" s="205" customFormat="1" ht="97.5" customHeight="1" thickBot="1" x14ac:dyDescent="0.3">
      <c r="A3" s="330"/>
      <c r="B3" s="368" t="s">
        <v>80</v>
      </c>
      <c r="C3" s="369"/>
      <c r="D3" s="370"/>
      <c r="E3" s="364" t="s">
        <v>81</v>
      </c>
      <c r="F3" s="361"/>
      <c r="G3" s="362"/>
      <c r="H3" s="321" t="s">
        <v>104</v>
      </c>
      <c r="I3" s="322"/>
      <c r="J3" s="323"/>
      <c r="K3" s="365" t="s">
        <v>82</v>
      </c>
      <c r="L3" s="366"/>
      <c r="M3" s="367"/>
      <c r="N3" s="364" t="s">
        <v>9</v>
      </c>
      <c r="O3" s="361"/>
      <c r="P3" s="362"/>
      <c r="Q3" s="321" t="s">
        <v>106</v>
      </c>
      <c r="R3" s="322"/>
      <c r="S3" s="323"/>
      <c r="T3" s="360" t="s">
        <v>10</v>
      </c>
      <c r="U3" s="361"/>
      <c r="V3" s="362"/>
      <c r="W3" s="368" t="s">
        <v>8</v>
      </c>
      <c r="X3" s="369"/>
      <c r="Y3" s="370"/>
      <c r="Z3" s="360" t="s">
        <v>15</v>
      </c>
      <c r="AA3" s="361"/>
      <c r="AB3" s="372"/>
      <c r="AC3" s="364" t="s">
        <v>11</v>
      </c>
      <c r="AD3" s="361"/>
      <c r="AE3" s="362"/>
      <c r="AF3" s="360" t="s">
        <v>12</v>
      </c>
      <c r="AG3" s="361"/>
      <c r="AH3" s="362"/>
    </row>
    <row r="4" spans="1:38" s="31" customFormat="1" ht="19.5" customHeight="1" x14ac:dyDescent="0.25">
      <c r="A4" s="331"/>
      <c r="B4" s="324" t="s">
        <v>86</v>
      </c>
      <c r="C4" s="325" t="s">
        <v>93</v>
      </c>
      <c r="D4" s="328" t="s">
        <v>2</v>
      </c>
      <c r="E4" s="324" t="s">
        <v>86</v>
      </c>
      <c r="F4" s="325" t="s">
        <v>93</v>
      </c>
      <c r="G4" s="328" t="s">
        <v>2</v>
      </c>
      <c r="H4" s="327" t="s">
        <v>86</v>
      </c>
      <c r="I4" s="325" t="s">
        <v>93</v>
      </c>
      <c r="J4" s="328" t="s">
        <v>2</v>
      </c>
      <c r="K4" s="324" t="s">
        <v>86</v>
      </c>
      <c r="L4" s="325" t="s">
        <v>93</v>
      </c>
      <c r="M4" s="328" t="s">
        <v>2</v>
      </c>
      <c r="N4" s="324" t="s">
        <v>86</v>
      </c>
      <c r="O4" s="325" t="s">
        <v>93</v>
      </c>
      <c r="P4" s="328" t="s">
        <v>2</v>
      </c>
      <c r="Q4" s="327" t="s">
        <v>86</v>
      </c>
      <c r="R4" s="325" t="s">
        <v>93</v>
      </c>
      <c r="S4" s="328" t="s">
        <v>2</v>
      </c>
      <c r="T4" s="324" t="s">
        <v>86</v>
      </c>
      <c r="U4" s="325" t="s">
        <v>93</v>
      </c>
      <c r="V4" s="328" t="s">
        <v>2</v>
      </c>
      <c r="W4" s="324" t="s">
        <v>86</v>
      </c>
      <c r="X4" s="325" t="s">
        <v>93</v>
      </c>
      <c r="Y4" s="328" t="s">
        <v>2</v>
      </c>
      <c r="Z4" s="324" t="s">
        <v>86</v>
      </c>
      <c r="AA4" s="325" t="s">
        <v>93</v>
      </c>
      <c r="AB4" s="341" t="s">
        <v>2</v>
      </c>
      <c r="AC4" s="324" t="s">
        <v>86</v>
      </c>
      <c r="AD4" s="325" t="s">
        <v>93</v>
      </c>
      <c r="AE4" s="328" t="s">
        <v>2</v>
      </c>
      <c r="AF4" s="324" t="s">
        <v>86</v>
      </c>
      <c r="AG4" s="325" t="s">
        <v>93</v>
      </c>
      <c r="AH4" s="328" t="s">
        <v>2</v>
      </c>
    </row>
    <row r="5" spans="1:38" s="31" customFormat="1" ht="15.75" customHeight="1" thickBot="1" x14ac:dyDescent="0.3">
      <c r="A5" s="363"/>
      <c r="B5" s="356"/>
      <c r="C5" s="357"/>
      <c r="D5" s="358"/>
      <c r="E5" s="356"/>
      <c r="F5" s="357"/>
      <c r="G5" s="358"/>
      <c r="H5" s="373"/>
      <c r="I5" s="357"/>
      <c r="J5" s="358"/>
      <c r="K5" s="356"/>
      <c r="L5" s="357"/>
      <c r="M5" s="358"/>
      <c r="N5" s="356"/>
      <c r="O5" s="357"/>
      <c r="P5" s="358"/>
      <c r="Q5" s="373"/>
      <c r="R5" s="357"/>
      <c r="S5" s="358"/>
      <c r="T5" s="356"/>
      <c r="U5" s="357"/>
      <c r="V5" s="358"/>
      <c r="W5" s="356"/>
      <c r="X5" s="357"/>
      <c r="Y5" s="358"/>
      <c r="Z5" s="356"/>
      <c r="AA5" s="357"/>
      <c r="AB5" s="359"/>
      <c r="AC5" s="356"/>
      <c r="AD5" s="357"/>
      <c r="AE5" s="358"/>
      <c r="AF5" s="356"/>
      <c r="AG5" s="357"/>
      <c r="AH5" s="358"/>
    </row>
    <row r="6" spans="1:38" s="47" customFormat="1" ht="12.75" thickBot="1" x14ac:dyDescent="0.25">
      <c r="A6" s="237" t="s">
        <v>3</v>
      </c>
      <c r="B6" s="238">
        <v>1</v>
      </c>
      <c r="C6" s="239">
        <v>2</v>
      </c>
      <c r="D6" s="240">
        <v>3</v>
      </c>
      <c r="E6" s="241">
        <v>4</v>
      </c>
      <c r="F6" s="239">
        <v>5</v>
      </c>
      <c r="G6" s="240">
        <v>6</v>
      </c>
      <c r="H6" s="241">
        <v>7</v>
      </c>
      <c r="I6" s="239">
        <v>8</v>
      </c>
      <c r="J6" s="240">
        <v>9</v>
      </c>
      <c r="K6" s="242">
        <v>10</v>
      </c>
      <c r="L6" s="239">
        <v>11</v>
      </c>
      <c r="M6" s="243">
        <v>12</v>
      </c>
      <c r="N6" s="241">
        <v>13</v>
      </c>
      <c r="O6" s="239">
        <v>14</v>
      </c>
      <c r="P6" s="240">
        <v>15</v>
      </c>
      <c r="Q6" s="241">
        <v>16</v>
      </c>
      <c r="R6" s="239">
        <v>17</v>
      </c>
      <c r="S6" s="240">
        <v>18</v>
      </c>
      <c r="T6" s="242">
        <v>19</v>
      </c>
      <c r="U6" s="239">
        <v>20</v>
      </c>
      <c r="V6" s="240">
        <v>21</v>
      </c>
      <c r="W6" s="241">
        <v>22</v>
      </c>
      <c r="X6" s="239">
        <v>23</v>
      </c>
      <c r="Y6" s="240">
        <v>24</v>
      </c>
      <c r="Z6" s="241">
        <v>25</v>
      </c>
      <c r="AA6" s="239">
        <v>26</v>
      </c>
      <c r="AB6" s="240">
        <v>27</v>
      </c>
      <c r="AC6" s="241">
        <v>28</v>
      </c>
      <c r="AD6" s="239">
        <v>29</v>
      </c>
      <c r="AE6" s="240">
        <v>30</v>
      </c>
      <c r="AF6" s="242">
        <v>31</v>
      </c>
      <c r="AG6" s="239">
        <v>32</v>
      </c>
      <c r="AH6" s="240">
        <v>33</v>
      </c>
    </row>
    <row r="7" spans="1:38" s="35" customFormat="1" ht="48.75" customHeight="1" thickBot="1" x14ac:dyDescent="0.3">
      <c r="A7" s="149" t="s">
        <v>32</v>
      </c>
      <c r="B7" s="150">
        <f>SUM(B8:B14)</f>
        <v>16144</v>
      </c>
      <c r="C7" s="151">
        <f>SUM(C8:C14)</f>
        <v>9945</v>
      </c>
      <c r="D7" s="152">
        <f>C7*100/B7</f>
        <v>61.601833498513379</v>
      </c>
      <c r="E7" s="153">
        <f>SUM(E8:E14)</f>
        <v>13199</v>
      </c>
      <c r="F7" s="151">
        <f>SUM(F8:F14)</f>
        <v>7537</v>
      </c>
      <c r="G7" s="152">
        <f>F7*100/E7</f>
        <v>57.102810819001441</v>
      </c>
      <c r="H7" s="268">
        <f>SUM(H8:H14)</f>
        <v>9171</v>
      </c>
      <c r="I7" s="269">
        <f>SUM(I8:I14)</f>
        <v>6208</v>
      </c>
      <c r="J7" s="152">
        <f>I7*100/H7</f>
        <v>67.691636680841782</v>
      </c>
      <c r="K7" s="153">
        <f>SUM(K8:K14)</f>
        <v>4694</v>
      </c>
      <c r="L7" s="151">
        <f>SUM(L8:L14)</f>
        <v>4670</v>
      </c>
      <c r="M7" s="152">
        <f>L7*100/K7</f>
        <v>99.488708990200251</v>
      </c>
      <c r="N7" s="153">
        <f>SUM(N8:N14)</f>
        <v>663</v>
      </c>
      <c r="O7" s="151">
        <f>SUM(O8:O14)</f>
        <v>803</v>
      </c>
      <c r="P7" s="152">
        <f>O7*100/N7</f>
        <v>121.11613876319758</v>
      </c>
      <c r="Q7" s="153">
        <f>SUM(Q8:Q14)</f>
        <v>0</v>
      </c>
      <c r="R7" s="151">
        <f>SUM(R8:R14)</f>
        <v>42</v>
      </c>
      <c r="S7" s="152" t="str">
        <f t="shared" ref="S7:S14" si="0">IF(ISERROR(R7*100/Q7),"-",(R7*100/Q7))</f>
        <v>-</v>
      </c>
      <c r="T7" s="154">
        <f>SUM(T8:T14)</f>
        <v>47</v>
      </c>
      <c r="U7" s="151">
        <f>SUM(U8:U14)</f>
        <v>76</v>
      </c>
      <c r="V7" s="152">
        <f>IF(ISERROR(U7*100/T7),"-",(U7*100/T7))</f>
        <v>161.70212765957447</v>
      </c>
      <c r="W7" s="153">
        <f>SUM(W8:W14)</f>
        <v>10833</v>
      </c>
      <c r="X7" s="151">
        <f>SUM(X8:X14)</f>
        <v>6582</v>
      </c>
      <c r="Y7" s="152">
        <f>X7*100/W7</f>
        <v>60.758792578233177</v>
      </c>
      <c r="Z7" s="154">
        <f>SUM(Z8:Z14)</f>
        <v>1841</v>
      </c>
      <c r="AA7" s="151">
        <f>SUM(AA8:AA14)</f>
        <v>1037</v>
      </c>
      <c r="AB7" s="155">
        <f>AA7*100/Z7</f>
        <v>56.328082563824012</v>
      </c>
      <c r="AC7" s="153">
        <f>SUM(AC8:AC14)</f>
        <v>1329</v>
      </c>
      <c r="AD7" s="151">
        <f>SUM(AD8:AD14)</f>
        <v>807</v>
      </c>
      <c r="AE7" s="152">
        <f>AD7*100/AC7</f>
        <v>60.722347629796843</v>
      </c>
      <c r="AF7" s="154">
        <f>SUM(AF8:AF14)</f>
        <v>926</v>
      </c>
      <c r="AG7" s="151">
        <f>SUM(AG8:AG14)</f>
        <v>549</v>
      </c>
      <c r="AH7" s="152">
        <f>AG7*100/AF7</f>
        <v>59.287257019438442</v>
      </c>
      <c r="AI7" s="34"/>
      <c r="AL7" s="39"/>
    </row>
    <row r="8" spans="1:38" s="39" customFormat="1" ht="48.75" customHeight="1" x14ac:dyDescent="0.25">
      <c r="A8" s="134" t="s">
        <v>94</v>
      </c>
      <c r="B8" s="156">
        <v>1917</v>
      </c>
      <c r="C8" s="146">
        <v>1574</v>
      </c>
      <c r="D8" s="157">
        <f t="shared" ref="D8:D14" si="1">C8*100/B8</f>
        <v>82.107459572248302</v>
      </c>
      <c r="E8" s="158">
        <v>1628</v>
      </c>
      <c r="F8" s="146">
        <v>1160</v>
      </c>
      <c r="G8" s="157">
        <f t="shared" ref="G8:G14" si="2">F8*100/E8</f>
        <v>71.253071253071255</v>
      </c>
      <c r="H8" s="270">
        <f>E8-'статус на початок року'!J8</f>
        <v>1285</v>
      </c>
      <c r="I8" s="271">
        <f>F8-'статус на початок року'!K8</f>
        <v>994</v>
      </c>
      <c r="J8" s="157">
        <f t="shared" ref="J8:J14" si="3">IF(ISERROR(I8*100/H8),"-",(I8*100/H8))</f>
        <v>77.354085603112836</v>
      </c>
      <c r="K8" s="162">
        <v>772</v>
      </c>
      <c r="L8" s="160">
        <v>980</v>
      </c>
      <c r="M8" s="157">
        <f>IF(ISERROR(L8*100/K8),"-",(L8*100/K8))</f>
        <v>126.94300518134715</v>
      </c>
      <c r="N8" s="162">
        <v>48</v>
      </c>
      <c r="O8" s="147">
        <v>144</v>
      </c>
      <c r="P8" s="228">
        <f t="shared" ref="P8:P14" si="4">IF(ISERROR(O8*100/N8),"-",(O8*100/N8))</f>
        <v>300</v>
      </c>
      <c r="Q8" s="162">
        <v>0</v>
      </c>
      <c r="R8" s="160">
        <v>10</v>
      </c>
      <c r="S8" s="166" t="str">
        <f t="shared" si="0"/>
        <v>-</v>
      </c>
      <c r="T8" s="163">
        <v>15</v>
      </c>
      <c r="U8" s="147">
        <v>12</v>
      </c>
      <c r="V8" s="157">
        <f>IF(ISERROR(U8*100/T8),"-",(U8*100/T8))</f>
        <v>80</v>
      </c>
      <c r="W8" s="162">
        <v>1460</v>
      </c>
      <c r="X8" s="160">
        <v>1062</v>
      </c>
      <c r="Y8" s="157">
        <f t="shared" ref="Y8:Y14" si="5">X8*100/W8</f>
        <v>72.739726027397253</v>
      </c>
      <c r="Z8" s="159">
        <v>207</v>
      </c>
      <c r="AA8" s="164">
        <v>149</v>
      </c>
      <c r="AB8" s="161">
        <f t="shared" ref="AB8:AB14" si="6">AA8*100/Z8</f>
        <v>71.980676328502412</v>
      </c>
      <c r="AC8" s="158">
        <v>166</v>
      </c>
      <c r="AD8" s="164">
        <v>107</v>
      </c>
      <c r="AE8" s="157">
        <f t="shared" ref="AE8:AE14" si="7">AD8*100/AC8</f>
        <v>64.4578313253012</v>
      </c>
      <c r="AF8" s="159">
        <v>116</v>
      </c>
      <c r="AG8" s="164">
        <v>78</v>
      </c>
      <c r="AH8" s="157">
        <f t="shared" ref="AH8:AH14" si="8">AG8*100/AF8</f>
        <v>67.241379310344826</v>
      </c>
      <c r="AI8" s="34"/>
      <c r="AJ8" s="38"/>
    </row>
    <row r="9" spans="1:38" s="40" customFormat="1" ht="48.75" customHeight="1" x14ac:dyDescent="0.25">
      <c r="A9" s="135" t="s">
        <v>95</v>
      </c>
      <c r="B9" s="165">
        <v>1301</v>
      </c>
      <c r="C9" s="124">
        <v>852</v>
      </c>
      <c r="D9" s="166">
        <f t="shared" si="1"/>
        <v>65.488086087624907</v>
      </c>
      <c r="E9" s="167">
        <v>985</v>
      </c>
      <c r="F9" s="124">
        <v>654</v>
      </c>
      <c r="G9" s="166">
        <f t="shared" si="2"/>
        <v>66.395939086294419</v>
      </c>
      <c r="H9" s="272">
        <f>E9-'статус на початок року'!J9</f>
        <v>680</v>
      </c>
      <c r="I9" s="271">
        <f>F9-'статус на початок року'!K9</f>
        <v>539</v>
      </c>
      <c r="J9" s="166">
        <f t="shared" si="3"/>
        <v>79.264705882352942</v>
      </c>
      <c r="K9" s="170">
        <v>496</v>
      </c>
      <c r="L9" s="129">
        <v>435</v>
      </c>
      <c r="M9" s="166">
        <f t="shared" ref="M9:M14" si="9">IF(ISERROR(L9*100/K9),"-",(L9*100/K9))</f>
        <v>87.701612903225808</v>
      </c>
      <c r="N9" s="170">
        <v>72</v>
      </c>
      <c r="O9" s="128">
        <v>82</v>
      </c>
      <c r="P9" s="166">
        <f t="shared" si="4"/>
        <v>113.88888888888889</v>
      </c>
      <c r="Q9" s="170">
        <v>0</v>
      </c>
      <c r="R9" s="129">
        <v>7</v>
      </c>
      <c r="S9" s="166" t="str">
        <f t="shared" si="0"/>
        <v>-</v>
      </c>
      <c r="T9" s="171">
        <v>0</v>
      </c>
      <c r="U9" s="128">
        <v>3</v>
      </c>
      <c r="V9" s="166" t="str">
        <f t="shared" ref="V9:V14" si="10">IF(ISERROR(U9*100/T9),"-",(U9*100/T9))</f>
        <v>-</v>
      </c>
      <c r="W9" s="170">
        <v>855</v>
      </c>
      <c r="X9" s="129">
        <v>594</v>
      </c>
      <c r="Y9" s="166">
        <f t="shared" si="5"/>
        <v>69.473684210526315</v>
      </c>
      <c r="Z9" s="168">
        <v>147</v>
      </c>
      <c r="AA9" s="130">
        <v>126</v>
      </c>
      <c r="AB9" s="169">
        <f t="shared" si="6"/>
        <v>85.714285714285708</v>
      </c>
      <c r="AC9" s="167">
        <v>115</v>
      </c>
      <c r="AD9" s="130">
        <v>87</v>
      </c>
      <c r="AE9" s="166">
        <f t="shared" si="7"/>
        <v>75.652173913043484</v>
      </c>
      <c r="AF9" s="168">
        <v>90</v>
      </c>
      <c r="AG9" s="130">
        <v>59</v>
      </c>
      <c r="AH9" s="166">
        <f t="shared" si="8"/>
        <v>65.555555555555557</v>
      </c>
      <c r="AI9" s="34"/>
      <c r="AJ9" s="38"/>
    </row>
    <row r="10" spans="1:38" s="39" customFormat="1" ht="48.75" customHeight="1" x14ac:dyDescent="0.25">
      <c r="A10" s="135" t="s">
        <v>96</v>
      </c>
      <c r="B10" s="165">
        <v>5996</v>
      </c>
      <c r="C10" s="125">
        <v>2864</v>
      </c>
      <c r="D10" s="166">
        <f t="shared" si="1"/>
        <v>47.765176784523014</v>
      </c>
      <c r="E10" s="167">
        <v>4967</v>
      </c>
      <c r="F10" s="125">
        <v>2160</v>
      </c>
      <c r="G10" s="166">
        <f t="shared" si="2"/>
        <v>43.487014294342664</v>
      </c>
      <c r="H10" s="272">
        <f>E10-'статус на початок року'!J10</f>
        <v>3202</v>
      </c>
      <c r="I10" s="271">
        <f>F10-'статус на початок року'!K10</f>
        <v>1713</v>
      </c>
      <c r="J10" s="166">
        <f t="shared" si="3"/>
        <v>53.497813866333544</v>
      </c>
      <c r="K10" s="170">
        <v>956</v>
      </c>
      <c r="L10" s="129">
        <v>818</v>
      </c>
      <c r="M10" s="166">
        <f t="shared" si="9"/>
        <v>85.56485355648536</v>
      </c>
      <c r="N10" s="170">
        <v>300</v>
      </c>
      <c r="O10" s="127">
        <v>291</v>
      </c>
      <c r="P10" s="166">
        <f t="shared" si="4"/>
        <v>97</v>
      </c>
      <c r="Q10" s="170">
        <v>0</v>
      </c>
      <c r="R10" s="129">
        <v>17</v>
      </c>
      <c r="S10" s="166" t="str">
        <f t="shared" si="0"/>
        <v>-</v>
      </c>
      <c r="T10" s="171">
        <v>19</v>
      </c>
      <c r="U10" s="127">
        <v>19</v>
      </c>
      <c r="V10" s="166">
        <f t="shared" si="10"/>
        <v>100</v>
      </c>
      <c r="W10" s="170">
        <v>3672</v>
      </c>
      <c r="X10" s="129">
        <v>1832</v>
      </c>
      <c r="Y10" s="166">
        <f t="shared" si="5"/>
        <v>49.891067538126364</v>
      </c>
      <c r="Z10" s="168">
        <v>681</v>
      </c>
      <c r="AA10" s="130">
        <v>297</v>
      </c>
      <c r="AB10" s="169">
        <f t="shared" si="6"/>
        <v>43.612334801762117</v>
      </c>
      <c r="AC10" s="167">
        <v>447</v>
      </c>
      <c r="AD10" s="130">
        <v>251</v>
      </c>
      <c r="AE10" s="166">
        <f t="shared" si="7"/>
        <v>56.152125279642057</v>
      </c>
      <c r="AF10" s="168">
        <v>321</v>
      </c>
      <c r="AG10" s="130">
        <v>172</v>
      </c>
      <c r="AH10" s="166">
        <f t="shared" si="8"/>
        <v>53.582554517133957</v>
      </c>
      <c r="AI10" s="34"/>
      <c r="AJ10" s="38"/>
    </row>
    <row r="11" spans="1:38" s="39" customFormat="1" ht="48.75" customHeight="1" x14ac:dyDescent="0.25">
      <c r="A11" s="135" t="s">
        <v>97</v>
      </c>
      <c r="B11" s="165">
        <v>1876</v>
      </c>
      <c r="C11" s="125">
        <v>1308</v>
      </c>
      <c r="D11" s="166">
        <f t="shared" si="1"/>
        <v>69.7228144989339</v>
      </c>
      <c r="E11" s="167">
        <v>1563</v>
      </c>
      <c r="F11" s="125">
        <v>1031</v>
      </c>
      <c r="G11" s="166">
        <f t="shared" si="2"/>
        <v>65.962891874600132</v>
      </c>
      <c r="H11" s="272">
        <f>E11-'статус на початок року'!J11</f>
        <v>1039</v>
      </c>
      <c r="I11" s="271">
        <f>F11-'статус на початок року'!K11</f>
        <v>829</v>
      </c>
      <c r="J11" s="166">
        <f t="shared" si="3"/>
        <v>79.788257940327242</v>
      </c>
      <c r="K11" s="170">
        <v>555</v>
      </c>
      <c r="L11" s="129">
        <v>599</v>
      </c>
      <c r="M11" s="166">
        <f t="shared" si="9"/>
        <v>107.92792792792793</v>
      </c>
      <c r="N11" s="170">
        <v>43</v>
      </c>
      <c r="O11" s="127">
        <v>93</v>
      </c>
      <c r="P11" s="166">
        <f t="shared" si="4"/>
        <v>216.27906976744185</v>
      </c>
      <c r="Q11" s="170">
        <v>0</v>
      </c>
      <c r="R11" s="129">
        <v>2</v>
      </c>
      <c r="S11" s="166" t="str">
        <f t="shared" si="0"/>
        <v>-</v>
      </c>
      <c r="T11" s="171">
        <v>0</v>
      </c>
      <c r="U11" s="127">
        <v>18</v>
      </c>
      <c r="V11" s="166" t="str">
        <f t="shared" si="10"/>
        <v>-</v>
      </c>
      <c r="W11" s="170">
        <v>1313</v>
      </c>
      <c r="X11" s="129">
        <v>934</v>
      </c>
      <c r="Y11" s="166">
        <f t="shared" si="5"/>
        <v>71.134805788271137</v>
      </c>
      <c r="Z11" s="168">
        <v>259</v>
      </c>
      <c r="AA11" s="130">
        <v>147</v>
      </c>
      <c r="AB11" s="169">
        <f t="shared" si="6"/>
        <v>56.756756756756758</v>
      </c>
      <c r="AC11" s="167">
        <v>202</v>
      </c>
      <c r="AD11" s="130">
        <v>125</v>
      </c>
      <c r="AE11" s="166">
        <f t="shared" si="7"/>
        <v>61.881188118811885</v>
      </c>
      <c r="AF11" s="168">
        <v>126</v>
      </c>
      <c r="AG11" s="130">
        <v>85</v>
      </c>
      <c r="AH11" s="166">
        <f t="shared" si="8"/>
        <v>67.460317460317455</v>
      </c>
      <c r="AI11" s="34"/>
      <c r="AJ11" s="38"/>
    </row>
    <row r="12" spans="1:38" s="39" customFormat="1" ht="48.75" customHeight="1" x14ac:dyDescent="0.25">
      <c r="A12" s="135" t="s">
        <v>98</v>
      </c>
      <c r="B12" s="165">
        <v>2714</v>
      </c>
      <c r="C12" s="125">
        <v>1567</v>
      </c>
      <c r="D12" s="166">
        <f t="shared" si="1"/>
        <v>57.737656595431098</v>
      </c>
      <c r="E12" s="167">
        <v>2158</v>
      </c>
      <c r="F12" s="125">
        <v>1185</v>
      </c>
      <c r="G12" s="166">
        <f t="shared" si="2"/>
        <v>54.911955514365154</v>
      </c>
      <c r="H12" s="272">
        <f>E12-'статус на початок року'!J12</f>
        <v>1520</v>
      </c>
      <c r="I12" s="271">
        <f>F12-'статус на початок року'!K12</f>
        <v>949</v>
      </c>
      <c r="J12" s="166">
        <f t="shared" si="3"/>
        <v>62.434210526315788</v>
      </c>
      <c r="K12" s="170">
        <v>934</v>
      </c>
      <c r="L12" s="129">
        <v>769</v>
      </c>
      <c r="M12" s="166">
        <f t="shared" si="9"/>
        <v>82.334047109207702</v>
      </c>
      <c r="N12" s="170">
        <v>59</v>
      </c>
      <c r="O12" s="127">
        <v>81</v>
      </c>
      <c r="P12" s="166">
        <f t="shared" si="4"/>
        <v>137.28813559322035</v>
      </c>
      <c r="Q12" s="170">
        <v>0</v>
      </c>
      <c r="R12" s="129">
        <v>3</v>
      </c>
      <c r="S12" s="166" t="str">
        <f t="shared" si="0"/>
        <v>-</v>
      </c>
      <c r="T12" s="171">
        <v>8</v>
      </c>
      <c r="U12" s="127">
        <v>5</v>
      </c>
      <c r="V12" s="166">
        <f t="shared" si="10"/>
        <v>62.5</v>
      </c>
      <c r="W12" s="170">
        <v>1823</v>
      </c>
      <c r="X12" s="129">
        <v>967</v>
      </c>
      <c r="Y12" s="166">
        <f t="shared" si="5"/>
        <v>53.04443225452551</v>
      </c>
      <c r="Z12" s="168">
        <v>318</v>
      </c>
      <c r="AA12" s="130">
        <v>171</v>
      </c>
      <c r="AB12" s="169">
        <f t="shared" si="6"/>
        <v>53.773584905660378</v>
      </c>
      <c r="AC12" s="167">
        <v>236</v>
      </c>
      <c r="AD12" s="130">
        <v>130</v>
      </c>
      <c r="AE12" s="166">
        <f t="shared" si="7"/>
        <v>55.084745762711862</v>
      </c>
      <c r="AF12" s="168">
        <v>155</v>
      </c>
      <c r="AG12" s="130">
        <v>83</v>
      </c>
      <c r="AH12" s="166">
        <f t="shared" si="8"/>
        <v>53.548387096774192</v>
      </c>
      <c r="AI12" s="34"/>
      <c r="AJ12" s="38"/>
    </row>
    <row r="13" spans="1:38" s="39" customFormat="1" ht="48.75" customHeight="1" x14ac:dyDescent="0.25">
      <c r="A13" s="135" t="s">
        <v>99</v>
      </c>
      <c r="B13" s="165">
        <v>1489</v>
      </c>
      <c r="C13" s="125">
        <v>954</v>
      </c>
      <c r="D13" s="166">
        <f t="shared" si="1"/>
        <v>64.069845533915384</v>
      </c>
      <c r="E13" s="167">
        <v>1180</v>
      </c>
      <c r="F13" s="125">
        <v>679</v>
      </c>
      <c r="G13" s="166">
        <f t="shared" si="2"/>
        <v>57.542372881355931</v>
      </c>
      <c r="H13" s="272">
        <f>E13-'статус на початок року'!J13</f>
        <v>928</v>
      </c>
      <c r="I13" s="271">
        <f>F13-'статус на початок року'!K13</f>
        <v>600</v>
      </c>
      <c r="J13" s="166">
        <f t="shared" si="3"/>
        <v>64.65517241379311</v>
      </c>
      <c r="K13" s="170">
        <v>647</v>
      </c>
      <c r="L13" s="129">
        <v>566</v>
      </c>
      <c r="M13" s="166">
        <f t="shared" si="9"/>
        <v>87.480680061823804</v>
      </c>
      <c r="N13" s="170">
        <v>59</v>
      </c>
      <c r="O13" s="127">
        <v>28</v>
      </c>
      <c r="P13" s="166">
        <f t="shared" si="4"/>
        <v>47.457627118644069</v>
      </c>
      <c r="Q13" s="170">
        <v>0</v>
      </c>
      <c r="R13" s="129">
        <v>2</v>
      </c>
      <c r="S13" s="166" t="str">
        <f t="shared" si="0"/>
        <v>-</v>
      </c>
      <c r="T13" s="171">
        <v>0</v>
      </c>
      <c r="U13" s="127">
        <v>17</v>
      </c>
      <c r="V13" s="166" t="str">
        <f t="shared" si="10"/>
        <v>-</v>
      </c>
      <c r="W13" s="170">
        <v>1065</v>
      </c>
      <c r="X13" s="129">
        <v>607</v>
      </c>
      <c r="Y13" s="166">
        <f t="shared" si="5"/>
        <v>56.995305164319248</v>
      </c>
      <c r="Z13" s="168">
        <v>117</v>
      </c>
      <c r="AA13" s="130">
        <v>62</v>
      </c>
      <c r="AB13" s="169">
        <f t="shared" si="6"/>
        <v>52.991452991452988</v>
      </c>
      <c r="AC13" s="167">
        <v>79</v>
      </c>
      <c r="AD13" s="130">
        <v>37</v>
      </c>
      <c r="AE13" s="166">
        <f t="shared" si="7"/>
        <v>46.835443037974684</v>
      </c>
      <c r="AF13" s="168">
        <v>58</v>
      </c>
      <c r="AG13" s="130">
        <v>28</v>
      </c>
      <c r="AH13" s="166">
        <f t="shared" si="8"/>
        <v>48.275862068965516</v>
      </c>
      <c r="AI13" s="34"/>
      <c r="AJ13" s="38"/>
    </row>
    <row r="14" spans="1:38" s="39" customFormat="1" ht="48.75" customHeight="1" thickBot="1" x14ac:dyDescent="0.3">
      <c r="A14" s="136" t="s">
        <v>100</v>
      </c>
      <c r="B14" s="172">
        <v>851</v>
      </c>
      <c r="C14" s="137">
        <v>826</v>
      </c>
      <c r="D14" s="173">
        <f t="shared" si="1"/>
        <v>97.062279670975329</v>
      </c>
      <c r="E14" s="174">
        <v>718</v>
      </c>
      <c r="F14" s="137">
        <v>668</v>
      </c>
      <c r="G14" s="173">
        <f t="shared" si="2"/>
        <v>93.03621169916434</v>
      </c>
      <c r="H14" s="273">
        <f>E14-'статус на початок року'!J14</f>
        <v>517</v>
      </c>
      <c r="I14" s="274">
        <f>F14-'статус на початок року'!K14</f>
        <v>584</v>
      </c>
      <c r="J14" s="173">
        <f t="shared" si="3"/>
        <v>112.95938104448743</v>
      </c>
      <c r="K14" s="178">
        <v>334</v>
      </c>
      <c r="L14" s="176">
        <v>503</v>
      </c>
      <c r="M14" s="173">
        <f t="shared" si="9"/>
        <v>150.59880239520959</v>
      </c>
      <c r="N14" s="178">
        <v>82</v>
      </c>
      <c r="O14" s="138">
        <v>84</v>
      </c>
      <c r="P14" s="173">
        <f t="shared" si="4"/>
        <v>102.4390243902439</v>
      </c>
      <c r="Q14" s="178">
        <v>0</v>
      </c>
      <c r="R14" s="176">
        <v>1</v>
      </c>
      <c r="S14" s="173" t="str">
        <f t="shared" si="0"/>
        <v>-</v>
      </c>
      <c r="T14" s="179">
        <v>5</v>
      </c>
      <c r="U14" s="138">
        <v>2</v>
      </c>
      <c r="V14" s="173">
        <f t="shared" si="10"/>
        <v>40</v>
      </c>
      <c r="W14" s="178">
        <v>645</v>
      </c>
      <c r="X14" s="176">
        <v>586</v>
      </c>
      <c r="Y14" s="173">
        <f t="shared" si="5"/>
        <v>90.852713178294579</v>
      </c>
      <c r="Z14" s="175">
        <v>112</v>
      </c>
      <c r="AA14" s="180">
        <v>85</v>
      </c>
      <c r="AB14" s="177">
        <f t="shared" si="6"/>
        <v>75.892857142857139</v>
      </c>
      <c r="AC14" s="174">
        <v>84</v>
      </c>
      <c r="AD14" s="180">
        <v>70</v>
      </c>
      <c r="AE14" s="173">
        <f t="shared" si="7"/>
        <v>83.333333333333329</v>
      </c>
      <c r="AF14" s="175">
        <v>60</v>
      </c>
      <c r="AG14" s="180">
        <v>44</v>
      </c>
      <c r="AH14" s="173">
        <f t="shared" si="8"/>
        <v>73.333333333333329</v>
      </c>
      <c r="AI14" s="34"/>
      <c r="AJ14" s="38"/>
    </row>
    <row r="15" spans="1:38" s="78" customFormat="1" ht="64.5" customHeight="1" x14ac:dyDescent="0.25">
      <c r="A15" s="77"/>
      <c r="B15" s="77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</row>
    <row r="16" spans="1:38" s="78" customFormat="1" ht="15" x14ac:dyDescent="0.25">
      <c r="H16" s="41"/>
      <c r="I16" s="41"/>
      <c r="J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8:31" s="78" customFormat="1" ht="15" x14ac:dyDescent="0.25">
      <c r="H17" s="41"/>
      <c r="I17" s="41"/>
      <c r="J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8:31" s="78" customFormat="1" ht="15" x14ac:dyDescent="0.25">
      <c r="H18" s="41"/>
      <c r="I18" s="41"/>
      <c r="J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8:31" s="78" customFormat="1" ht="15" x14ac:dyDescent="0.25">
      <c r="H19" s="41"/>
      <c r="I19" s="41"/>
      <c r="J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8:31" s="78" customFormat="1" ht="15" x14ac:dyDescent="0.25">
      <c r="H20" s="41"/>
      <c r="I20" s="41"/>
      <c r="J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8:31" s="78" customFormat="1" ht="15" x14ac:dyDescent="0.25">
      <c r="H21" s="41"/>
      <c r="I21" s="41"/>
      <c r="J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8:31" s="78" customFormat="1" ht="15" x14ac:dyDescent="0.25">
      <c r="H22" s="41"/>
      <c r="I22" s="41"/>
      <c r="J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8:31" s="78" customFormat="1" ht="15" x14ac:dyDescent="0.25">
      <c r="H23" s="41"/>
      <c r="I23" s="41"/>
      <c r="J23" s="41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8:31" s="78" customFormat="1" ht="15" x14ac:dyDescent="0.25">
      <c r="H24" s="41"/>
      <c r="I24" s="41"/>
      <c r="J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8:31" s="78" customFormat="1" ht="15" x14ac:dyDescent="0.25">
      <c r="H25" s="41"/>
      <c r="I25" s="41"/>
      <c r="J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8:31" s="78" customFormat="1" ht="15" x14ac:dyDescent="0.25">
      <c r="H26" s="41"/>
      <c r="I26" s="41"/>
      <c r="J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8:31" s="78" customFormat="1" ht="15" x14ac:dyDescent="0.25">
      <c r="H27" s="41"/>
      <c r="I27" s="41"/>
      <c r="J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8:31" s="78" customFormat="1" ht="15" x14ac:dyDescent="0.25">
      <c r="H28" s="41"/>
      <c r="I28" s="41"/>
      <c r="J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8:31" s="78" customFormat="1" ht="15" x14ac:dyDescent="0.25">
      <c r="H29" s="41"/>
      <c r="I29" s="41"/>
      <c r="J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8:31" s="78" customFormat="1" ht="15" x14ac:dyDescent="0.25">
      <c r="H30" s="41"/>
      <c r="I30" s="41"/>
      <c r="J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8:31" s="78" customFormat="1" ht="15" x14ac:dyDescent="0.25">
      <c r="H31" s="41"/>
      <c r="I31" s="41"/>
      <c r="J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8:31" s="78" customFormat="1" ht="15" x14ac:dyDescent="0.25">
      <c r="H32" s="41"/>
      <c r="I32" s="41"/>
      <c r="J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8:31" s="78" customFormat="1" ht="15" x14ac:dyDescent="0.25">
      <c r="H33" s="41"/>
      <c r="I33" s="41"/>
      <c r="J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8:31" s="78" customFormat="1" ht="15" x14ac:dyDescent="0.25">
      <c r="H34" s="41"/>
      <c r="I34" s="41"/>
      <c r="J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8:31" s="78" customFormat="1" ht="15" x14ac:dyDescent="0.25">
      <c r="H35" s="41"/>
      <c r="I35" s="41"/>
      <c r="J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8:31" s="78" customFormat="1" ht="15" x14ac:dyDescent="0.25">
      <c r="H36" s="41"/>
      <c r="I36" s="41"/>
      <c r="J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8:31" s="78" customFormat="1" ht="15" x14ac:dyDescent="0.25">
      <c r="H37" s="41"/>
      <c r="I37" s="41"/>
      <c r="J37" s="41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8:31" s="78" customFormat="1" ht="15" x14ac:dyDescent="0.25">
      <c r="H38" s="41"/>
      <c r="I38" s="41"/>
      <c r="J38" s="41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8:31" s="78" customFormat="1" ht="15" x14ac:dyDescent="0.25">
      <c r="H39" s="41"/>
      <c r="I39" s="41"/>
      <c r="J39" s="41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8:31" s="78" customFormat="1" ht="15" x14ac:dyDescent="0.25">
      <c r="H40" s="41"/>
      <c r="I40" s="41"/>
      <c r="J40" s="41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8:31" s="78" customFormat="1" ht="15" x14ac:dyDescent="0.25">
      <c r="H41" s="41"/>
      <c r="I41" s="41"/>
      <c r="J41" s="41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8:31" s="78" customFormat="1" ht="15" x14ac:dyDescent="0.25">
      <c r="H42" s="41"/>
      <c r="I42" s="41"/>
      <c r="J42" s="41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8:31" s="78" customFormat="1" ht="15" x14ac:dyDescent="0.25">
      <c r="H43" s="41"/>
      <c r="I43" s="41"/>
      <c r="J43" s="41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8:31" s="78" customFormat="1" ht="15" x14ac:dyDescent="0.25">
      <c r="H44" s="41"/>
      <c r="I44" s="41"/>
      <c r="J44" s="41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8:31" s="78" customFormat="1" ht="15" x14ac:dyDescent="0.25">
      <c r="H45" s="41"/>
      <c r="I45" s="41"/>
      <c r="J45" s="41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8:31" s="78" customFormat="1" ht="15" x14ac:dyDescent="0.25">
      <c r="H46" s="41"/>
      <c r="I46" s="41"/>
      <c r="J46" s="41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8:31" s="78" customFormat="1" ht="15" x14ac:dyDescent="0.25">
      <c r="H47" s="41"/>
      <c r="I47" s="41"/>
      <c r="J47" s="4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8:31" s="78" customFormat="1" ht="15" x14ac:dyDescent="0.25">
      <c r="H48" s="41"/>
      <c r="I48" s="41"/>
      <c r="J48" s="41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8:31" s="78" customFormat="1" ht="15" x14ac:dyDescent="0.25">
      <c r="H49" s="41"/>
      <c r="I49" s="41"/>
      <c r="J49" s="41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8:31" s="78" customFormat="1" ht="15" x14ac:dyDescent="0.25">
      <c r="H50" s="41"/>
      <c r="I50" s="41"/>
      <c r="J50" s="41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8:31" s="78" customFormat="1" ht="15" x14ac:dyDescent="0.25">
      <c r="H51" s="41"/>
      <c r="I51" s="41"/>
      <c r="J51" s="41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8:31" s="78" customFormat="1" ht="15" x14ac:dyDescent="0.25">
      <c r="H52" s="41"/>
      <c r="I52" s="41"/>
      <c r="J52" s="41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8:31" s="78" customFormat="1" ht="15" x14ac:dyDescent="0.25">
      <c r="H53" s="41"/>
      <c r="I53" s="41"/>
      <c r="J53" s="41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8:31" s="78" customFormat="1" ht="15" x14ac:dyDescent="0.25">
      <c r="H54" s="41"/>
      <c r="I54" s="41"/>
      <c r="J54" s="41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8:31" s="78" customFormat="1" ht="15" x14ac:dyDescent="0.25">
      <c r="H55" s="41"/>
      <c r="I55" s="41"/>
      <c r="J55" s="41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8:31" s="78" customFormat="1" ht="15" x14ac:dyDescent="0.25">
      <c r="H56" s="41"/>
      <c r="I56" s="41"/>
      <c r="J56" s="41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8:31" s="78" customFormat="1" ht="15" x14ac:dyDescent="0.25">
      <c r="H57" s="41"/>
      <c r="I57" s="41"/>
      <c r="J57" s="41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8:31" s="78" customFormat="1" ht="15" x14ac:dyDescent="0.25">
      <c r="H58" s="41"/>
      <c r="I58" s="41"/>
      <c r="J58" s="41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8:31" s="78" customFormat="1" ht="15" x14ac:dyDescent="0.25">
      <c r="H59" s="41"/>
      <c r="I59" s="41"/>
      <c r="J59" s="41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8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8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8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8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8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B1:S1"/>
    <mergeCell ref="P2:S2"/>
    <mergeCell ref="H3:J3"/>
    <mergeCell ref="H4:H5"/>
    <mergeCell ref="I4:I5"/>
    <mergeCell ref="J4:J5"/>
    <mergeCell ref="Q3:S3"/>
    <mergeCell ref="Q4:Q5"/>
    <mergeCell ref="R4:R5"/>
    <mergeCell ref="S4:S5"/>
    <mergeCell ref="P4:P5"/>
    <mergeCell ref="W3:Y3"/>
    <mergeCell ref="Z3:AB3"/>
    <mergeCell ref="AC3:AE3"/>
    <mergeCell ref="Y4:Y5"/>
    <mergeCell ref="X4:X5"/>
    <mergeCell ref="Z4:Z5"/>
    <mergeCell ref="T4:T5"/>
    <mergeCell ref="U4:U5"/>
    <mergeCell ref="V4:V5"/>
    <mergeCell ref="W4:W5"/>
    <mergeCell ref="C15:V15"/>
    <mergeCell ref="O4:O5"/>
    <mergeCell ref="A3:A5"/>
    <mergeCell ref="E3:G3"/>
    <mergeCell ref="K3:M3"/>
    <mergeCell ref="N3:P3"/>
    <mergeCell ref="T3:V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B3:D3"/>
    <mergeCell ref="N4:N5"/>
    <mergeCell ref="AF2:AH2"/>
    <mergeCell ref="AA1:AH1"/>
    <mergeCell ref="AF4:AF5"/>
    <mergeCell ref="AG4:AG5"/>
    <mergeCell ref="AH4:AH5"/>
    <mergeCell ref="AA4:AA5"/>
    <mergeCell ref="AB4:AB5"/>
    <mergeCell ref="AC4:AC5"/>
    <mergeCell ref="AD4:AD5"/>
    <mergeCell ref="AE4:AE5"/>
    <mergeCell ref="AF3:AH3"/>
    <mergeCell ref="AD2:AE2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9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303" t="s">
        <v>63</v>
      </c>
      <c r="B1" s="303"/>
      <c r="C1" s="303"/>
      <c r="D1" s="303"/>
      <c r="E1" s="84"/>
      <c r="F1" s="84"/>
      <c r="G1" s="84"/>
      <c r="H1" s="84"/>
    </row>
    <row r="2" spans="1:11" s="3" customFormat="1" ht="25.5" customHeight="1" x14ac:dyDescent="0.25">
      <c r="A2" s="303" t="s">
        <v>67</v>
      </c>
      <c r="B2" s="303"/>
      <c r="C2" s="303"/>
      <c r="D2" s="303"/>
      <c r="E2" s="84"/>
      <c r="F2" s="84"/>
      <c r="G2" s="84"/>
      <c r="H2" s="84"/>
    </row>
    <row r="3" spans="1:11" s="3" customFormat="1" ht="23.25" customHeight="1" x14ac:dyDescent="0.2">
      <c r="A3" s="383" t="s">
        <v>89</v>
      </c>
      <c r="B3" s="383"/>
      <c r="C3" s="383"/>
      <c r="D3" s="383"/>
      <c r="E3" s="2"/>
      <c r="F3" s="2"/>
      <c r="G3" s="2"/>
      <c r="H3" s="2"/>
    </row>
    <row r="4" spans="1:11" s="3" customFormat="1" ht="23.25" customHeight="1" x14ac:dyDescent="0.25">
      <c r="B4" s="85"/>
      <c r="C4" s="85"/>
      <c r="D4" s="86" t="s">
        <v>79</v>
      </c>
    </row>
    <row r="5" spans="1:11" s="87" customFormat="1" ht="21.6" customHeight="1" x14ac:dyDescent="0.25">
      <c r="A5" s="378" t="s">
        <v>0</v>
      </c>
      <c r="B5" s="379" t="s">
        <v>68</v>
      </c>
      <c r="C5" s="381" t="s">
        <v>69</v>
      </c>
      <c r="D5" s="382"/>
      <c r="E5" s="3"/>
      <c r="F5" s="3"/>
      <c r="G5" s="3"/>
      <c r="H5" s="3"/>
    </row>
    <row r="6" spans="1:11" s="87" customFormat="1" ht="27.75" customHeight="1" x14ac:dyDescent="0.25">
      <c r="A6" s="378"/>
      <c r="B6" s="380"/>
      <c r="C6" s="88" t="s">
        <v>70</v>
      </c>
      <c r="D6" s="89" t="s">
        <v>71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87"/>
      <c r="F7" s="87"/>
      <c r="G7" s="87"/>
      <c r="H7" s="87"/>
      <c r="I7" s="90"/>
      <c r="K7" s="90"/>
    </row>
    <row r="8" spans="1:11" s="3" customFormat="1" ht="30.6" customHeight="1" x14ac:dyDescent="0.25">
      <c r="A8" s="109" t="s">
        <v>80</v>
      </c>
      <c r="B8" s="108" t="e">
        <f>SUM(C8:D8)</f>
        <v>#REF!</v>
      </c>
      <c r="C8" s="108">
        <f>'!!12-жінки'!B7</f>
        <v>31191</v>
      </c>
      <c r="D8" s="108" t="e">
        <f>'!!13-чоловіки'!B7</f>
        <v>#REF!</v>
      </c>
      <c r="E8" s="87"/>
      <c r="F8" s="87"/>
      <c r="G8" s="87"/>
      <c r="H8" s="87"/>
      <c r="I8" s="90"/>
      <c r="K8" s="90"/>
    </row>
    <row r="9" spans="1:11" s="3" customFormat="1" ht="30.6" customHeight="1" x14ac:dyDescent="0.25">
      <c r="A9" s="109" t="s">
        <v>81</v>
      </c>
      <c r="B9" s="108" t="e">
        <f>SUM(C9:D9)</f>
        <v>#REF!</v>
      </c>
      <c r="C9" s="108">
        <f>'!!12-жінки'!C7</f>
        <v>26828</v>
      </c>
      <c r="D9" s="108" t="e">
        <f>'!!13-чоловіки'!C7</f>
        <v>#REF!</v>
      </c>
    </row>
    <row r="10" spans="1:11" s="3" customFormat="1" ht="30.6" customHeight="1" x14ac:dyDescent="0.25">
      <c r="A10" s="110" t="s">
        <v>82</v>
      </c>
      <c r="B10" s="108" t="e">
        <f t="shared" ref="B10:B13" si="0">SUM(C10:D10)</f>
        <v>#REF!</v>
      </c>
      <c r="C10" s="108">
        <f>'!!12-жінки'!D7</f>
        <v>9261</v>
      </c>
      <c r="D10" s="108" t="e">
        <f>'!!13-чоловіки'!D7</f>
        <v>#REF!</v>
      </c>
    </row>
    <row r="11" spans="1:11" s="3" customFormat="1" ht="30.6" customHeight="1" x14ac:dyDescent="0.25">
      <c r="A11" s="111" t="s">
        <v>83</v>
      </c>
      <c r="B11" s="108" t="e">
        <f t="shared" si="0"/>
        <v>#REF!</v>
      </c>
      <c r="C11" s="108">
        <f>'!!12-жінки'!F7</f>
        <v>1719</v>
      </c>
      <c r="D11" s="108" t="e">
        <f>'!!13-чоловіки'!F7</f>
        <v>#REF!</v>
      </c>
      <c r="G11" s="91"/>
    </row>
    <row r="12" spans="1:11" s="3" customFormat="1" ht="56.25" customHeight="1" x14ac:dyDescent="0.25">
      <c r="A12" s="111" t="s">
        <v>84</v>
      </c>
      <c r="B12" s="108" t="e">
        <f t="shared" si="0"/>
        <v>#REF!</v>
      </c>
      <c r="C12" s="108">
        <f>'!!12-жінки'!G7</f>
        <v>116</v>
      </c>
      <c r="D12" s="108" t="e">
        <f>'!!13-чоловіки'!G7</f>
        <v>#REF!</v>
      </c>
    </row>
    <row r="13" spans="1:11" s="3" customFormat="1" ht="54.75" customHeight="1" x14ac:dyDescent="0.25">
      <c r="A13" s="111" t="s">
        <v>8</v>
      </c>
      <c r="B13" s="108" t="e">
        <f t="shared" si="0"/>
        <v>#REF!</v>
      </c>
      <c r="C13" s="108">
        <f>'!!12-жінки'!H7</f>
        <v>22702</v>
      </c>
      <c r="D13" s="108" t="e">
        <f>'!!13-чоловіки'!H7</f>
        <v>#REF!</v>
      </c>
      <c r="E13" s="91"/>
    </row>
    <row r="14" spans="1:11" s="3" customFormat="1" ht="23.1" customHeight="1" x14ac:dyDescent="0.25">
      <c r="A14" s="374" t="s">
        <v>88</v>
      </c>
      <c r="B14" s="375"/>
      <c r="C14" s="375"/>
      <c r="D14" s="375"/>
      <c r="E14" s="91"/>
    </row>
    <row r="15" spans="1:11" ht="25.5" customHeight="1" x14ac:dyDescent="0.2">
      <c r="A15" s="376"/>
      <c r="B15" s="377"/>
      <c r="C15" s="377"/>
      <c r="D15" s="377"/>
      <c r="E15" s="91"/>
      <c r="F15" s="3"/>
      <c r="G15" s="3"/>
      <c r="H15" s="3"/>
    </row>
    <row r="16" spans="1:11" ht="21.6" customHeight="1" x14ac:dyDescent="0.2">
      <c r="A16" s="378" t="s">
        <v>0</v>
      </c>
      <c r="B16" s="379" t="s">
        <v>68</v>
      </c>
      <c r="C16" s="381" t="s">
        <v>69</v>
      </c>
      <c r="D16" s="382"/>
      <c r="E16" s="3"/>
      <c r="F16" s="3"/>
      <c r="G16" s="3"/>
      <c r="H16" s="3"/>
    </row>
    <row r="17" spans="1:4" ht="27" customHeight="1" x14ac:dyDescent="0.2">
      <c r="A17" s="378"/>
      <c r="B17" s="380"/>
      <c r="C17" s="88" t="s">
        <v>70</v>
      </c>
      <c r="D17" s="89" t="s">
        <v>71</v>
      </c>
    </row>
    <row r="18" spans="1:4" ht="30.6" customHeight="1" x14ac:dyDescent="0.2">
      <c r="A18" s="109" t="s">
        <v>80</v>
      </c>
      <c r="B18" s="108" t="e">
        <f>C18+D18</f>
        <v>#REF!</v>
      </c>
      <c r="C18" s="108">
        <f>'!!12-жінки'!I7</f>
        <v>4644</v>
      </c>
      <c r="D18" s="112" t="e">
        <f>'!!13-чоловіки'!I7</f>
        <v>#REF!</v>
      </c>
    </row>
    <row r="19" spans="1:4" ht="30.6" customHeight="1" x14ac:dyDescent="0.2">
      <c r="A19" s="92" t="s">
        <v>81</v>
      </c>
      <c r="B19" s="108" t="e">
        <f t="shared" ref="B19:B20" si="1">C19+D19</f>
        <v>#REF!</v>
      </c>
      <c r="C19" s="113">
        <f>'!!12-жінки'!J7</f>
        <v>3857</v>
      </c>
      <c r="D19" s="113" t="e">
        <f>'!!13-чоловіки'!J7</f>
        <v>#REF!</v>
      </c>
    </row>
    <row r="20" spans="1:4" ht="30.6" customHeight="1" x14ac:dyDescent="0.2">
      <c r="A20" s="92" t="s">
        <v>85</v>
      </c>
      <c r="B20" s="108" t="e">
        <f t="shared" si="1"/>
        <v>#REF!</v>
      </c>
      <c r="C20" s="113">
        <f>'!!12-жінки'!K7</f>
        <v>2725</v>
      </c>
      <c r="D20" s="113" t="e">
        <f>'!!13-чоловіки'!K7</f>
        <v>#REF!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75" x14ac:dyDescent="0.25"/>
  <cols>
    <col min="1" max="1" width="28.42578125" style="107" customWidth="1"/>
    <col min="2" max="2" width="17" style="107" customWidth="1"/>
    <col min="3" max="3" width="12.42578125" style="106" customWidth="1"/>
    <col min="4" max="4" width="13.5703125" style="106" customWidth="1"/>
    <col min="5" max="5" width="11.5703125" style="106" customWidth="1"/>
    <col min="6" max="6" width="10.42578125" style="106" customWidth="1"/>
    <col min="7" max="7" width="16.42578125" style="106" customWidth="1"/>
    <col min="8" max="8" width="14.42578125" style="106" customWidth="1"/>
    <col min="9" max="9" width="13.5703125" style="106" customWidth="1"/>
    <col min="10" max="11" width="12.42578125" style="106" customWidth="1"/>
    <col min="12" max="256" width="9" style="103"/>
    <col min="257" max="257" width="18" style="103" customWidth="1"/>
    <col min="258" max="258" width="10.42578125" style="103" customWidth="1"/>
    <col min="259" max="259" width="11.42578125" style="103" customWidth="1"/>
    <col min="260" max="260" width="15.5703125" style="103" customWidth="1"/>
    <col min="261" max="261" width="11.5703125" style="103" customWidth="1"/>
    <col min="262" max="262" width="10.42578125" style="103" customWidth="1"/>
    <col min="263" max="263" width="17.5703125" style="103" customWidth="1"/>
    <col min="264" max="264" width="14.42578125" style="103" customWidth="1"/>
    <col min="265" max="267" width="11.42578125" style="103" customWidth="1"/>
    <col min="268" max="512" width="9" style="103"/>
    <col min="513" max="513" width="18" style="103" customWidth="1"/>
    <col min="514" max="514" width="10.42578125" style="103" customWidth="1"/>
    <col min="515" max="515" width="11.42578125" style="103" customWidth="1"/>
    <col min="516" max="516" width="15.5703125" style="103" customWidth="1"/>
    <col min="517" max="517" width="11.5703125" style="103" customWidth="1"/>
    <col min="518" max="518" width="10.42578125" style="103" customWidth="1"/>
    <col min="519" max="519" width="17.5703125" style="103" customWidth="1"/>
    <col min="520" max="520" width="14.42578125" style="103" customWidth="1"/>
    <col min="521" max="523" width="11.42578125" style="103" customWidth="1"/>
    <col min="524" max="768" width="9" style="103"/>
    <col min="769" max="769" width="18" style="103" customWidth="1"/>
    <col min="770" max="770" width="10.42578125" style="103" customWidth="1"/>
    <col min="771" max="771" width="11.42578125" style="103" customWidth="1"/>
    <col min="772" max="772" width="15.5703125" style="103" customWidth="1"/>
    <col min="773" max="773" width="11.5703125" style="103" customWidth="1"/>
    <col min="774" max="774" width="10.42578125" style="103" customWidth="1"/>
    <col min="775" max="775" width="17.5703125" style="103" customWidth="1"/>
    <col min="776" max="776" width="14.42578125" style="103" customWidth="1"/>
    <col min="777" max="779" width="11.42578125" style="103" customWidth="1"/>
    <col min="780" max="1024" width="9" style="103"/>
    <col min="1025" max="1025" width="18" style="103" customWidth="1"/>
    <col min="1026" max="1026" width="10.42578125" style="103" customWidth="1"/>
    <col min="1027" max="1027" width="11.42578125" style="103" customWidth="1"/>
    <col min="1028" max="1028" width="15.5703125" style="103" customWidth="1"/>
    <col min="1029" max="1029" width="11.5703125" style="103" customWidth="1"/>
    <col min="1030" max="1030" width="10.42578125" style="103" customWidth="1"/>
    <col min="1031" max="1031" width="17.5703125" style="103" customWidth="1"/>
    <col min="1032" max="1032" width="14.42578125" style="103" customWidth="1"/>
    <col min="1033" max="1035" width="11.42578125" style="103" customWidth="1"/>
    <col min="1036" max="1280" width="9" style="103"/>
    <col min="1281" max="1281" width="18" style="103" customWidth="1"/>
    <col min="1282" max="1282" width="10.42578125" style="103" customWidth="1"/>
    <col min="1283" max="1283" width="11.42578125" style="103" customWidth="1"/>
    <col min="1284" max="1284" width="15.5703125" style="103" customWidth="1"/>
    <col min="1285" max="1285" width="11.5703125" style="103" customWidth="1"/>
    <col min="1286" max="1286" width="10.42578125" style="103" customWidth="1"/>
    <col min="1287" max="1287" width="17.5703125" style="103" customWidth="1"/>
    <col min="1288" max="1288" width="14.42578125" style="103" customWidth="1"/>
    <col min="1289" max="1291" width="11.42578125" style="103" customWidth="1"/>
    <col min="1292" max="1536" width="9" style="103"/>
    <col min="1537" max="1537" width="18" style="103" customWidth="1"/>
    <col min="1538" max="1538" width="10.42578125" style="103" customWidth="1"/>
    <col min="1539" max="1539" width="11.42578125" style="103" customWidth="1"/>
    <col min="1540" max="1540" width="15.5703125" style="103" customWidth="1"/>
    <col min="1541" max="1541" width="11.5703125" style="103" customWidth="1"/>
    <col min="1542" max="1542" width="10.42578125" style="103" customWidth="1"/>
    <col min="1543" max="1543" width="17.5703125" style="103" customWidth="1"/>
    <col min="1544" max="1544" width="14.42578125" style="103" customWidth="1"/>
    <col min="1545" max="1547" width="11.42578125" style="103" customWidth="1"/>
    <col min="1548" max="1792" width="9" style="103"/>
    <col min="1793" max="1793" width="18" style="103" customWidth="1"/>
    <col min="1794" max="1794" width="10.42578125" style="103" customWidth="1"/>
    <col min="1795" max="1795" width="11.42578125" style="103" customWidth="1"/>
    <col min="1796" max="1796" width="15.5703125" style="103" customWidth="1"/>
    <col min="1797" max="1797" width="11.5703125" style="103" customWidth="1"/>
    <col min="1798" max="1798" width="10.42578125" style="103" customWidth="1"/>
    <col min="1799" max="1799" width="17.5703125" style="103" customWidth="1"/>
    <col min="1800" max="1800" width="14.42578125" style="103" customWidth="1"/>
    <col min="1801" max="1803" width="11.42578125" style="103" customWidth="1"/>
    <col min="1804" max="2048" width="9" style="103"/>
    <col min="2049" max="2049" width="18" style="103" customWidth="1"/>
    <col min="2050" max="2050" width="10.42578125" style="103" customWidth="1"/>
    <col min="2051" max="2051" width="11.42578125" style="103" customWidth="1"/>
    <col min="2052" max="2052" width="15.5703125" style="103" customWidth="1"/>
    <col min="2053" max="2053" width="11.5703125" style="103" customWidth="1"/>
    <col min="2054" max="2054" width="10.42578125" style="103" customWidth="1"/>
    <col min="2055" max="2055" width="17.5703125" style="103" customWidth="1"/>
    <col min="2056" max="2056" width="14.42578125" style="103" customWidth="1"/>
    <col min="2057" max="2059" width="11.42578125" style="103" customWidth="1"/>
    <col min="2060" max="2304" width="9" style="103"/>
    <col min="2305" max="2305" width="18" style="103" customWidth="1"/>
    <col min="2306" max="2306" width="10.42578125" style="103" customWidth="1"/>
    <col min="2307" max="2307" width="11.42578125" style="103" customWidth="1"/>
    <col min="2308" max="2308" width="15.5703125" style="103" customWidth="1"/>
    <col min="2309" max="2309" width="11.5703125" style="103" customWidth="1"/>
    <col min="2310" max="2310" width="10.42578125" style="103" customWidth="1"/>
    <col min="2311" max="2311" width="17.5703125" style="103" customWidth="1"/>
    <col min="2312" max="2312" width="14.42578125" style="103" customWidth="1"/>
    <col min="2313" max="2315" width="11.42578125" style="103" customWidth="1"/>
    <col min="2316" max="2560" width="9" style="103"/>
    <col min="2561" max="2561" width="18" style="103" customWidth="1"/>
    <col min="2562" max="2562" width="10.42578125" style="103" customWidth="1"/>
    <col min="2563" max="2563" width="11.42578125" style="103" customWidth="1"/>
    <col min="2564" max="2564" width="15.5703125" style="103" customWidth="1"/>
    <col min="2565" max="2565" width="11.5703125" style="103" customWidth="1"/>
    <col min="2566" max="2566" width="10.42578125" style="103" customWidth="1"/>
    <col min="2567" max="2567" width="17.5703125" style="103" customWidth="1"/>
    <col min="2568" max="2568" width="14.42578125" style="103" customWidth="1"/>
    <col min="2569" max="2571" width="11.42578125" style="103" customWidth="1"/>
    <col min="2572" max="2816" width="9" style="103"/>
    <col min="2817" max="2817" width="18" style="103" customWidth="1"/>
    <col min="2818" max="2818" width="10.42578125" style="103" customWidth="1"/>
    <col min="2819" max="2819" width="11.42578125" style="103" customWidth="1"/>
    <col min="2820" max="2820" width="15.5703125" style="103" customWidth="1"/>
    <col min="2821" max="2821" width="11.5703125" style="103" customWidth="1"/>
    <col min="2822" max="2822" width="10.42578125" style="103" customWidth="1"/>
    <col min="2823" max="2823" width="17.5703125" style="103" customWidth="1"/>
    <col min="2824" max="2824" width="14.42578125" style="103" customWidth="1"/>
    <col min="2825" max="2827" width="11.42578125" style="103" customWidth="1"/>
    <col min="2828" max="3072" width="9" style="103"/>
    <col min="3073" max="3073" width="18" style="103" customWidth="1"/>
    <col min="3074" max="3074" width="10.42578125" style="103" customWidth="1"/>
    <col min="3075" max="3075" width="11.42578125" style="103" customWidth="1"/>
    <col min="3076" max="3076" width="15.5703125" style="103" customWidth="1"/>
    <col min="3077" max="3077" width="11.5703125" style="103" customWidth="1"/>
    <col min="3078" max="3078" width="10.42578125" style="103" customWidth="1"/>
    <col min="3079" max="3079" width="17.5703125" style="103" customWidth="1"/>
    <col min="3080" max="3080" width="14.42578125" style="103" customWidth="1"/>
    <col min="3081" max="3083" width="11.42578125" style="103" customWidth="1"/>
    <col min="3084" max="3328" width="9" style="103"/>
    <col min="3329" max="3329" width="18" style="103" customWidth="1"/>
    <col min="3330" max="3330" width="10.42578125" style="103" customWidth="1"/>
    <col min="3331" max="3331" width="11.42578125" style="103" customWidth="1"/>
    <col min="3332" max="3332" width="15.5703125" style="103" customWidth="1"/>
    <col min="3333" max="3333" width="11.5703125" style="103" customWidth="1"/>
    <col min="3334" max="3334" width="10.42578125" style="103" customWidth="1"/>
    <col min="3335" max="3335" width="17.5703125" style="103" customWidth="1"/>
    <col min="3336" max="3336" width="14.42578125" style="103" customWidth="1"/>
    <col min="3337" max="3339" width="11.42578125" style="103" customWidth="1"/>
    <col min="3340" max="3584" width="9" style="103"/>
    <col min="3585" max="3585" width="18" style="103" customWidth="1"/>
    <col min="3586" max="3586" width="10.42578125" style="103" customWidth="1"/>
    <col min="3587" max="3587" width="11.42578125" style="103" customWidth="1"/>
    <col min="3588" max="3588" width="15.5703125" style="103" customWidth="1"/>
    <col min="3589" max="3589" width="11.5703125" style="103" customWidth="1"/>
    <col min="3590" max="3590" width="10.42578125" style="103" customWidth="1"/>
    <col min="3591" max="3591" width="17.5703125" style="103" customWidth="1"/>
    <col min="3592" max="3592" width="14.42578125" style="103" customWidth="1"/>
    <col min="3593" max="3595" width="11.42578125" style="103" customWidth="1"/>
    <col min="3596" max="3840" width="9" style="103"/>
    <col min="3841" max="3841" width="18" style="103" customWidth="1"/>
    <col min="3842" max="3842" width="10.42578125" style="103" customWidth="1"/>
    <col min="3843" max="3843" width="11.42578125" style="103" customWidth="1"/>
    <col min="3844" max="3844" width="15.5703125" style="103" customWidth="1"/>
    <col min="3845" max="3845" width="11.5703125" style="103" customWidth="1"/>
    <col min="3846" max="3846" width="10.42578125" style="103" customWidth="1"/>
    <col min="3847" max="3847" width="17.5703125" style="103" customWidth="1"/>
    <col min="3848" max="3848" width="14.42578125" style="103" customWidth="1"/>
    <col min="3849" max="3851" width="11.42578125" style="103" customWidth="1"/>
    <col min="3852" max="4096" width="9" style="103"/>
    <col min="4097" max="4097" width="18" style="103" customWidth="1"/>
    <col min="4098" max="4098" width="10.42578125" style="103" customWidth="1"/>
    <col min="4099" max="4099" width="11.42578125" style="103" customWidth="1"/>
    <col min="4100" max="4100" width="15.5703125" style="103" customWidth="1"/>
    <col min="4101" max="4101" width="11.5703125" style="103" customWidth="1"/>
    <col min="4102" max="4102" width="10.42578125" style="103" customWidth="1"/>
    <col min="4103" max="4103" width="17.5703125" style="103" customWidth="1"/>
    <col min="4104" max="4104" width="14.42578125" style="103" customWidth="1"/>
    <col min="4105" max="4107" width="11.42578125" style="103" customWidth="1"/>
    <col min="4108" max="4352" width="9" style="103"/>
    <col min="4353" max="4353" width="18" style="103" customWidth="1"/>
    <col min="4354" max="4354" width="10.42578125" style="103" customWidth="1"/>
    <col min="4355" max="4355" width="11.42578125" style="103" customWidth="1"/>
    <col min="4356" max="4356" width="15.5703125" style="103" customWidth="1"/>
    <col min="4357" max="4357" width="11.5703125" style="103" customWidth="1"/>
    <col min="4358" max="4358" width="10.42578125" style="103" customWidth="1"/>
    <col min="4359" max="4359" width="17.5703125" style="103" customWidth="1"/>
    <col min="4360" max="4360" width="14.42578125" style="103" customWidth="1"/>
    <col min="4361" max="4363" width="11.42578125" style="103" customWidth="1"/>
    <col min="4364" max="4608" width="9" style="103"/>
    <col min="4609" max="4609" width="18" style="103" customWidth="1"/>
    <col min="4610" max="4610" width="10.42578125" style="103" customWidth="1"/>
    <col min="4611" max="4611" width="11.42578125" style="103" customWidth="1"/>
    <col min="4612" max="4612" width="15.5703125" style="103" customWidth="1"/>
    <col min="4613" max="4613" width="11.5703125" style="103" customWidth="1"/>
    <col min="4614" max="4614" width="10.42578125" style="103" customWidth="1"/>
    <col min="4615" max="4615" width="17.5703125" style="103" customWidth="1"/>
    <col min="4616" max="4616" width="14.42578125" style="103" customWidth="1"/>
    <col min="4617" max="4619" width="11.42578125" style="103" customWidth="1"/>
    <col min="4620" max="4864" width="9" style="103"/>
    <col min="4865" max="4865" width="18" style="103" customWidth="1"/>
    <col min="4866" max="4866" width="10.42578125" style="103" customWidth="1"/>
    <col min="4867" max="4867" width="11.42578125" style="103" customWidth="1"/>
    <col min="4868" max="4868" width="15.5703125" style="103" customWidth="1"/>
    <col min="4869" max="4869" width="11.5703125" style="103" customWidth="1"/>
    <col min="4870" max="4870" width="10.42578125" style="103" customWidth="1"/>
    <col min="4871" max="4871" width="17.5703125" style="103" customWidth="1"/>
    <col min="4872" max="4872" width="14.42578125" style="103" customWidth="1"/>
    <col min="4873" max="4875" width="11.42578125" style="103" customWidth="1"/>
    <col min="4876" max="5120" width="9" style="103"/>
    <col min="5121" max="5121" width="18" style="103" customWidth="1"/>
    <col min="5122" max="5122" width="10.42578125" style="103" customWidth="1"/>
    <col min="5123" max="5123" width="11.42578125" style="103" customWidth="1"/>
    <col min="5124" max="5124" width="15.5703125" style="103" customWidth="1"/>
    <col min="5125" max="5125" width="11.5703125" style="103" customWidth="1"/>
    <col min="5126" max="5126" width="10.42578125" style="103" customWidth="1"/>
    <col min="5127" max="5127" width="17.5703125" style="103" customWidth="1"/>
    <col min="5128" max="5128" width="14.42578125" style="103" customWidth="1"/>
    <col min="5129" max="5131" width="11.42578125" style="103" customWidth="1"/>
    <col min="5132" max="5376" width="9" style="103"/>
    <col min="5377" max="5377" width="18" style="103" customWidth="1"/>
    <col min="5378" max="5378" width="10.42578125" style="103" customWidth="1"/>
    <col min="5379" max="5379" width="11.42578125" style="103" customWidth="1"/>
    <col min="5380" max="5380" width="15.5703125" style="103" customWidth="1"/>
    <col min="5381" max="5381" width="11.5703125" style="103" customWidth="1"/>
    <col min="5382" max="5382" width="10.42578125" style="103" customWidth="1"/>
    <col min="5383" max="5383" width="17.5703125" style="103" customWidth="1"/>
    <col min="5384" max="5384" width="14.42578125" style="103" customWidth="1"/>
    <col min="5385" max="5387" width="11.42578125" style="103" customWidth="1"/>
    <col min="5388" max="5632" width="9" style="103"/>
    <col min="5633" max="5633" width="18" style="103" customWidth="1"/>
    <col min="5634" max="5634" width="10.42578125" style="103" customWidth="1"/>
    <col min="5635" max="5635" width="11.42578125" style="103" customWidth="1"/>
    <col min="5636" max="5636" width="15.5703125" style="103" customWidth="1"/>
    <col min="5637" max="5637" width="11.5703125" style="103" customWidth="1"/>
    <col min="5638" max="5638" width="10.42578125" style="103" customWidth="1"/>
    <col min="5639" max="5639" width="17.5703125" style="103" customWidth="1"/>
    <col min="5640" max="5640" width="14.42578125" style="103" customWidth="1"/>
    <col min="5641" max="5643" width="11.42578125" style="103" customWidth="1"/>
    <col min="5644" max="5888" width="9" style="103"/>
    <col min="5889" max="5889" width="18" style="103" customWidth="1"/>
    <col min="5890" max="5890" width="10.42578125" style="103" customWidth="1"/>
    <col min="5891" max="5891" width="11.42578125" style="103" customWidth="1"/>
    <col min="5892" max="5892" width="15.5703125" style="103" customWidth="1"/>
    <col min="5893" max="5893" width="11.5703125" style="103" customWidth="1"/>
    <col min="5894" max="5894" width="10.42578125" style="103" customWidth="1"/>
    <col min="5895" max="5895" width="17.5703125" style="103" customWidth="1"/>
    <col min="5896" max="5896" width="14.42578125" style="103" customWidth="1"/>
    <col min="5897" max="5899" width="11.42578125" style="103" customWidth="1"/>
    <col min="5900" max="6144" width="9" style="103"/>
    <col min="6145" max="6145" width="18" style="103" customWidth="1"/>
    <col min="6146" max="6146" width="10.42578125" style="103" customWidth="1"/>
    <col min="6147" max="6147" width="11.42578125" style="103" customWidth="1"/>
    <col min="6148" max="6148" width="15.5703125" style="103" customWidth="1"/>
    <col min="6149" max="6149" width="11.5703125" style="103" customWidth="1"/>
    <col min="6150" max="6150" width="10.42578125" style="103" customWidth="1"/>
    <col min="6151" max="6151" width="17.5703125" style="103" customWidth="1"/>
    <col min="6152" max="6152" width="14.42578125" style="103" customWidth="1"/>
    <col min="6153" max="6155" width="11.42578125" style="103" customWidth="1"/>
    <col min="6156" max="6400" width="9" style="103"/>
    <col min="6401" max="6401" width="18" style="103" customWidth="1"/>
    <col min="6402" max="6402" width="10.42578125" style="103" customWidth="1"/>
    <col min="6403" max="6403" width="11.42578125" style="103" customWidth="1"/>
    <col min="6404" max="6404" width="15.5703125" style="103" customWidth="1"/>
    <col min="6405" max="6405" width="11.5703125" style="103" customWidth="1"/>
    <col min="6406" max="6406" width="10.42578125" style="103" customWidth="1"/>
    <col min="6407" max="6407" width="17.5703125" style="103" customWidth="1"/>
    <col min="6408" max="6408" width="14.42578125" style="103" customWidth="1"/>
    <col min="6409" max="6411" width="11.42578125" style="103" customWidth="1"/>
    <col min="6412" max="6656" width="9" style="103"/>
    <col min="6657" max="6657" width="18" style="103" customWidth="1"/>
    <col min="6658" max="6658" width="10.42578125" style="103" customWidth="1"/>
    <col min="6659" max="6659" width="11.42578125" style="103" customWidth="1"/>
    <col min="6660" max="6660" width="15.5703125" style="103" customWidth="1"/>
    <col min="6661" max="6661" width="11.5703125" style="103" customWidth="1"/>
    <col min="6662" max="6662" width="10.42578125" style="103" customWidth="1"/>
    <col min="6663" max="6663" width="17.5703125" style="103" customWidth="1"/>
    <col min="6664" max="6664" width="14.42578125" style="103" customWidth="1"/>
    <col min="6665" max="6667" width="11.42578125" style="103" customWidth="1"/>
    <col min="6668" max="6912" width="9" style="103"/>
    <col min="6913" max="6913" width="18" style="103" customWidth="1"/>
    <col min="6914" max="6914" width="10.42578125" style="103" customWidth="1"/>
    <col min="6915" max="6915" width="11.42578125" style="103" customWidth="1"/>
    <col min="6916" max="6916" width="15.5703125" style="103" customWidth="1"/>
    <col min="6917" max="6917" width="11.5703125" style="103" customWidth="1"/>
    <col min="6918" max="6918" width="10.42578125" style="103" customWidth="1"/>
    <col min="6919" max="6919" width="17.5703125" style="103" customWidth="1"/>
    <col min="6920" max="6920" width="14.42578125" style="103" customWidth="1"/>
    <col min="6921" max="6923" width="11.42578125" style="103" customWidth="1"/>
    <col min="6924" max="7168" width="9" style="103"/>
    <col min="7169" max="7169" width="18" style="103" customWidth="1"/>
    <col min="7170" max="7170" width="10.42578125" style="103" customWidth="1"/>
    <col min="7171" max="7171" width="11.42578125" style="103" customWidth="1"/>
    <col min="7172" max="7172" width="15.5703125" style="103" customWidth="1"/>
    <col min="7173" max="7173" width="11.5703125" style="103" customWidth="1"/>
    <col min="7174" max="7174" width="10.42578125" style="103" customWidth="1"/>
    <col min="7175" max="7175" width="17.5703125" style="103" customWidth="1"/>
    <col min="7176" max="7176" width="14.42578125" style="103" customWidth="1"/>
    <col min="7177" max="7179" width="11.42578125" style="103" customWidth="1"/>
    <col min="7180" max="7424" width="9" style="103"/>
    <col min="7425" max="7425" width="18" style="103" customWidth="1"/>
    <col min="7426" max="7426" width="10.42578125" style="103" customWidth="1"/>
    <col min="7427" max="7427" width="11.42578125" style="103" customWidth="1"/>
    <col min="7428" max="7428" width="15.5703125" style="103" customWidth="1"/>
    <col min="7429" max="7429" width="11.5703125" style="103" customWidth="1"/>
    <col min="7430" max="7430" width="10.42578125" style="103" customWidth="1"/>
    <col min="7431" max="7431" width="17.5703125" style="103" customWidth="1"/>
    <col min="7432" max="7432" width="14.42578125" style="103" customWidth="1"/>
    <col min="7433" max="7435" width="11.42578125" style="103" customWidth="1"/>
    <col min="7436" max="7680" width="9" style="103"/>
    <col min="7681" max="7681" width="18" style="103" customWidth="1"/>
    <col min="7682" max="7682" width="10.42578125" style="103" customWidth="1"/>
    <col min="7683" max="7683" width="11.42578125" style="103" customWidth="1"/>
    <col min="7684" max="7684" width="15.5703125" style="103" customWidth="1"/>
    <col min="7685" max="7685" width="11.5703125" style="103" customWidth="1"/>
    <col min="7686" max="7686" width="10.42578125" style="103" customWidth="1"/>
    <col min="7687" max="7687" width="17.5703125" style="103" customWidth="1"/>
    <col min="7688" max="7688" width="14.42578125" style="103" customWidth="1"/>
    <col min="7689" max="7691" width="11.42578125" style="103" customWidth="1"/>
    <col min="7692" max="7936" width="9" style="103"/>
    <col min="7937" max="7937" width="18" style="103" customWidth="1"/>
    <col min="7938" max="7938" width="10.42578125" style="103" customWidth="1"/>
    <col min="7939" max="7939" width="11.42578125" style="103" customWidth="1"/>
    <col min="7940" max="7940" width="15.5703125" style="103" customWidth="1"/>
    <col min="7941" max="7941" width="11.5703125" style="103" customWidth="1"/>
    <col min="7942" max="7942" width="10.42578125" style="103" customWidth="1"/>
    <col min="7943" max="7943" width="17.5703125" style="103" customWidth="1"/>
    <col min="7944" max="7944" width="14.42578125" style="103" customWidth="1"/>
    <col min="7945" max="7947" width="11.42578125" style="103" customWidth="1"/>
    <col min="7948" max="8192" width="9" style="103"/>
    <col min="8193" max="8193" width="18" style="103" customWidth="1"/>
    <col min="8194" max="8194" width="10.42578125" style="103" customWidth="1"/>
    <col min="8195" max="8195" width="11.42578125" style="103" customWidth="1"/>
    <col min="8196" max="8196" width="15.5703125" style="103" customWidth="1"/>
    <col min="8197" max="8197" width="11.5703125" style="103" customWidth="1"/>
    <col min="8198" max="8198" width="10.42578125" style="103" customWidth="1"/>
    <col min="8199" max="8199" width="17.5703125" style="103" customWidth="1"/>
    <col min="8200" max="8200" width="14.42578125" style="103" customWidth="1"/>
    <col min="8201" max="8203" width="11.42578125" style="103" customWidth="1"/>
    <col min="8204" max="8448" width="9" style="103"/>
    <col min="8449" max="8449" width="18" style="103" customWidth="1"/>
    <col min="8450" max="8450" width="10.42578125" style="103" customWidth="1"/>
    <col min="8451" max="8451" width="11.42578125" style="103" customWidth="1"/>
    <col min="8452" max="8452" width="15.5703125" style="103" customWidth="1"/>
    <col min="8453" max="8453" width="11.5703125" style="103" customWidth="1"/>
    <col min="8454" max="8454" width="10.42578125" style="103" customWidth="1"/>
    <col min="8455" max="8455" width="17.5703125" style="103" customWidth="1"/>
    <col min="8456" max="8456" width="14.42578125" style="103" customWidth="1"/>
    <col min="8457" max="8459" width="11.42578125" style="103" customWidth="1"/>
    <col min="8460" max="8704" width="9" style="103"/>
    <col min="8705" max="8705" width="18" style="103" customWidth="1"/>
    <col min="8706" max="8706" width="10.42578125" style="103" customWidth="1"/>
    <col min="8707" max="8707" width="11.42578125" style="103" customWidth="1"/>
    <col min="8708" max="8708" width="15.5703125" style="103" customWidth="1"/>
    <col min="8709" max="8709" width="11.5703125" style="103" customWidth="1"/>
    <col min="8710" max="8710" width="10.42578125" style="103" customWidth="1"/>
    <col min="8711" max="8711" width="17.5703125" style="103" customWidth="1"/>
    <col min="8712" max="8712" width="14.42578125" style="103" customWidth="1"/>
    <col min="8713" max="8715" width="11.42578125" style="103" customWidth="1"/>
    <col min="8716" max="8960" width="9" style="103"/>
    <col min="8961" max="8961" width="18" style="103" customWidth="1"/>
    <col min="8962" max="8962" width="10.42578125" style="103" customWidth="1"/>
    <col min="8963" max="8963" width="11.42578125" style="103" customWidth="1"/>
    <col min="8964" max="8964" width="15.5703125" style="103" customWidth="1"/>
    <col min="8965" max="8965" width="11.5703125" style="103" customWidth="1"/>
    <col min="8966" max="8966" width="10.42578125" style="103" customWidth="1"/>
    <col min="8967" max="8967" width="17.5703125" style="103" customWidth="1"/>
    <col min="8968" max="8968" width="14.42578125" style="103" customWidth="1"/>
    <col min="8969" max="8971" width="11.42578125" style="103" customWidth="1"/>
    <col min="8972" max="9216" width="9" style="103"/>
    <col min="9217" max="9217" width="18" style="103" customWidth="1"/>
    <col min="9218" max="9218" width="10.42578125" style="103" customWidth="1"/>
    <col min="9219" max="9219" width="11.42578125" style="103" customWidth="1"/>
    <col min="9220" max="9220" width="15.5703125" style="103" customWidth="1"/>
    <col min="9221" max="9221" width="11.5703125" style="103" customWidth="1"/>
    <col min="9222" max="9222" width="10.42578125" style="103" customWidth="1"/>
    <col min="9223" max="9223" width="17.5703125" style="103" customWidth="1"/>
    <col min="9224" max="9224" width="14.42578125" style="103" customWidth="1"/>
    <col min="9225" max="9227" width="11.42578125" style="103" customWidth="1"/>
    <col min="9228" max="9472" width="9" style="103"/>
    <col min="9473" max="9473" width="18" style="103" customWidth="1"/>
    <col min="9474" max="9474" width="10.42578125" style="103" customWidth="1"/>
    <col min="9475" max="9475" width="11.42578125" style="103" customWidth="1"/>
    <col min="9476" max="9476" width="15.5703125" style="103" customWidth="1"/>
    <col min="9477" max="9477" width="11.5703125" style="103" customWidth="1"/>
    <col min="9478" max="9478" width="10.42578125" style="103" customWidth="1"/>
    <col min="9479" max="9479" width="17.5703125" style="103" customWidth="1"/>
    <col min="9480" max="9480" width="14.42578125" style="103" customWidth="1"/>
    <col min="9481" max="9483" width="11.42578125" style="103" customWidth="1"/>
    <col min="9484" max="9728" width="9" style="103"/>
    <col min="9729" max="9729" width="18" style="103" customWidth="1"/>
    <col min="9730" max="9730" width="10.42578125" style="103" customWidth="1"/>
    <col min="9731" max="9731" width="11.42578125" style="103" customWidth="1"/>
    <col min="9732" max="9732" width="15.5703125" style="103" customWidth="1"/>
    <col min="9733" max="9733" width="11.5703125" style="103" customWidth="1"/>
    <col min="9734" max="9734" width="10.42578125" style="103" customWidth="1"/>
    <col min="9735" max="9735" width="17.5703125" style="103" customWidth="1"/>
    <col min="9736" max="9736" width="14.42578125" style="103" customWidth="1"/>
    <col min="9737" max="9739" width="11.42578125" style="103" customWidth="1"/>
    <col min="9740" max="9984" width="9" style="103"/>
    <col min="9985" max="9985" width="18" style="103" customWidth="1"/>
    <col min="9986" max="9986" width="10.42578125" style="103" customWidth="1"/>
    <col min="9987" max="9987" width="11.42578125" style="103" customWidth="1"/>
    <col min="9988" max="9988" width="15.5703125" style="103" customWidth="1"/>
    <col min="9989" max="9989" width="11.5703125" style="103" customWidth="1"/>
    <col min="9990" max="9990" width="10.42578125" style="103" customWidth="1"/>
    <col min="9991" max="9991" width="17.5703125" style="103" customWidth="1"/>
    <col min="9992" max="9992" width="14.42578125" style="103" customWidth="1"/>
    <col min="9993" max="9995" width="11.42578125" style="103" customWidth="1"/>
    <col min="9996" max="10240" width="9" style="103"/>
    <col min="10241" max="10241" width="18" style="103" customWidth="1"/>
    <col min="10242" max="10242" width="10.42578125" style="103" customWidth="1"/>
    <col min="10243" max="10243" width="11.42578125" style="103" customWidth="1"/>
    <col min="10244" max="10244" width="15.5703125" style="103" customWidth="1"/>
    <col min="10245" max="10245" width="11.5703125" style="103" customWidth="1"/>
    <col min="10246" max="10246" width="10.42578125" style="103" customWidth="1"/>
    <col min="10247" max="10247" width="17.5703125" style="103" customWidth="1"/>
    <col min="10248" max="10248" width="14.42578125" style="103" customWidth="1"/>
    <col min="10249" max="10251" width="11.42578125" style="103" customWidth="1"/>
    <col min="10252" max="10496" width="9" style="103"/>
    <col min="10497" max="10497" width="18" style="103" customWidth="1"/>
    <col min="10498" max="10498" width="10.42578125" style="103" customWidth="1"/>
    <col min="10499" max="10499" width="11.42578125" style="103" customWidth="1"/>
    <col min="10500" max="10500" width="15.5703125" style="103" customWidth="1"/>
    <col min="10501" max="10501" width="11.5703125" style="103" customWidth="1"/>
    <col min="10502" max="10502" width="10.42578125" style="103" customWidth="1"/>
    <col min="10503" max="10503" width="17.5703125" style="103" customWidth="1"/>
    <col min="10504" max="10504" width="14.42578125" style="103" customWidth="1"/>
    <col min="10505" max="10507" width="11.42578125" style="103" customWidth="1"/>
    <col min="10508" max="10752" width="9" style="103"/>
    <col min="10753" max="10753" width="18" style="103" customWidth="1"/>
    <col min="10754" max="10754" width="10.42578125" style="103" customWidth="1"/>
    <col min="10755" max="10755" width="11.42578125" style="103" customWidth="1"/>
    <col min="10756" max="10756" width="15.5703125" style="103" customWidth="1"/>
    <col min="10757" max="10757" width="11.5703125" style="103" customWidth="1"/>
    <col min="10758" max="10758" width="10.42578125" style="103" customWidth="1"/>
    <col min="10759" max="10759" width="17.5703125" style="103" customWidth="1"/>
    <col min="10760" max="10760" width="14.42578125" style="103" customWidth="1"/>
    <col min="10761" max="10763" width="11.42578125" style="103" customWidth="1"/>
    <col min="10764" max="11008" width="9" style="103"/>
    <col min="11009" max="11009" width="18" style="103" customWidth="1"/>
    <col min="11010" max="11010" width="10.42578125" style="103" customWidth="1"/>
    <col min="11011" max="11011" width="11.42578125" style="103" customWidth="1"/>
    <col min="11012" max="11012" width="15.5703125" style="103" customWidth="1"/>
    <col min="11013" max="11013" width="11.5703125" style="103" customWidth="1"/>
    <col min="11014" max="11014" width="10.42578125" style="103" customWidth="1"/>
    <col min="11015" max="11015" width="17.5703125" style="103" customWidth="1"/>
    <col min="11016" max="11016" width="14.42578125" style="103" customWidth="1"/>
    <col min="11017" max="11019" width="11.42578125" style="103" customWidth="1"/>
    <col min="11020" max="11264" width="9" style="103"/>
    <col min="11265" max="11265" width="18" style="103" customWidth="1"/>
    <col min="11266" max="11266" width="10.42578125" style="103" customWidth="1"/>
    <col min="11267" max="11267" width="11.42578125" style="103" customWidth="1"/>
    <col min="11268" max="11268" width="15.5703125" style="103" customWidth="1"/>
    <col min="11269" max="11269" width="11.5703125" style="103" customWidth="1"/>
    <col min="11270" max="11270" width="10.42578125" style="103" customWidth="1"/>
    <col min="11271" max="11271" width="17.5703125" style="103" customWidth="1"/>
    <col min="11272" max="11272" width="14.42578125" style="103" customWidth="1"/>
    <col min="11273" max="11275" width="11.42578125" style="103" customWidth="1"/>
    <col min="11276" max="11520" width="9" style="103"/>
    <col min="11521" max="11521" width="18" style="103" customWidth="1"/>
    <col min="11522" max="11522" width="10.42578125" style="103" customWidth="1"/>
    <col min="11523" max="11523" width="11.42578125" style="103" customWidth="1"/>
    <col min="11524" max="11524" width="15.5703125" style="103" customWidth="1"/>
    <col min="11525" max="11525" width="11.5703125" style="103" customWidth="1"/>
    <col min="11526" max="11526" width="10.42578125" style="103" customWidth="1"/>
    <col min="11527" max="11527" width="17.5703125" style="103" customWidth="1"/>
    <col min="11528" max="11528" width="14.42578125" style="103" customWidth="1"/>
    <col min="11529" max="11531" width="11.42578125" style="103" customWidth="1"/>
    <col min="11532" max="11776" width="9" style="103"/>
    <col min="11777" max="11777" width="18" style="103" customWidth="1"/>
    <col min="11778" max="11778" width="10.42578125" style="103" customWidth="1"/>
    <col min="11779" max="11779" width="11.42578125" style="103" customWidth="1"/>
    <col min="11780" max="11780" width="15.5703125" style="103" customWidth="1"/>
    <col min="11781" max="11781" width="11.5703125" style="103" customWidth="1"/>
    <col min="11782" max="11782" width="10.42578125" style="103" customWidth="1"/>
    <col min="11783" max="11783" width="17.5703125" style="103" customWidth="1"/>
    <col min="11784" max="11784" width="14.42578125" style="103" customWidth="1"/>
    <col min="11785" max="11787" width="11.42578125" style="103" customWidth="1"/>
    <col min="11788" max="12032" width="9" style="103"/>
    <col min="12033" max="12033" width="18" style="103" customWidth="1"/>
    <col min="12034" max="12034" width="10.42578125" style="103" customWidth="1"/>
    <col min="12035" max="12035" width="11.42578125" style="103" customWidth="1"/>
    <col min="12036" max="12036" width="15.5703125" style="103" customWidth="1"/>
    <col min="12037" max="12037" width="11.5703125" style="103" customWidth="1"/>
    <col min="12038" max="12038" width="10.42578125" style="103" customWidth="1"/>
    <col min="12039" max="12039" width="17.5703125" style="103" customWidth="1"/>
    <col min="12040" max="12040" width="14.42578125" style="103" customWidth="1"/>
    <col min="12041" max="12043" width="11.42578125" style="103" customWidth="1"/>
    <col min="12044" max="12288" width="9" style="103"/>
    <col min="12289" max="12289" width="18" style="103" customWidth="1"/>
    <col min="12290" max="12290" width="10.42578125" style="103" customWidth="1"/>
    <col min="12291" max="12291" width="11.42578125" style="103" customWidth="1"/>
    <col min="12292" max="12292" width="15.5703125" style="103" customWidth="1"/>
    <col min="12293" max="12293" width="11.5703125" style="103" customWidth="1"/>
    <col min="12294" max="12294" width="10.42578125" style="103" customWidth="1"/>
    <col min="12295" max="12295" width="17.5703125" style="103" customWidth="1"/>
    <col min="12296" max="12296" width="14.42578125" style="103" customWidth="1"/>
    <col min="12297" max="12299" width="11.42578125" style="103" customWidth="1"/>
    <col min="12300" max="12544" width="9" style="103"/>
    <col min="12545" max="12545" width="18" style="103" customWidth="1"/>
    <col min="12546" max="12546" width="10.42578125" style="103" customWidth="1"/>
    <col min="12547" max="12547" width="11.42578125" style="103" customWidth="1"/>
    <col min="12548" max="12548" width="15.5703125" style="103" customWidth="1"/>
    <col min="12549" max="12549" width="11.5703125" style="103" customWidth="1"/>
    <col min="12550" max="12550" width="10.42578125" style="103" customWidth="1"/>
    <col min="12551" max="12551" width="17.5703125" style="103" customWidth="1"/>
    <col min="12552" max="12552" width="14.42578125" style="103" customWidth="1"/>
    <col min="12553" max="12555" width="11.42578125" style="103" customWidth="1"/>
    <col min="12556" max="12800" width="9" style="103"/>
    <col min="12801" max="12801" width="18" style="103" customWidth="1"/>
    <col min="12802" max="12802" width="10.42578125" style="103" customWidth="1"/>
    <col min="12803" max="12803" width="11.42578125" style="103" customWidth="1"/>
    <col min="12804" max="12804" width="15.5703125" style="103" customWidth="1"/>
    <col min="12805" max="12805" width="11.5703125" style="103" customWidth="1"/>
    <col min="12806" max="12806" width="10.42578125" style="103" customWidth="1"/>
    <col min="12807" max="12807" width="17.5703125" style="103" customWidth="1"/>
    <col min="12808" max="12808" width="14.42578125" style="103" customWidth="1"/>
    <col min="12809" max="12811" width="11.42578125" style="103" customWidth="1"/>
    <col min="12812" max="13056" width="9" style="103"/>
    <col min="13057" max="13057" width="18" style="103" customWidth="1"/>
    <col min="13058" max="13058" width="10.42578125" style="103" customWidth="1"/>
    <col min="13059" max="13059" width="11.42578125" style="103" customWidth="1"/>
    <col min="13060" max="13060" width="15.5703125" style="103" customWidth="1"/>
    <col min="13061" max="13061" width="11.5703125" style="103" customWidth="1"/>
    <col min="13062" max="13062" width="10.42578125" style="103" customWidth="1"/>
    <col min="13063" max="13063" width="17.5703125" style="103" customWidth="1"/>
    <col min="13064" max="13064" width="14.42578125" style="103" customWidth="1"/>
    <col min="13065" max="13067" width="11.42578125" style="103" customWidth="1"/>
    <col min="13068" max="13312" width="9" style="103"/>
    <col min="13313" max="13313" width="18" style="103" customWidth="1"/>
    <col min="13314" max="13314" width="10.42578125" style="103" customWidth="1"/>
    <col min="13315" max="13315" width="11.42578125" style="103" customWidth="1"/>
    <col min="13316" max="13316" width="15.5703125" style="103" customWidth="1"/>
    <col min="13317" max="13317" width="11.5703125" style="103" customWidth="1"/>
    <col min="13318" max="13318" width="10.42578125" style="103" customWidth="1"/>
    <col min="13319" max="13319" width="17.5703125" style="103" customWidth="1"/>
    <col min="13320" max="13320" width="14.42578125" style="103" customWidth="1"/>
    <col min="13321" max="13323" width="11.42578125" style="103" customWidth="1"/>
    <col min="13324" max="13568" width="9" style="103"/>
    <col min="13569" max="13569" width="18" style="103" customWidth="1"/>
    <col min="13570" max="13570" width="10.42578125" style="103" customWidth="1"/>
    <col min="13571" max="13571" width="11.42578125" style="103" customWidth="1"/>
    <col min="13572" max="13572" width="15.5703125" style="103" customWidth="1"/>
    <col min="13573" max="13573" width="11.5703125" style="103" customWidth="1"/>
    <col min="13574" max="13574" width="10.42578125" style="103" customWidth="1"/>
    <col min="13575" max="13575" width="17.5703125" style="103" customWidth="1"/>
    <col min="13576" max="13576" width="14.42578125" style="103" customWidth="1"/>
    <col min="13577" max="13579" width="11.42578125" style="103" customWidth="1"/>
    <col min="13580" max="13824" width="9" style="103"/>
    <col min="13825" max="13825" width="18" style="103" customWidth="1"/>
    <col min="13826" max="13826" width="10.42578125" style="103" customWidth="1"/>
    <col min="13827" max="13827" width="11.42578125" style="103" customWidth="1"/>
    <col min="13828" max="13828" width="15.5703125" style="103" customWidth="1"/>
    <col min="13829" max="13829" width="11.5703125" style="103" customWidth="1"/>
    <col min="13830" max="13830" width="10.42578125" style="103" customWidth="1"/>
    <col min="13831" max="13831" width="17.5703125" style="103" customWidth="1"/>
    <col min="13832" max="13832" width="14.42578125" style="103" customWidth="1"/>
    <col min="13833" max="13835" width="11.42578125" style="103" customWidth="1"/>
    <col min="13836" max="14080" width="9" style="103"/>
    <col min="14081" max="14081" width="18" style="103" customWidth="1"/>
    <col min="14082" max="14082" width="10.42578125" style="103" customWidth="1"/>
    <col min="14083" max="14083" width="11.42578125" style="103" customWidth="1"/>
    <col min="14084" max="14084" width="15.5703125" style="103" customWidth="1"/>
    <col min="14085" max="14085" width="11.5703125" style="103" customWidth="1"/>
    <col min="14086" max="14086" width="10.42578125" style="103" customWidth="1"/>
    <col min="14087" max="14087" width="17.5703125" style="103" customWidth="1"/>
    <col min="14088" max="14088" width="14.42578125" style="103" customWidth="1"/>
    <col min="14089" max="14091" width="11.42578125" style="103" customWidth="1"/>
    <col min="14092" max="14336" width="9" style="103"/>
    <col min="14337" max="14337" width="18" style="103" customWidth="1"/>
    <col min="14338" max="14338" width="10.42578125" style="103" customWidth="1"/>
    <col min="14339" max="14339" width="11.42578125" style="103" customWidth="1"/>
    <col min="14340" max="14340" width="15.5703125" style="103" customWidth="1"/>
    <col min="14341" max="14341" width="11.5703125" style="103" customWidth="1"/>
    <col min="14342" max="14342" width="10.42578125" style="103" customWidth="1"/>
    <col min="14343" max="14343" width="17.5703125" style="103" customWidth="1"/>
    <col min="14344" max="14344" width="14.42578125" style="103" customWidth="1"/>
    <col min="14345" max="14347" width="11.42578125" style="103" customWidth="1"/>
    <col min="14348" max="14592" width="9" style="103"/>
    <col min="14593" max="14593" width="18" style="103" customWidth="1"/>
    <col min="14594" max="14594" width="10.42578125" style="103" customWidth="1"/>
    <col min="14595" max="14595" width="11.42578125" style="103" customWidth="1"/>
    <col min="14596" max="14596" width="15.5703125" style="103" customWidth="1"/>
    <col min="14597" max="14597" width="11.5703125" style="103" customWidth="1"/>
    <col min="14598" max="14598" width="10.42578125" style="103" customWidth="1"/>
    <col min="14599" max="14599" width="17.5703125" style="103" customWidth="1"/>
    <col min="14600" max="14600" width="14.42578125" style="103" customWidth="1"/>
    <col min="14601" max="14603" width="11.42578125" style="103" customWidth="1"/>
    <col min="14604" max="14848" width="9" style="103"/>
    <col min="14849" max="14849" width="18" style="103" customWidth="1"/>
    <col min="14850" max="14850" width="10.42578125" style="103" customWidth="1"/>
    <col min="14851" max="14851" width="11.42578125" style="103" customWidth="1"/>
    <col min="14852" max="14852" width="15.5703125" style="103" customWidth="1"/>
    <col min="14853" max="14853" width="11.5703125" style="103" customWidth="1"/>
    <col min="14854" max="14854" width="10.42578125" style="103" customWidth="1"/>
    <col min="14855" max="14855" width="17.5703125" style="103" customWidth="1"/>
    <col min="14856" max="14856" width="14.42578125" style="103" customWidth="1"/>
    <col min="14857" max="14859" width="11.42578125" style="103" customWidth="1"/>
    <col min="14860" max="15104" width="9" style="103"/>
    <col min="15105" max="15105" width="18" style="103" customWidth="1"/>
    <col min="15106" max="15106" width="10.42578125" style="103" customWidth="1"/>
    <col min="15107" max="15107" width="11.42578125" style="103" customWidth="1"/>
    <col min="15108" max="15108" width="15.5703125" style="103" customWidth="1"/>
    <col min="15109" max="15109" width="11.5703125" style="103" customWidth="1"/>
    <col min="15110" max="15110" width="10.42578125" style="103" customWidth="1"/>
    <col min="15111" max="15111" width="17.5703125" style="103" customWidth="1"/>
    <col min="15112" max="15112" width="14.42578125" style="103" customWidth="1"/>
    <col min="15113" max="15115" width="11.42578125" style="103" customWidth="1"/>
    <col min="15116" max="15360" width="9" style="103"/>
    <col min="15361" max="15361" width="18" style="103" customWidth="1"/>
    <col min="15362" max="15362" width="10.42578125" style="103" customWidth="1"/>
    <col min="15363" max="15363" width="11.42578125" style="103" customWidth="1"/>
    <col min="15364" max="15364" width="15.5703125" style="103" customWidth="1"/>
    <col min="15365" max="15365" width="11.5703125" style="103" customWidth="1"/>
    <col min="15366" max="15366" width="10.42578125" style="103" customWidth="1"/>
    <col min="15367" max="15367" width="17.5703125" style="103" customWidth="1"/>
    <col min="15368" max="15368" width="14.42578125" style="103" customWidth="1"/>
    <col min="15369" max="15371" width="11.42578125" style="103" customWidth="1"/>
    <col min="15372" max="15616" width="9" style="103"/>
    <col min="15617" max="15617" width="18" style="103" customWidth="1"/>
    <col min="15618" max="15618" width="10.42578125" style="103" customWidth="1"/>
    <col min="15619" max="15619" width="11.42578125" style="103" customWidth="1"/>
    <col min="15620" max="15620" width="15.5703125" style="103" customWidth="1"/>
    <col min="15621" max="15621" width="11.5703125" style="103" customWidth="1"/>
    <col min="15622" max="15622" width="10.42578125" style="103" customWidth="1"/>
    <col min="15623" max="15623" width="17.5703125" style="103" customWidth="1"/>
    <col min="15624" max="15624" width="14.42578125" style="103" customWidth="1"/>
    <col min="15625" max="15627" width="11.42578125" style="103" customWidth="1"/>
    <col min="15628" max="15872" width="9" style="103"/>
    <col min="15873" max="15873" width="18" style="103" customWidth="1"/>
    <col min="15874" max="15874" width="10.42578125" style="103" customWidth="1"/>
    <col min="15875" max="15875" width="11.42578125" style="103" customWidth="1"/>
    <col min="15876" max="15876" width="15.5703125" style="103" customWidth="1"/>
    <col min="15877" max="15877" width="11.5703125" style="103" customWidth="1"/>
    <col min="15878" max="15878" width="10.42578125" style="103" customWidth="1"/>
    <col min="15879" max="15879" width="17.5703125" style="103" customWidth="1"/>
    <col min="15880" max="15880" width="14.42578125" style="103" customWidth="1"/>
    <col min="15881" max="15883" width="11.42578125" style="103" customWidth="1"/>
    <col min="15884" max="16128" width="9" style="103"/>
    <col min="16129" max="16129" width="18" style="103" customWidth="1"/>
    <col min="16130" max="16130" width="10.42578125" style="103" customWidth="1"/>
    <col min="16131" max="16131" width="11.42578125" style="103" customWidth="1"/>
    <col min="16132" max="16132" width="15.5703125" style="103" customWidth="1"/>
    <col min="16133" max="16133" width="11.5703125" style="103" customWidth="1"/>
    <col min="16134" max="16134" width="10.42578125" style="103" customWidth="1"/>
    <col min="16135" max="16135" width="17.5703125" style="103" customWidth="1"/>
    <col min="16136" max="16136" width="14.42578125" style="103" customWidth="1"/>
    <col min="16137" max="16139" width="11.42578125" style="103" customWidth="1"/>
    <col min="16140" max="16384" width="9" style="103"/>
  </cols>
  <sheetData>
    <row r="1" spans="1:11" s="93" customFormat="1" ht="46.35" customHeight="1" x14ac:dyDescent="0.2">
      <c r="A1" s="390" t="s">
        <v>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s="93" customFormat="1" ht="11.85" customHeight="1" x14ac:dyDescent="0.25">
      <c r="C2" s="94"/>
      <c r="D2" s="94"/>
      <c r="E2" s="94"/>
      <c r="G2" s="94"/>
      <c r="H2" s="94"/>
      <c r="I2" s="94"/>
      <c r="J2" s="95"/>
      <c r="K2" s="96" t="s">
        <v>72</v>
      </c>
    </row>
    <row r="3" spans="1:11" s="97" customFormat="1" ht="21.75" customHeight="1" x14ac:dyDescent="0.2">
      <c r="A3" s="391"/>
      <c r="B3" s="384" t="s">
        <v>20</v>
      </c>
      <c r="C3" s="393" t="s">
        <v>73</v>
      </c>
      <c r="D3" s="393" t="s">
        <v>74</v>
      </c>
      <c r="E3" s="393" t="s">
        <v>75</v>
      </c>
      <c r="F3" s="393" t="s">
        <v>76</v>
      </c>
      <c r="G3" s="393" t="s">
        <v>77</v>
      </c>
      <c r="H3" s="393" t="s">
        <v>8</v>
      </c>
      <c r="I3" s="387" t="s">
        <v>15</v>
      </c>
      <c r="J3" s="394" t="s">
        <v>78</v>
      </c>
      <c r="K3" s="393" t="s">
        <v>12</v>
      </c>
    </row>
    <row r="4" spans="1:11" s="97" customFormat="1" ht="9" customHeight="1" x14ac:dyDescent="0.2">
      <c r="A4" s="392"/>
      <c r="B4" s="385"/>
      <c r="C4" s="393"/>
      <c r="D4" s="393"/>
      <c r="E4" s="393"/>
      <c r="F4" s="393"/>
      <c r="G4" s="393"/>
      <c r="H4" s="393"/>
      <c r="I4" s="388"/>
      <c r="J4" s="394"/>
      <c r="K4" s="393"/>
    </row>
    <row r="5" spans="1:11" s="97" customFormat="1" ht="54.75" customHeight="1" x14ac:dyDescent="0.2">
      <c r="A5" s="392"/>
      <c r="B5" s="386"/>
      <c r="C5" s="393"/>
      <c r="D5" s="393"/>
      <c r="E5" s="393"/>
      <c r="F5" s="393"/>
      <c r="G5" s="393"/>
      <c r="H5" s="393"/>
      <c r="I5" s="389"/>
      <c r="J5" s="394"/>
      <c r="K5" s="393"/>
    </row>
    <row r="6" spans="1:11" s="99" customFormat="1" ht="12.75" customHeight="1" x14ac:dyDescent="0.2">
      <c r="A6" s="98" t="s">
        <v>3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</row>
    <row r="7" spans="1:11" s="101" customFormat="1" ht="17.850000000000001" customHeight="1" x14ac:dyDescent="0.25">
      <c r="A7" s="100" t="s">
        <v>68</v>
      </c>
      <c r="B7" s="100">
        <f>SUM(B8:B35)</f>
        <v>31191</v>
      </c>
      <c r="C7" s="100">
        <f t="shared" ref="C7:K7" si="0">SUM(C8:C35)</f>
        <v>26828</v>
      </c>
      <c r="D7" s="100">
        <f t="shared" si="0"/>
        <v>9261</v>
      </c>
      <c r="E7" s="100">
        <f t="shared" si="0"/>
        <v>7724</v>
      </c>
      <c r="F7" s="100">
        <f t="shared" si="0"/>
        <v>1719</v>
      </c>
      <c r="G7" s="100">
        <f t="shared" si="0"/>
        <v>116</v>
      </c>
      <c r="H7" s="100">
        <f t="shared" si="0"/>
        <v>22702</v>
      </c>
      <c r="I7" s="100">
        <f t="shared" si="0"/>
        <v>4644</v>
      </c>
      <c r="J7" s="100">
        <f t="shared" si="0"/>
        <v>3857</v>
      </c>
      <c r="K7" s="100">
        <f t="shared" si="0"/>
        <v>2725</v>
      </c>
    </row>
    <row r="8" spans="1:11" ht="15" customHeight="1" x14ac:dyDescent="0.25">
      <c r="A8" s="102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25">
      <c r="A9" s="102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25">
      <c r="A10" s="102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25">
      <c r="A11" s="102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25">
      <c r="A12" s="102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25">
      <c r="A13" s="102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25">
      <c r="A14" s="102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25">
      <c r="A15" s="102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25">
      <c r="A16" s="102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25">
      <c r="A17" s="102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25">
      <c r="A18" s="102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25">
      <c r="A19" s="102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25">
      <c r="A20" s="102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25">
      <c r="A21" s="102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25">
      <c r="A22" s="102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25">
      <c r="A23" s="102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25">
      <c r="A24" s="102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25">
      <c r="A25" s="102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25">
      <c r="A26" s="102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25">
      <c r="A27" s="102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25">
      <c r="A28" s="102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25">
      <c r="A29" s="102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25">
      <c r="A30" s="104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25">
      <c r="A31" s="105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25">
      <c r="A32" s="105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25">
      <c r="A33" s="105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25">
      <c r="A34" s="105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25">
      <c r="A35" s="105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75" x14ac:dyDescent="0.25"/>
  <cols>
    <col min="1" max="1" width="28.42578125" style="107" customWidth="1"/>
    <col min="2" max="2" width="17.42578125" style="107" customWidth="1"/>
    <col min="3" max="3" width="14.42578125" style="106" customWidth="1"/>
    <col min="4" max="4" width="13.5703125" style="106" customWidth="1"/>
    <col min="5" max="5" width="13" style="106" customWidth="1"/>
    <col min="6" max="6" width="12.42578125" style="106" customWidth="1"/>
    <col min="7" max="7" width="19.5703125" style="106" customWidth="1"/>
    <col min="8" max="8" width="17.42578125" style="106" customWidth="1"/>
    <col min="9" max="9" width="12.42578125" style="106" customWidth="1"/>
    <col min="10" max="10" width="14.5703125" style="106" customWidth="1"/>
    <col min="11" max="11" width="15" style="106" customWidth="1"/>
    <col min="12" max="256" width="9" style="103"/>
    <col min="257" max="257" width="18" style="103" customWidth="1"/>
    <col min="258" max="258" width="10.42578125" style="103" customWidth="1"/>
    <col min="259" max="259" width="11.42578125" style="103" customWidth="1"/>
    <col min="260" max="260" width="15.5703125" style="103" customWidth="1"/>
    <col min="261" max="261" width="11.5703125" style="103" customWidth="1"/>
    <col min="262" max="262" width="10.42578125" style="103" customWidth="1"/>
    <col min="263" max="263" width="17.5703125" style="103" customWidth="1"/>
    <col min="264" max="264" width="14.42578125" style="103" customWidth="1"/>
    <col min="265" max="267" width="11.42578125" style="103" customWidth="1"/>
    <col min="268" max="512" width="9" style="103"/>
    <col min="513" max="513" width="18" style="103" customWidth="1"/>
    <col min="514" max="514" width="10.42578125" style="103" customWidth="1"/>
    <col min="515" max="515" width="11.42578125" style="103" customWidth="1"/>
    <col min="516" max="516" width="15.5703125" style="103" customWidth="1"/>
    <col min="517" max="517" width="11.5703125" style="103" customWidth="1"/>
    <col min="518" max="518" width="10.42578125" style="103" customWidth="1"/>
    <col min="519" max="519" width="17.5703125" style="103" customWidth="1"/>
    <col min="520" max="520" width="14.42578125" style="103" customWidth="1"/>
    <col min="521" max="523" width="11.42578125" style="103" customWidth="1"/>
    <col min="524" max="768" width="9" style="103"/>
    <col min="769" max="769" width="18" style="103" customWidth="1"/>
    <col min="770" max="770" width="10.42578125" style="103" customWidth="1"/>
    <col min="771" max="771" width="11.42578125" style="103" customWidth="1"/>
    <col min="772" max="772" width="15.5703125" style="103" customWidth="1"/>
    <col min="773" max="773" width="11.5703125" style="103" customWidth="1"/>
    <col min="774" max="774" width="10.42578125" style="103" customWidth="1"/>
    <col min="775" max="775" width="17.5703125" style="103" customWidth="1"/>
    <col min="776" max="776" width="14.42578125" style="103" customWidth="1"/>
    <col min="777" max="779" width="11.42578125" style="103" customWidth="1"/>
    <col min="780" max="1024" width="9" style="103"/>
    <col min="1025" max="1025" width="18" style="103" customWidth="1"/>
    <col min="1026" max="1026" width="10.42578125" style="103" customWidth="1"/>
    <col min="1027" max="1027" width="11.42578125" style="103" customWidth="1"/>
    <col min="1028" max="1028" width="15.5703125" style="103" customWidth="1"/>
    <col min="1029" max="1029" width="11.5703125" style="103" customWidth="1"/>
    <col min="1030" max="1030" width="10.42578125" style="103" customWidth="1"/>
    <col min="1031" max="1031" width="17.5703125" style="103" customWidth="1"/>
    <col min="1032" max="1032" width="14.42578125" style="103" customWidth="1"/>
    <col min="1033" max="1035" width="11.42578125" style="103" customWidth="1"/>
    <col min="1036" max="1280" width="9" style="103"/>
    <col min="1281" max="1281" width="18" style="103" customWidth="1"/>
    <col min="1282" max="1282" width="10.42578125" style="103" customWidth="1"/>
    <col min="1283" max="1283" width="11.42578125" style="103" customWidth="1"/>
    <col min="1284" max="1284" width="15.5703125" style="103" customWidth="1"/>
    <col min="1285" max="1285" width="11.5703125" style="103" customWidth="1"/>
    <col min="1286" max="1286" width="10.42578125" style="103" customWidth="1"/>
    <col min="1287" max="1287" width="17.5703125" style="103" customWidth="1"/>
    <col min="1288" max="1288" width="14.42578125" style="103" customWidth="1"/>
    <col min="1289" max="1291" width="11.42578125" style="103" customWidth="1"/>
    <col min="1292" max="1536" width="9" style="103"/>
    <col min="1537" max="1537" width="18" style="103" customWidth="1"/>
    <col min="1538" max="1538" width="10.42578125" style="103" customWidth="1"/>
    <col min="1539" max="1539" width="11.42578125" style="103" customWidth="1"/>
    <col min="1540" max="1540" width="15.5703125" style="103" customWidth="1"/>
    <col min="1541" max="1541" width="11.5703125" style="103" customWidth="1"/>
    <col min="1542" max="1542" width="10.42578125" style="103" customWidth="1"/>
    <col min="1543" max="1543" width="17.5703125" style="103" customWidth="1"/>
    <col min="1544" max="1544" width="14.42578125" style="103" customWidth="1"/>
    <col min="1545" max="1547" width="11.42578125" style="103" customWidth="1"/>
    <col min="1548" max="1792" width="9" style="103"/>
    <col min="1793" max="1793" width="18" style="103" customWidth="1"/>
    <col min="1794" max="1794" width="10.42578125" style="103" customWidth="1"/>
    <col min="1795" max="1795" width="11.42578125" style="103" customWidth="1"/>
    <col min="1796" max="1796" width="15.5703125" style="103" customWidth="1"/>
    <col min="1797" max="1797" width="11.5703125" style="103" customWidth="1"/>
    <col min="1798" max="1798" width="10.42578125" style="103" customWidth="1"/>
    <col min="1799" max="1799" width="17.5703125" style="103" customWidth="1"/>
    <col min="1800" max="1800" width="14.42578125" style="103" customWidth="1"/>
    <col min="1801" max="1803" width="11.42578125" style="103" customWidth="1"/>
    <col min="1804" max="2048" width="9" style="103"/>
    <col min="2049" max="2049" width="18" style="103" customWidth="1"/>
    <col min="2050" max="2050" width="10.42578125" style="103" customWidth="1"/>
    <col min="2051" max="2051" width="11.42578125" style="103" customWidth="1"/>
    <col min="2052" max="2052" width="15.5703125" style="103" customWidth="1"/>
    <col min="2053" max="2053" width="11.5703125" style="103" customWidth="1"/>
    <col min="2054" max="2054" width="10.42578125" style="103" customWidth="1"/>
    <col min="2055" max="2055" width="17.5703125" style="103" customWidth="1"/>
    <col min="2056" max="2056" width="14.42578125" style="103" customWidth="1"/>
    <col min="2057" max="2059" width="11.42578125" style="103" customWidth="1"/>
    <col min="2060" max="2304" width="9" style="103"/>
    <col min="2305" max="2305" width="18" style="103" customWidth="1"/>
    <col min="2306" max="2306" width="10.42578125" style="103" customWidth="1"/>
    <col min="2307" max="2307" width="11.42578125" style="103" customWidth="1"/>
    <col min="2308" max="2308" width="15.5703125" style="103" customWidth="1"/>
    <col min="2309" max="2309" width="11.5703125" style="103" customWidth="1"/>
    <col min="2310" max="2310" width="10.42578125" style="103" customWidth="1"/>
    <col min="2311" max="2311" width="17.5703125" style="103" customWidth="1"/>
    <col min="2312" max="2312" width="14.42578125" style="103" customWidth="1"/>
    <col min="2313" max="2315" width="11.42578125" style="103" customWidth="1"/>
    <col min="2316" max="2560" width="9" style="103"/>
    <col min="2561" max="2561" width="18" style="103" customWidth="1"/>
    <col min="2562" max="2562" width="10.42578125" style="103" customWidth="1"/>
    <col min="2563" max="2563" width="11.42578125" style="103" customWidth="1"/>
    <col min="2564" max="2564" width="15.5703125" style="103" customWidth="1"/>
    <col min="2565" max="2565" width="11.5703125" style="103" customWidth="1"/>
    <col min="2566" max="2566" width="10.42578125" style="103" customWidth="1"/>
    <col min="2567" max="2567" width="17.5703125" style="103" customWidth="1"/>
    <col min="2568" max="2568" width="14.42578125" style="103" customWidth="1"/>
    <col min="2569" max="2571" width="11.42578125" style="103" customWidth="1"/>
    <col min="2572" max="2816" width="9" style="103"/>
    <col min="2817" max="2817" width="18" style="103" customWidth="1"/>
    <col min="2818" max="2818" width="10.42578125" style="103" customWidth="1"/>
    <col min="2819" max="2819" width="11.42578125" style="103" customWidth="1"/>
    <col min="2820" max="2820" width="15.5703125" style="103" customWidth="1"/>
    <col min="2821" max="2821" width="11.5703125" style="103" customWidth="1"/>
    <col min="2822" max="2822" width="10.42578125" style="103" customWidth="1"/>
    <col min="2823" max="2823" width="17.5703125" style="103" customWidth="1"/>
    <col min="2824" max="2824" width="14.42578125" style="103" customWidth="1"/>
    <col min="2825" max="2827" width="11.42578125" style="103" customWidth="1"/>
    <col min="2828" max="3072" width="9" style="103"/>
    <col min="3073" max="3073" width="18" style="103" customWidth="1"/>
    <col min="3074" max="3074" width="10.42578125" style="103" customWidth="1"/>
    <col min="3075" max="3075" width="11.42578125" style="103" customWidth="1"/>
    <col min="3076" max="3076" width="15.5703125" style="103" customWidth="1"/>
    <col min="3077" max="3077" width="11.5703125" style="103" customWidth="1"/>
    <col min="3078" max="3078" width="10.42578125" style="103" customWidth="1"/>
    <col min="3079" max="3079" width="17.5703125" style="103" customWidth="1"/>
    <col min="3080" max="3080" width="14.42578125" style="103" customWidth="1"/>
    <col min="3081" max="3083" width="11.42578125" style="103" customWidth="1"/>
    <col min="3084" max="3328" width="9" style="103"/>
    <col min="3329" max="3329" width="18" style="103" customWidth="1"/>
    <col min="3330" max="3330" width="10.42578125" style="103" customWidth="1"/>
    <col min="3331" max="3331" width="11.42578125" style="103" customWidth="1"/>
    <col min="3332" max="3332" width="15.5703125" style="103" customWidth="1"/>
    <col min="3333" max="3333" width="11.5703125" style="103" customWidth="1"/>
    <col min="3334" max="3334" width="10.42578125" style="103" customWidth="1"/>
    <col min="3335" max="3335" width="17.5703125" style="103" customWidth="1"/>
    <col min="3336" max="3336" width="14.42578125" style="103" customWidth="1"/>
    <col min="3337" max="3339" width="11.42578125" style="103" customWidth="1"/>
    <col min="3340" max="3584" width="9" style="103"/>
    <col min="3585" max="3585" width="18" style="103" customWidth="1"/>
    <col min="3586" max="3586" width="10.42578125" style="103" customWidth="1"/>
    <col min="3587" max="3587" width="11.42578125" style="103" customWidth="1"/>
    <col min="3588" max="3588" width="15.5703125" style="103" customWidth="1"/>
    <col min="3589" max="3589" width="11.5703125" style="103" customWidth="1"/>
    <col min="3590" max="3590" width="10.42578125" style="103" customWidth="1"/>
    <col min="3591" max="3591" width="17.5703125" style="103" customWidth="1"/>
    <col min="3592" max="3592" width="14.42578125" style="103" customWidth="1"/>
    <col min="3593" max="3595" width="11.42578125" style="103" customWidth="1"/>
    <col min="3596" max="3840" width="9" style="103"/>
    <col min="3841" max="3841" width="18" style="103" customWidth="1"/>
    <col min="3842" max="3842" width="10.42578125" style="103" customWidth="1"/>
    <col min="3843" max="3843" width="11.42578125" style="103" customWidth="1"/>
    <col min="3844" max="3844" width="15.5703125" style="103" customWidth="1"/>
    <col min="3845" max="3845" width="11.5703125" style="103" customWidth="1"/>
    <col min="3846" max="3846" width="10.42578125" style="103" customWidth="1"/>
    <col min="3847" max="3847" width="17.5703125" style="103" customWidth="1"/>
    <col min="3848" max="3848" width="14.42578125" style="103" customWidth="1"/>
    <col min="3849" max="3851" width="11.42578125" style="103" customWidth="1"/>
    <col min="3852" max="4096" width="9" style="103"/>
    <col min="4097" max="4097" width="18" style="103" customWidth="1"/>
    <col min="4098" max="4098" width="10.42578125" style="103" customWidth="1"/>
    <col min="4099" max="4099" width="11.42578125" style="103" customWidth="1"/>
    <col min="4100" max="4100" width="15.5703125" style="103" customWidth="1"/>
    <col min="4101" max="4101" width="11.5703125" style="103" customWidth="1"/>
    <col min="4102" max="4102" width="10.42578125" style="103" customWidth="1"/>
    <col min="4103" max="4103" width="17.5703125" style="103" customWidth="1"/>
    <col min="4104" max="4104" width="14.42578125" style="103" customWidth="1"/>
    <col min="4105" max="4107" width="11.42578125" style="103" customWidth="1"/>
    <col min="4108" max="4352" width="9" style="103"/>
    <col min="4353" max="4353" width="18" style="103" customWidth="1"/>
    <col min="4354" max="4354" width="10.42578125" style="103" customWidth="1"/>
    <col min="4355" max="4355" width="11.42578125" style="103" customWidth="1"/>
    <col min="4356" max="4356" width="15.5703125" style="103" customWidth="1"/>
    <col min="4357" max="4357" width="11.5703125" style="103" customWidth="1"/>
    <col min="4358" max="4358" width="10.42578125" style="103" customWidth="1"/>
    <col min="4359" max="4359" width="17.5703125" style="103" customWidth="1"/>
    <col min="4360" max="4360" width="14.42578125" style="103" customWidth="1"/>
    <col min="4361" max="4363" width="11.42578125" style="103" customWidth="1"/>
    <col min="4364" max="4608" width="9" style="103"/>
    <col min="4609" max="4609" width="18" style="103" customWidth="1"/>
    <col min="4610" max="4610" width="10.42578125" style="103" customWidth="1"/>
    <col min="4611" max="4611" width="11.42578125" style="103" customWidth="1"/>
    <col min="4612" max="4612" width="15.5703125" style="103" customWidth="1"/>
    <col min="4613" max="4613" width="11.5703125" style="103" customWidth="1"/>
    <col min="4614" max="4614" width="10.42578125" style="103" customWidth="1"/>
    <col min="4615" max="4615" width="17.5703125" style="103" customWidth="1"/>
    <col min="4616" max="4616" width="14.42578125" style="103" customWidth="1"/>
    <col min="4617" max="4619" width="11.42578125" style="103" customWidth="1"/>
    <col min="4620" max="4864" width="9" style="103"/>
    <col min="4865" max="4865" width="18" style="103" customWidth="1"/>
    <col min="4866" max="4866" width="10.42578125" style="103" customWidth="1"/>
    <col min="4867" max="4867" width="11.42578125" style="103" customWidth="1"/>
    <col min="4868" max="4868" width="15.5703125" style="103" customWidth="1"/>
    <col min="4869" max="4869" width="11.5703125" style="103" customWidth="1"/>
    <col min="4870" max="4870" width="10.42578125" style="103" customWidth="1"/>
    <col min="4871" max="4871" width="17.5703125" style="103" customWidth="1"/>
    <col min="4872" max="4872" width="14.42578125" style="103" customWidth="1"/>
    <col min="4873" max="4875" width="11.42578125" style="103" customWidth="1"/>
    <col min="4876" max="5120" width="9" style="103"/>
    <col min="5121" max="5121" width="18" style="103" customWidth="1"/>
    <col min="5122" max="5122" width="10.42578125" style="103" customWidth="1"/>
    <col min="5123" max="5123" width="11.42578125" style="103" customWidth="1"/>
    <col min="5124" max="5124" width="15.5703125" style="103" customWidth="1"/>
    <col min="5125" max="5125" width="11.5703125" style="103" customWidth="1"/>
    <col min="5126" max="5126" width="10.42578125" style="103" customWidth="1"/>
    <col min="5127" max="5127" width="17.5703125" style="103" customWidth="1"/>
    <col min="5128" max="5128" width="14.42578125" style="103" customWidth="1"/>
    <col min="5129" max="5131" width="11.42578125" style="103" customWidth="1"/>
    <col min="5132" max="5376" width="9" style="103"/>
    <col min="5377" max="5377" width="18" style="103" customWidth="1"/>
    <col min="5378" max="5378" width="10.42578125" style="103" customWidth="1"/>
    <col min="5379" max="5379" width="11.42578125" style="103" customWidth="1"/>
    <col min="5380" max="5380" width="15.5703125" style="103" customWidth="1"/>
    <col min="5381" max="5381" width="11.5703125" style="103" customWidth="1"/>
    <col min="5382" max="5382" width="10.42578125" style="103" customWidth="1"/>
    <col min="5383" max="5383" width="17.5703125" style="103" customWidth="1"/>
    <col min="5384" max="5384" width="14.42578125" style="103" customWidth="1"/>
    <col min="5385" max="5387" width="11.42578125" style="103" customWidth="1"/>
    <col min="5388" max="5632" width="9" style="103"/>
    <col min="5633" max="5633" width="18" style="103" customWidth="1"/>
    <col min="5634" max="5634" width="10.42578125" style="103" customWidth="1"/>
    <col min="5635" max="5635" width="11.42578125" style="103" customWidth="1"/>
    <col min="5636" max="5636" width="15.5703125" style="103" customWidth="1"/>
    <col min="5637" max="5637" width="11.5703125" style="103" customWidth="1"/>
    <col min="5638" max="5638" width="10.42578125" style="103" customWidth="1"/>
    <col min="5639" max="5639" width="17.5703125" style="103" customWidth="1"/>
    <col min="5640" max="5640" width="14.42578125" style="103" customWidth="1"/>
    <col min="5641" max="5643" width="11.42578125" style="103" customWidth="1"/>
    <col min="5644" max="5888" width="9" style="103"/>
    <col min="5889" max="5889" width="18" style="103" customWidth="1"/>
    <col min="5890" max="5890" width="10.42578125" style="103" customWidth="1"/>
    <col min="5891" max="5891" width="11.42578125" style="103" customWidth="1"/>
    <col min="5892" max="5892" width="15.5703125" style="103" customWidth="1"/>
    <col min="5893" max="5893" width="11.5703125" style="103" customWidth="1"/>
    <col min="5894" max="5894" width="10.42578125" style="103" customWidth="1"/>
    <col min="5895" max="5895" width="17.5703125" style="103" customWidth="1"/>
    <col min="5896" max="5896" width="14.42578125" style="103" customWidth="1"/>
    <col min="5897" max="5899" width="11.42578125" style="103" customWidth="1"/>
    <col min="5900" max="6144" width="9" style="103"/>
    <col min="6145" max="6145" width="18" style="103" customWidth="1"/>
    <col min="6146" max="6146" width="10.42578125" style="103" customWidth="1"/>
    <col min="6147" max="6147" width="11.42578125" style="103" customWidth="1"/>
    <col min="6148" max="6148" width="15.5703125" style="103" customWidth="1"/>
    <col min="6149" max="6149" width="11.5703125" style="103" customWidth="1"/>
    <col min="6150" max="6150" width="10.42578125" style="103" customWidth="1"/>
    <col min="6151" max="6151" width="17.5703125" style="103" customWidth="1"/>
    <col min="6152" max="6152" width="14.42578125" style="103" customWidth="1"/>
    <col min="6153" max="6155" width="11.42578125" style="103" customWidth="1"/>
    <col min="6156" max="6400" width="9" style="103"/>
    <col min="6401" max="6401" width="18" style="103" customWidth="1"/>
    <col min="6402" max="6402" width="10.42578125" style="103" customWidth="1"/>
    <col min="6403" max="6403" width="11.42578125" style="103" customWidth="1"/>
    <col min="6404" max="6404" width="15.5703125" style="103" customWidth="1"/>
    <col min="6405" max="6405" width="11.5703125" style="103" customWidth="1"/>
    <col min="6406" max="6406" width="10.42578125" style="103" customWidth="1"/>
    <col min="6407" max="6407" width="17.5703125" style="103" customWidth="1"/>
    <col min="6408" max="6408" width="14.42578125" style="103" customWidth="1"/>
    <col min="6409" max="6411" width="11.42578125" style="103" customWidth="1"/>
    <col min="6412" max="6656" width="9" style="103"/>
    <col min="6657" max="6657" width="18" style="103" customWidth="1"/>
    <col min="6658" max="6658" width="10.42578125" style="103" customWidth="1"/>
    <col min="6659" max="6659" width="11.42578125" style="103" customWidth="1"/>
    <col min="6660" max="6660" width="15.5703125" style="103" customWidth="1"/>
    <col min="6661" max="6661" width="11.5703125" style="103" customWidth="1"/>
    <col min="6662" max="6662" width="10.42578125" style="103" customWidth="1"/>
    <col min="6663" max="6663" width="17.5703125" style="103" customWidth="1"/>
    <col min="6664" max="6664" width="14.42578125" style="103" customWidth="1"/>
    <col min="6665" max="6667" width="11.42578125" style="103" customWidth="1"/>
    <col min="6668" max="6912" width="9" style="103"/>
    <col min="6913" max="6913" width="18" style="103" customWidth="1"/>
    <col min="6914" max="6914" width="10.42578125" style="103" customWidth="1"/>
    <col min="6915" max="6915" width="11.42578125" style="103" customWidth="1"/>
    <col min="6916" max="6916" width="15.5703125" style="103" customWidth="1"/>
    <col min="6917" max="6917" width="11.5703125" style="103" customWidth="1"/>
    <col min="6918" max="6918" width="10.42578125" style="103" customWidth="1"/>
    <col min="6919" max="6919" width="17.5703125" style="103" customWidth="1"/>
    <col min="6920" max="6920" width="14.42578125" style="103" customWidth="1"/>
    <col min="6921" max="6923" width="11.42578125" style="103" customWidth="1"/>
    <col min="6924" max="7168" width="9" style="103"/>
    <col min="7169" max="7169" width="18" style="103" customWidth="1"/>
    <col min="7170" max="7170" width="10.42578125" style="103" customWidth="1"/>
    <col min="7171" max="7171" width="11.42578125" style="103" customWidth="1"/>
    <col min="7172" max="7172" width="15.5703125" style="103" customWidth="1"/>
    <col min="7173" max="7173" width="11.5703125" style="103" customWidth="1"/>
    <col min="7174" max="7174" width="10.42578125" style="103" customWidth="1"/>
    <col min="7175" max="7175" width="17.5703125" style="103" customWidth="1"/>
    <col min="7176" max="7176" width="14.42578125" style="103" customWidth="1"/>
    <col min="7177" max="7179" width="11.42578125" style="103" customWidth="1"/>
    <col min="7180" max="7424" width="9" style="103"/>
    <col min="7425" max="7425" width="18" style="103" customWidth="1"/>
    <col min="7426" max="7426" width="10.42578125" style="103" customWidth="1"/>
    <col min="7427" max="7427" width="11.42578125" style="103" customWidth="1"/>
    <col min="7428" max="7428" width="15.5703125" style="103" customWidth="1"/>
    <col min="7429" max="7429" width="11.5703125" style="103" customWidth="1"/>
    <col min="7430" max="7430" width="10.42578125" style="103" customWidth="1"/>
    <col min="7431" max="7431" width="17.5703125" style="103" customWidth="1"/>
    <col min="7432" max="7432" width="14.42578125" style="103" customWidth="1"/>
    <col min="7433" max="7435" width="11.42578125" style="103" customWidth="1"/>
    <col min="7436" max="7680" width="9" style="103"/>
    <col min="7681" max="7681" width="18" style="103" customWidth="1"/>
    <col min="7682" max="7682" width="10.42578125" style="103" customWidth="1"/>
    <col min="7683" max="7683" width="11.42578125" style="103" customWidth="1"/>
    <col min="7684" max="7684" width="15.5703125" style="103" customWidth="1"/>
    <col min="7685" max="7685" width="11.5703125" style="103" customWidth="1"/>
    <col min="7686" max="7686" width="10.42578125" style="103" customWidth="1"/>
    <col min="7687" max="7687" width="17.5703125" style="103" customWidth="1"/>
    <col min="7688" max="7688" width="14.42578125" style="103" customWidth="1"/>
    <col min="7689" max="7691" width="11.42578125" style="103" customWidth="1"/>
    <col min="7692" max="7936" width="9" style="103"/>
    <col min="7937" max="7937" width="18" style="103" customWidth="1"/>
    <col min="7938" max="7938" width="10.42578125" style="103" customWidth="1"/>
    <col min="7939" max="7939" width="11.42578125" style="103" customWidth="1"/>
    <col min="7940" max="7940" width="15.5703125" style="103" customWidth="1"/>
    <col min="7941" max="7941" width="11.5703125" style="103" customWidth="1"/>
    <col min="7942" max="7942" width="10.42578125" style="103" customWidth="1"/>
    <col min="7943" max="7943" width="17.5703125" style="103" customWidth="1"/>
    <col min="7944" max="7944" width="14.42578125" style="103" customWidth="1"/>
    <col min="7945" max="7947" width="11.42578125" style="103" customWidth="1"/>
    <col min="7948" max="8192" width="9" style="103"/>
    <col min="8193" max="8193" width="18" style="103" customWidth="1"/>
    <col min="8194" max="8194" width="10.42578125" style="103" customWidth="1"/>
    <col min="8195" max="8195" width="11.42578125" style="103" customWidth="1"/>
    <col min="8196" max="8196" width="15.5703125" style="103" customWidth="1"/>
    <col min="8197" max="8197" width="11.5703125" style="103" customWidth="1"/>
    <col min="8198" max="8198" width="10.42578125" style="103" customWidth="1"/>
    <col min="8199" max="8199" width="17.5703125" style="103" customWidth="1"/>
    <col min="8200" max="8200" width="14.42578125" style="103" customWidth="1"/>
    <col min="8201" max="8203" width="11.42578125" style="103" customWidth="1"/>
    <col min="8204" max="8448" width="9" style="103"/>
    <col min="8449" max="8449" width="18" style="103" customWidth="1"/>
    <col min="8450" max="8450" width="10.42578125" style="103" customWidth="1"/>
    <col min="8451" max="8451" width="11.42578125" style="103" customWidth="1"/>
    <col min="8452" max="8452" width="15.5703125" style="103" customWidth="1"/>
    <col min="8453" max="8453" width="11.5703125" style="103" customWidth="1"/>
    <col min="8454" max="8454" width="10.42578125" style="103" customWidth="1"/>
    <col min="8455" max="8455" width="17.5703125" style="103" customWidth="1"/>
    <col min="8456" max="8456" width="14.42578125" style="103" customWidth="1"/>
    <col min="8457" max="8459" width="11.42578125" style="103" customWidth="1"/>
    <col min="8460" max="8704" width="9" style="103"/>
    <col min="8705" max="8705" width="18" style="103" customWidth="1"/>
    <col min="8706" max="8706" width="10.42578125" style="103" customWidth="1"/>
    <col min="8707" max="8707" width="11.42578125" style="103" customWidth="1"/>
    <col min="8708" max="8708" width="15.5703125" style="103" customWidth="1"/>
    <col min="8709" max="8709" width="11.5703125" style="103" customWidth="1"/>
    <col min="8710" max="8710" width="10.42578125" style="103" customWidth="1"/>
    <col min="8711" max="8711" width="17.5703125" style="103" customWidth="1"/>
    <col min="8712" max="8712" width="14.42578125" style="103" customWidth="1"/>
    <col min="8713" max="8715" width="11.42578125" style="103" customWidth="1"/>
    <col min="8716" max="8960" width="9" style="103"/>
    <col min="8961" max="8961" width="18" style="103" customWidth="1"/>
    <col min="8962" max="8962" width="10.42578125" style="103" customWidth="1"/>
    <col min="8963" max="8963" width="11.42578125" style="103" customWidth="1"/>
    <col min="8964" max="8964" width="15.5703125" style="103" customWidth="1"/>
    <col min="8965" max="8965" width="11.5703125" style="103" customWidth="1"/>
    <col min="8966" max="8966" width="10.42578125" style="103" customWidth="1"/>
    <col min="8967" max="8967" width="17.5703125" style="103" customWidth="1"/>
    <col min="8968" max="8968" width="14.42578125" style="103" customWidth="1"/>
    <col min="8969" max="8971" width="11.42578125" style="103" customWidth="1"/>
    <col min="8972" max="9216" width="9" style="103"/>
    <col min="9217" max="9217" width="18" style="103" customWidth="1"/>
    <col min="9218" max="9218" width="10.42578125" style="103" customWidth="1"/>
    <col min="9219" max="9219" width="11.42578125" style="103" customWidth="1"/>
    <col min="9220" max="9220" width="15.5703125" style="103" customWidth="1"/>
    <col min="9221" max="9221" width="11.5703125" style="103" customWidth="1"/>
    <col min="9222" max="9222" width="10.42578125" style="103" customWidth="1"/>
    <col min="9223" max="9223" width="17.5703125" style="103" customWidth="1"/>
    <col min="9224" max="9224" width="14.42578125" style="103" customWidth="1"/>
    <col min="9225" max="9227" width="11.42578125" style="103" customWidth="1"/>
    <col min="9228" max="9472" width="9" style="103"/>
    <col min="9473" max="9473" width="18" style="103" customWidth="1"/>
    <col min="9474" max="9474" width="10.42578125" style="103" customWidth="1"/>
    <col min="9475" max="9475" width="11.42578125" style="103" customWidth="1"/>
    <col min="9476" max="9476" width="15.5703125" style="103" customWidth="1"/>
    <col min="9477" max="9477" width="11.5703125" style="103" customWidth="1"/>
    <col min="9478" max="9478" width="10.42578125" style="103" customWidth="1"/>
    <col min="9479" max="9479" width="17.5703125" style="103" customWidth="1"/>
    <col min="9480" max="9480" width="14.42578125" style="103" customWidth="1"/>
    <col min="9481" max="9483" width="11.42578125" style="103" customWidth="1"/>
    <col min="9484" max="9728" width="9" style="103"/>
    <col min="9729" max="9729" width="18" style="103" customWidth="1"/>
    <col min="9730" max="9730" width="10.42578125" style="103" customWidth="1"/>
    <col min="9731" max="9731" width="11.42578125" style="103" customWidth="1"/>
    <col min="9732" max="9732" width="15.5703125" style="103" customWidth="1"/>
    <col min="9733" max="9733" width="11.5703125" style="103" customWidth="1"/>
    <col min="9734" max="9734" width="10.42578125" style="103" customWidth="1"/>
    <col min="9735" max="9735" width="17.5703125" style="103" customWidth="1"/>
    <col min="9736" max="9736" width="14.42578125" style="103" customWidth="1"/>
    <col min="9737" max="9739" width="11.42578125" style="103" customWidth="1"/>
    <col min="9740" max="9984" width="9" style="103"/>
    <col min="9985" max="9985" width="18" style="103" customWidth="1"/>
    <col min="9986" max="9986" width="10.42578125" style="103" customWidth="1"/>
    <col min="9987" max="9987" width="11.42578125" style="103" customWidth="1"/>
    <col min="9988" max="9988" width="15.5703125" style="103" customWidth="1"/>
    <col min="9989" max="9989" width="11.5703125" style="103" customWidth="1"/>
    <col min="9990" max="9990" width="10.42578125" style="103" customWidth="1"/>
    <col min="9991" max="9991" width="17.5703125" style="103" customWidth="1"/>
    <col min="9992" max="9992" width="14.42578125" style="103" customWidth="1"/>
    <col min="9993" max="9995" width="11.42578125" style="103" customWidth="1"/>
    <col min="9996" max="10240" width="9" style="103"/>
    <col min="10241" max="10241" width="18" style="103" customWidth="1"/>
    <col min="10242" max="10242" width="10.42578125" style="103" customWidth="1"/>
    <col min="10243" max="10243" width="11.42578125" style="103" customWidth="1"/>
    <col min="10244" max="10244" width="15.5703125" style="103" customWidth="1"/>
    <col min="10245" max="10245" width="11.5703125" style="103" customWidth="1"/>
    <col min="10246" max="10246" width="10.42578125" style="103" customWidth="1"/>
    <col min="10247" max="10247" width="17.5703125" style="103" customWidth="1"/>
    <col min="10248" max="10248" width="14.42578125" style="103" customWidth="1"/>
    <col min="10249" max="10251" width="11.42578125" style="103" customWidth="1"/>
    <col min="10252" max="10496" width="9" style="103"/>
    <col min="10497" max="10497" width="18" style="103" customWidth="1"/>
    <col min="10498" max="10498" width="10.42578125" style="103" customWidth="1"/>
    <col min="10499" max="10499" width="11.42578125" style="103" customWidth="1"/>
    <col min="10500" max="10500" width="15.5703125" style="103" customWidth="1"/>
    <col min="10501" max="10501" width="11.5703125" style="103" customWidth="1"/>
    <col min="10502" max="10502" width="10.42578125" style="103" customWidth="1"/>
    <col min="10503" max="10503" width="17.5703125" style="103" customWidth="1"/>
    <col min="10504" max="10504" width="14.42578125" style="103" customWidth="1"/>
    <col min="10505" max="10507" width="11.42578125" style="103" customWidth="1"/>
    <col min="10508" max="10752" width="9" style="103"/>
    <col min="10753" max="10753" width="18" style="103" customWidth="1"/>
    <col min="10754" max="10754" width="10.42578125" style="103" customWidth="1"/>
    <col min="10755" max="10755" width="11.42578125" style="103" customWidth="1"/>
    <col min="10756" max="10756" width="15.5703125" style="103" customWidth="1"/>
    <col min="10757" max="10757" width="11.5703125" style="103" customWidth="1"/>
    <col min="10758" max="10758" width="10.42578125" style="103" customWidth="1"/>
    <col min="10759" max="10759" width="17.5703125" style="103" customWidth="1"/>
    <col min="10760" max="10760" width="14.42578125" style="103" customWidth="1"/>
    <col min="10761" max="10763" width="11.42578125" style="103" customWidth="1"/>
    <col min="10764" max="11008" width="9" style="103"/>
    <col min="11009" max="11009" width="18" style="103" customWidth="1"/>
    <col min="11010" max="11010" width="10.42578125" style="103" customWidth="1"/>
    <col min="11011" max="11011" width="11.42578125" style="103" customWidth="1"/>
    <col min="11012" max="11012" width="15.5703125" style="103" customWidth="1"/>
    <col min="11013" max="11013" width="11.5703125" style="103" customWidth="1"/>
    <col min="11014" max="11014" width="10.42578125" style="103" customWidth="1"/>
    <col min="11015" max="11015" width="17.5703125" style="103" customWidth="1"/>
    <col min="11016" max="11016" width="14.42578125" style="103" customWidth="1"/>
    <col min="11017" max="11019" width="11.42578125" style="103" customWidth="1"/>
    <col min="11020" max="11264" width="9" style="103"/>
    <col min="11265" max="11265" width="18" style="103" customWidth="1"/>
    <col min="11266" max="11266" width="10.42578125" style="103" customWidth="1"/>
    <col min="11267" max="11267" width="11.42578125" style="103" customWidth="1"/>
    <col min="11268" max="11268" width="15.5703125" style="103" customWidth="1"/>
    <col min="11269" max="11269" width="11.5703125" style="103" customWidth="1"/>
    <col min="11270" max="11270" width="10.42578125" style="103" customWidth="1"/>
    <col min="11271" max="11271" width="17.5703125" style="103" customWidth="1"/>
    <col min="11272" max="11272" width="14.42578125" style="103" customWidth="1"/>
    <col min="11273" max="11275" width="11.42578125" style="103" customWidth="1"/>
    <col min="11276" max="11520" width="9" style="103"/>
    <col min="11521" max="11521" width="18" style="103" customWidth="1"/>
    <col min="11522" max="11522" width="10.42578125" style="103" customWidth="1"/>
    <col min="11523" max="11523" width="11.42578125" style="103" customWidth="1"/>
    <col min="11524" max="11524" width="15.5703125" style="103" customWidth="1"/>
    <col min="11525" max="11525" width="11.5703125" style="103" customWidth="1"/>
    <col min="11526" max="11526" width="10.42578125" style="103" customWidth="1"/>
    <col min="11527" max="11527" width="17.5703125" style="103" customWidth="1"/>
    <col min="11528" max="11528" width="14.42578125" style="103" customWidth="1"/>
    <col min="11529" max="11531" width="11.42578125" style="103" customWidth="1"/>
    <col min="11532" max="11776" width="9" style="103"/>
    <col min="11777" max="11777" width="18" style="103" customWidth="1"/>
    <col min="11778" max="11778" width="10.42578125" style="103" customWidth="1"/>
    <col min="11779" max="11779" width="11.42578125" style="103" customWidth="1"/>
    <col min="11780" max="11780" width="15.5703125" style="103" customWidth="1"/>
    <col min="11781" max="11781" width="11.5703125" style="103" customWidth="1"/>
    <col min="11782" max="11782" width="10.42578125" style="103" customWidth="1"/>
    <col min="11783" max="11783" width="17.5703125" style="103" customWidth="1"/>
    <col min="11784" max="11784" width="14.42578125" style="103" customWidth="1"/>
    <col min="11785" max="11787" width="11.42578125" style="103" customWidth="1"/>
    <col min="11788" max="12032" width="9" style="103"/>
    <col min="12033" max="12033" width="18" style="103" customWidth="1"/>
    <col min="12034" max="12034" width="10.42578125" style="103" customWidth="1"/>
    <col min="12035" max="12035" width="11.42578125" style="103" customWidth="1"/>
    <col min="12036" max="12036" width="15.5703125" style="103" customWidth="1"/>
    <col min="12037" max="12037" width="11.5703125" style="103" customWidth="1"/>
    <col min="12038" max="12038" width="10.42578125" style="103" customWidth="1"/>
    <col min="12039" max="12039" width="17.5703125" style="103" customWidth="1"/>
    <col min="12040" max="12040" width="14.42578125" style="103" customWidth="1"/>
    <col min="12041" max="12043" width="11.42578125" style="103" customWidth="1"/>
    <col min="12044" max="12288" width="9" style="103"/>
    <col min="12289" max="12289" width="18" style="103" customWidth="1"/>
    <col min="12290" max="12290" width="10.42578125" style="103" customWidth="1"/>
    <col min="12291" max="12291" width="11.42578125" style="103" customWidth="1"/>
    <col min="12292" max="12292" width="15.5703125" style="103" customWidth="1"/>
    <col min="12293" max="12293" width="11.5703125" style="103" customWidth="1"/>
    <col min="12294" max="12294" width="10.42578125" style="103" customWidth="1"/>
    <col min="12295" max="12295" width="17.5703125" style="103" customWidth="1"/>
    <col min="12296" max="12296" width="14.42578125" style="103" customWidth="1"/>
    <col min="12297" max="12299" width="11.42578125" style="103" customWidth="1"/>
    <col min="12300" max="12544" width="9" style="103"/>
    <col min="12545" max="12545" width="18" style="103" customWidth="1"/>
    <col min="12546" max="12546" width="10.42578125" style="103" customWidth="1"/>
    <col min="12547" max="12547" width="11.42578125" style="103" customWidth="1"/>
    <col min="12548" max="12548" width="15.5703125" style="103" customWidth="1"/>
    <col min="12549" max="12549" width="11.5703125" style="103" customWidth="1"/>
    <col min="12550" max="12550" width="10.42578125" style="103" customWidth="1"/>
    <col min="12551" max="12551" width="17.5703125" style="103" customWidth="1"/>
    <col min="12552" max="12552" width="14.42578125" style="103" customWidth="1"/>
    <col min="12553" max="12555" width="11.42578125" style="103" customWidth="1"/>
    <col min="12556" max="12800" width="9" style="103"/>
    <col min="12801" max="12801" width="18" style="103" customWidth="1"/>
    <col min="12802" max="12802" width="10.42578125" style="103" customWidth="1"/>
    <col min="12803" max="12803" width="11.42578125" style="103" customWidth="1"/>
    <col min="12804" max="12804" width="15.5703125" style="103" customWidth="1"/>
    <col min="12805" max="12805" width="11.5703125" style="103" customWidth="1"/>
    <col min="12806" max="12806" width="10.42578125" style="103" customWidth="1"/>
    <col min="12807" max="12807" width="17.5703125" style="103" customWidth="1"/>
    <col min="12808" max="12808" width="14.42578125" style="103" customWidth="1"/>
    <col min="12809" max="12811" width="11.42578125" style="103" customWidth="1"/>
    <col min="12812" max="13056" width="9" style="103"/>
    <col min="13057" max="13057" width="18" style="103" customWidth="1"/>
    <col min="13058" max="13058" width="10.42578125" style="103" customWidth="1"/>
    <col min="13059" max="13059" width="11.42578125" style="103" customWidth="1"/>
    <col min="13060" max="13060" width="15.5703125" style="103" customWidth="1"/>
    <col min="13061" max="13061" width="11.5703125" style="103" customWidth="1"/>
    <col min="13062" max="13062" width="10.42578125" style="103" customWidth="1"/>
    <col min="13063" max="13063" width="17.5703125" style="103" customWidth="1"/>
    <col min="13064" max="13064" width="14.42578125" style="103" customWidth="1"/>
    <col min="13065" max="13067" width="11.42578125" style="103" customWidth="1"/>
    <col min="13068" max="13312" width="9" style="103"/>
    <col min="13313" max="13313" width="18" style="103" customWidth="1"/>
    <col min="13314" max="13314" width="10.42578125" style="103" customWidth="1"/>
    <col min="13315" max="13315" width="11.42578125" style="103" customWidth="1"/>
    <col min="13316" max="13316" width="15.5703125" style="103" customWidth="1"/>
    <col min="13317" max="13317" width="11.5703125" style="103" customWidth="1"/>
    <col min="13318" max="13318" width="10.42578125" style="103" customWidth="1"/>
    <col min="13319" max="13319" width="17.5703125" style="103" customWidth="1"/>
    <col min="13320" max="13320" width="14.42578125" style="103" customWidth="1"/>
    <col min="13321" max="13323" width="11.42578125" style="103" customWidth="1"/>
    <col min="13324" max="13568" width="9" style="103"/>
    <col min="13569" max="13569" width="18" style="103" customWidth="1"/>
    <col min="13570" max="13570" width="10.42578125" style="103" customWidth="1"/>
    <col min="13571" max="13571" width="11.42578125" style="103" customWidth="1"/>
    <col min="13572" max="13572" width="15.5703125" style="103" customWidth="1"/>
    <col min="13573" max="13573" width="11.5703125" style="103" customWidth="1"/>
    <col min="13574" max="13574" width="10.42578125" style="103" customWidth="1"/>
    <col min="13575" max="13575" width="17.5703125" style="103" customWidth="1"/>
    <col min="13576" max="13576" width="14.42578125" style="103" customWidth="1"/>
    <col min="13577" max="13579" width="11.42578125" style="103" customWidth="1"/>
    <col min="13580" max="13824" width="9" style="103"/>
    <col min="13825" max="13825" width="18" style="103" customWidth="1"/>
    <col min="13826" max="13826" width="10.42578125" style="103" customWidth="1"/>
    <col min="13827" max="13827" width="11.42578125" style="103" customWidth="1"/>
    <col min="13828" max="13828" width="15.5703125" style="103" customWidth="1"/>
    <col min="13829" max="13829" width="11.5703125" style="103" customWidth="1"/>
    <col min="13830" max="13830" width="10.42578125" style="103" customWidth="1"/>
    <col min="13831" max="13831" width="17.5703125" style="103" customWidth="1"/>
    <col min="13832" max="13832" width="14.42578125" style="103" customWidth="1"/>
    <col min="13833" max="13835" width="11.42578125" style="103" customWidth="1"/>
    <col min="13836" max="14080" width="9" style="103"/>
    <col min="14081" max="14081" width="18" style="103" customWidth="1"/>
    <col min="14082" max="14082" width="10.42578125" style="103" customWidth="1"/>
    <col min="14083" max="14083" width="11.42578125" style="103" customWidth="1"/>
    <col min="14084" max="14084" width="15.5703125" style="103" customWidth="1"/>
    <col min="14085" max="14085" width="11.5703125" style="103" customWidth="1"/>
    <col min="14086" max="14086" width="10.42578125" style="103" customWidth="1"/>
    <col min="14087" max="14087" width="17.5703125" style="103" customWidth="1"/>
    <col min="14088" max="14088" width="14.42578125" style="103" customWidth="1"/>
    <col min="14089" max="14091" width="11.42578125" style="103" customWidth="1"/>
    <col min="14092" max="14336" width="9" style="103"/>
    <col min="14337" max="14337" width="18" style="103" customWidth="1"/>
    <col min="14338" max="14338" width="10.42578125" style="103" customWidth="1"/>
    <col min="14339" max="14339" width="11.42578125" style="103" customWidth="1"/>
    <col min="14340" max="14340" width="15.5703125" style="103" customWidth="1"/>
    <col min="14341" max="14341" width="11.5703125" style="103" customWidth="1"/>
    <col min="14342" max="14342" width="10.42578125" style="103" customWidth="1"/>
    <col min="14343" max="14343" width="17.5703125" style="103" customWidth="1"/>
    <col min="14344" max="14344" width="14.42578125" style="103" customWidth="1"/>
    <col min="14345" max="14347" width="11.42578125" style="103" customWidth="1"/>
    <col min="14348" max="14592" width="9" style="103"/>
    <col min="14593" max="14593" width="18" style="103" customWidth="1"/>
    <col min="14594" max="14594" width="10.42578125" style="103" customWidth="1"/>
    <col min="14595" max="14595" width="11.42578125" style="103" customWidth="1"/>
    <col min="14596" max="14596" width="15.5703125" style="103" customWidth="1"/>
    <col min="14597" max="14597" width="11.5703125" style="103" customWidth="1"/>
    <col min="14598" max="14598" width="10.42578125" style="103" customWidth="1"/>
    <col min="14599" max="14599" width="17.5703125" style="103" customWidth="1"/>
    <col min="14600" max="14600" width="14.42578125" style="103" customWidth="1"/>
    <col min="14601" max="14603" width="11.42578125" style="103" customWidth="1"/>
    <col min="14604" max="14848" width="9" style="103"/>
    <col min="14849" max="14849" width="18" style="103" customWidth="1"/>
    <col min="14850" max="14850" width="10.42578125" style="103" customWidth="1"/>
    <col min="14851" max="14851" width="11.42578125" style="103" customWidth="1"/>
    <col min="14852" max="14852" width="15.5703125" style="103" customWidth="1"/>
    <col min="14853" max="14853" width="11.5703125" style="103" customWidth="1"/>
    <col min="14854" max="14854" width="10.42578125" style="103" customWidth="1"/>
    <col min="14855" max="14855" width="17.5703125" style="103" customWidth="1"/>
    <col min="14856" max="14856" width="14.42578125" style="103" customWidth="1"/>
    <col min="14857" max="14859" width="11.42578125" style="103" customWidth="1"/>
    <col min="14860" max="15104" width="9" style="103"/>
    <col min="15105" max="15105" width="18" style="103" customWidth="1"/>
    <col min="15106" max="15106" width="10.42578125" style="103" customWidth="1"/>
    <col min="15107" max="15107" width="11.42578125" style="103" customWidth="1"/>
    <col min="15108" max="15108" width="15.5703125" style="103" customWidth="1"/>
    <col min="15109" max="15109" width="11.5703125" style="103" customWidth="1"/>
    <col min="15110" max="15110" width="10.42578125" style="103" customWidth="1"/>
    <col min="15111" max="15111" width="17.5703125" style="103" customWidth="1"/>
    <col min="15112" max="15112" width="14.42578125" style="103" customWidth="1"/>
    <col min="15113" max="15115" width="11.42578125" style="103" customWidth="1"/>
    <col min="15116" max="15360" width="9" style="103"/>
    <col min="15361" max="15361" width="18" style="103" customWidth="1"/>
    <col min="15362" max="15362" width="10.42578125" style="103" customWidth="1"/>
    <col min="15363" max="15363" width="11.42578125" style="103" customWidth="1"/>
    <col min="15364" max="15364" width="15.5703125" style="103" customWidth="1"/>
    <col min="15365" max="15365" width="11.5703125" style="103" customWidth="1"/>
    <col min="15366" max="15366" width="10.42578125" style="103" customWidth="1"/>
    <col min="15367" max="15367" width="17.5703125" style="103" customWidth="1"/>
    <col min="15368" max="15368" width="14.42578125" style="103" customWidth="1"/>
    <col min="15369" max="15371" width="11.42578125" style="103" customWidth="1"/>
    <col min="15372" max="15616" width="9" style="103"/>
    <col min="15617" max="15617" width="18" style="103" customWidth="1"/>
    <col min="15618" max="15618" width="10.42578125" style="103" customWidth="1"/>
    <col min="15619" max="15619" width="11.42578125" style="103" customWidth="1"/>
    <col min="15620" max="15620" width="15.5703125" style="103" customWidth="1"/>
    <col min="15621" max="15621" width="11.5703125" style="103" customWidth="1"/>
    <col min="15622" max="15622" width="10.42578125" style="103" customWidth="1"/>
    <col min="15623" max="15623" width="17.5703125" style="103" customWidth="1"/>
    <col min="15624" max="15624" width="14.42578125" style="103" customWidth="1"/>
    <col min="15625" max="15627" width="11.42578125" style="103" customWidth="1"/>
    <col min="15628" max="15872" width="9" style="103"/>
    <col min="15873" max="15873" width="18" style="103" customWidth="1"/>
    <col min="15874" max="15874" width="10.42578125" style="103" customWidth="1"/>
    <col min="15875" max="15875" width="11.42578125" style="103" customWidth="1"/>
    <col min="15876" max="15876" width="15.5703125" style="103" customWidth="1"/>
    <col min="15877" max="15877" width="11.5703125" style="103" customWidth="1"/>
    <col min="15878" max="15878" width="10.42578125" style="103" customWidth="1"/>
    <col min="15879" max="15879" width="17.5703125" style="103" customWidth="1"/>
    <col min="15880" max="15880" width="14.42578125" style="103" customWidth="1"/>
    <col min="15881" max="15883" width="11.42578125" style="103" customWidth="1"/>
    <col min="15884" max="16128" width="9" style="103"/>
    <col min="16129" max="16129" width="18" style="103" customWidth="1"/>
    <col min="16130" max="16130" width="10.42578125" style="103" customWidth="1"/>
    <col min="16131" max="16131" width="11.42578125" style="103" customWidth="1"/>
    <col min="16132" max="16132" width="15.5703125" style="103" customWidth="1"/>
    <col min="16133" max="16133" width="11.5703125" style="103" customWidth="1"/>
    <col min="16134" max="16134" width="10.42578125" style="103" customWidth="1"/>
    <col min="16135" max="16135" width="17.5703125" style="103" customWidth="1"/>
    <col min="16136" max="16136" width="14.42578125" style="103" customWidth="1"/>
    <col min="16137" max="16139" width="11.42578125" style="103" customWidth="1"/>
    <col min="16140" max="16384" width="9" style="103"/>
  </cols>
  <sheetData>
    <row r="1" spans="1:11" s="93" customFormat="1" ht="46.35" customHeight="1" x14ac:dyDescent="0.2">
      <c r="A1" s="390" t="s">
        <v>91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s="93" customFormat="1" ht="11.85" customHeight="1" x14ac:dyDescent="0.25">
      <c r="C2" s="94"/>
      <c r="D2" s="94"/>
      <c r="E2" s="94"/>
      <c r="G2" s="94"/>
      <c r="H2" s="94"/>
      <c r="I2" s="94"/>
      <c r="J2" s="95"/>
      <c r="K2" s="96" t="s">
        <v>72</v>
      </c>
    </row>
    <row r="3" spans="1:11" s="97" customFormat="1" ht="21.75" customHeight="1" x14ac:dyDescent="0.2">
      <c r="A3" s="391"/>
      <c r="B3" s="384" t="s">
        <v>20</v>
      </c>
      <c r="C3" s="396" t="s">
        <v>73</v>
      </c>
      <c r="D3" s="396" t="s">
        <v>74</v>
      </c>
      <c r="E3" s="396" t="s">
        <v>75</v>
      </c>
      <c r="F3" s="396" t="s">
        <v>76</v>
      </c>
      <c r="G3" s="396" t="s">
        <v>77</v>
      </c>
      <c r="H3" s="396" t="s">
        <v>8</v>
      </c>
      <c r="I3" s="397" t="s">
        <v>15</v>
      </c>
      <c r="J3" s="395" t="s">
        <v>78</v>
      </c>
      <c r="K3" s="396" t="s">
        <v>12</v>
      </c>
    </row>
    <row r="4" spans="1:11" s="97" customFormat="1" ht="9" customHeight="1" x14ac:dyDescent="0.2">
      <c r="A4" s="392"/>
      <c r="B4" s="385"/>
      <c r="C4" s="396"/>
      <c r="D4" s="396"/>
      <c r="E4" s="396"/>
      <c r="F4" s="396"/>
      <c r="G4" s="396"/>
      <c r="H4" s="396"/>
      <c r="I4" s="398"/>
      <c r="J4" s="395"/>
      <c r="K4" s="396"/>
    </row>
    <row r="5" spans="1:11" s="97" customFormat="1" ht="54.75" customHeight="1" x14ac:dyDescent="0.2">
      <c r="A5" s="392"/>
      <c r="B5" s="386"/>
      <c r="C5" s="396"/>
      <c r="D5" s="396"/>
      <c r="E5" s="396"/>
      <c r="F5" s="396"/>
      <c r="G5" s="396"/>
      <c r="H5" s="396"/>
      <c r="I5" s="399"/>
      <c r="J5" s="395"/>
      <c r="K5" s="396"/>
    </row>
    <row r="6" spans="1:11" s="99" customFormat="1" ht="12.75" customHeight="1" x14ac:dyDescent="0.2">
      <c r="A6" s="98" t="s">
        <v>3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</row>
    <row r="7" spans="1:11" s="101" customFormat="1" ht="17.850000000000001" customHeight="1" x14ac:dyDescent="0.25">
      <c r="A7" s="100" t="s">
        <v>68</v>
      </c>
      <c r="B7" s="121" t="e">
        <f>SUM(B8:B35)</f>
        <v>#REF!</v>
      </c>
      <c r="C7" s="121" t="e">
        <f t="shared" ref="C7:K7" si="0">SUM(C8:C35)</f>
        <v>#REF!</v>
      </c>
      <c r="D7" s="121" t="e">
        <f t="shared" si="0"/>
        <v>#REF!</v>
      </c>
      <c r="E7" s="121" t="e">
        <f t="shared" si="0"/>
        <v>#REF!</v>
      </c>
      <c r="F7" s="121" t="e">
        <f t="shared" si="0"/>
        <v>#REF!</v>
      </c>
      <c r="G7" s="121" t="e">
        <f t="shared" si="0"/>
        <v>#REF!</v>
      </c>
      <c r="H7" s="121" t="e">
        <f t="shared" si="0"/>
        <v>#REF!</v>
      </c>
      <c r="I7" s="121" t="e">
        <f t="shared" si="0"/>
        <v>#REF!</v>
      </c>
      <c r="J7" s="121" t="e">
        <f t="shared" si="0"/>
        <v>#REF!</v>
      </c>
      <c r="K7" s="121" t="e">
        <f t="shared" si="0"/>
        <v>#REF!</v>
      </c>
    </row>
    <row r="8" spans="1:11" ht="15" customHeight="1" x14ac:dyDescent="0.25">
      <c r="A8" s="102" t="s">
        <v>33</v>
      </c>
      <c r="B8" s="122">
        <f>УСЬОГО!C8-'!!12-жінки'!B8</f>
        <v>-3571</v>
      </c>
      <c r="C8" s="122">
        <f>УСЬОГО!F8-'!!12-жінки'!C8</f>
        <v>-3766</v>
      </c>
      <c r="D8" s="122">
        <f>УСЬОГО!L8-'!!12-жінки'!D8</f>
        <v>1287</v>
      </c>
      <c r="E8" s="122">
        <f>УСЬОГО!O8-'!!12-жінки'!E8</f>
        <v>231</v>
      </c>
      <c r="F8" s="122">
        <f>УСЬОГО!R8-'!!12-жінки'!F8</f>
        <v>-185</v>
      </c>
      <c r="G8" s="122">
        <f>УСЬОГО!X8-'!!12-жінки'!G8</f>
        <v>39</v>
      </c>
      <c r="H8" s="122">
        <f>УСЬОГО!AA8-'!!12-жінки'!H8</f>
        <v>-2253</v>
      </c>
      <c r="I8" s="122">
        <f>УСЬОГО!AD8-'!!12-жінки'!I8</f>
        <v>-725</v>
      </c>
      <c r="J8" s="122">
        <f>УСЬОГО!AG8-'!!12-жінки'!J8</f>
        <v>-567</v>
      </c>
      <c r="K8" s="122">
        <f>УСЬОГО!AJ8-'!!12-жінки'!K8</f>
        <v>-466</v>
      </c>
    </row>
    <row r="9" spans="1:11" ht="15" customHeight="1" x14ac:dyDescent="0.25">
      <c r="A9" s="102" t="s">
        <v>34</v>
      </c>
      <c r="B9" s="122">
        <f>УСЬОГО!C9-'!!12-жінки'!B9</f>
        <v>2212</v>
      </c>
      <c r="C9" s="122">
        <f>УСЬОГО!F9-'!!12-жінки'!C9</f>
        <v>1356</v>
      </c>
      <c r="D9" s="122">
        <f>УСЬОГО!L9-'!!12-жінки'!D9</f>
        <v>1243</v>
      </c>
      <c r="E9" s="122">
        <f>УСЬОГО!O9-'!!12-жінки'!E9</f>
        <v>711</v>
      </c>
      <c r="F9" s="122">
        <f>УСЬОГО!R9-'!!12-жінки'!F9</f>
        <v>244</v>
      </c>
      <c r="G9" s="122">
        <f>УСЬОГО!X9-'!!12-жінки'!G9</f>
        <v>28</v>
      </c>
      <c r="H9" s="122">
        <f>УСЬОГО!AA9-'!!12-жінки'!H9</f>
        <v>1271</v>
      </c>
      <c r="I9" s="122">
        <f>УСЬОГО!AD9-'!!12-жінки'!I9</f>
        <v>323</v>
      </c>
      <c r="J9" s="122">
        <f>УСЬОГО!AG9-'!!12-жінки'!J9</f>
        <v>213</v>
      </c>
      <c r="K9" s="122">
        <f>УСЬОГО!AJ9-'!!12-жінки'!K9</f>
        <v>153</v>
      </c>
    </row>
    <row r="10" spans="1:11" ht="15" customHeight="1" x14ac:dyDescent="0.25">
      <c r="A10" s="102" t="s">
        <v>35</v>
      </c>
      <c r="B10" s="122">
        <f>УСЬОГО!C10-'!!12-жінки'!B10</f>
        <v>9777</v>
      </c>
      <c r="C10" s="122">
        <f>УСЬОГО!F10-'!!12-жінки'!C10</f>
        <v>7054</v>
      </c>
      <c r="D10" s="122">
        <f>УСЬОГО!L10-'!!12-жінки'!D10</f>
        <v>3057</v>
      </c>
      <c r="E10" s="122">
        <f>УСЬОГО!O10-'!!12-жінки'!E10</f>
        <v>2432</v>
      </c>
      <c r="F10" s="122">
        <f>УСЬОГО!R10-'!!12-жінки'!F10</f>
        <v>917</v>
      </c>
      <c r="G10" s="122">
        <f>УСЬОГО!X10-'!!12-жінки'!G10</f>
        <v>225</v>
      </c>
      <c r="H10" s="122">
        <f>УСЬОГО!AA10-'!!12-жінки'!H10</f>
        <v>6069</v>
      </c>
      <c r="I10" s="122">
        <f>УСЬОГО!AD10-'!!12-жінки'!I10</f>
        <v>1170</v>
      </c>
      <c r="J10" s="122">
        <f>УСЬОГО!AG10-'!!12-жінки'!J10</f>
        <v>894</v>
      </c>
      <c r="K10" s="122">
        <f>УСЬОГО!AJ10-'!!12-жінки'!K10</f>
        <v>663</v>
      </c>
    </row>
    <row r="11" spans="1:11" ht="15" customHeight="1" x14ac:dyDescent="0.25">
      <c r="A11" s="102" t="s">
        <v>36</v>
      </c>
      <c r="B11" s="122">
        <f>УСЬОГО!C11-'!!12-жінки'!B11</f>
        <v>3389</v>
      </c>
      <c r="C11" s="122">
        <f>УСЬОГО!F11-'!!12-жінки'!C11</f>
        <v>2438</v>
      </c>
      <c r="D11" s="122">
        <f>УСЬОГО!L11-'!!12-жінки'!D11</f>
        <v>1704</v>
      </c>
      <c r="E11" s="122">
        <f>УСЬОГО!O11-'!!12-жінки'!E11</f>
        <v>1114</v>
      </c>
      <c r="F11" s="122">
        <f>УСЬОГО!R11-'!!12-жінки'!F11</f>
        <v>323</v>
      </c>
      <c r="G11" s="122">
        <f>УСЬОГО!X11-'!!12-жінки'!G11</f>
        <v>87</v>
      </c>
      <c r="H11" s="122">
        <f>УСЬОГО!AA11-'!!12-жінки'!H11</f>
        <v>2215</v>
      </c>
      <c r="I11" s="122">
        <f>УСЬОГО!AD11-'!!12-жінки'!I11</f>
        <v>416</v>
      </c>
      <c r="J11" s="122">
        <f>УСЬОГО!AG11-'!!12-жінки'!J11</f>
        <v>275</v>
      </c>
      <c r="K11" s="122">
        <f>УСЬОГО!AJ11-'!!12-жінки'!K11</f>
        <v>186</v>
      </c>
    </row>
    <row r="12" spans="1:11" ht="15" customHeight="1" x14ac:dyDescent="0.25">
      <c r="A12" s="102" t="s">
        <v>37</v>
      </c>
      <c r="B12" s="122">
        <f>УСЬОГО!C12-'!!12-жінки'!B12</f>
        <v>4557</v>
      </c>
      <c r="C12" s="122">
        <f>УСЬОГО!F12-'!!12-жінки'!C12</f>
        <v>3227</v>
      </c>
      <c r="D12" s="122">
        <f>УСЬОГО!L12-'!!12-жінки'!D12</f>
        <v>2230</v>
      </c>
      <c r="E12" s="122">
        <f>УСЬОГО!O12-'!!12-жінки'!E12</f>
        <v>1498</v>
      </c>
      <c r="F12" s="122">
        <f>УСЬОГО!R12-'!!12-жінки'!F12</f>
        <v>202</v>
      </c>
      <c r="G12" s="122">
        <f>УСЬОГО!X12-'!!12-жінки'!G12</f>
        <v>30</v>
      </c>
      <c r="H12" s="122">
        <f>УСЬОГО!AA12-'!!12-жінки'!H12</f>
        <v>2499</v>
      </c>
      <c r="I12" s="122">
        <f>УСЬОГО!AD12-'!!12-жінки'!I12</f>
        <v>560</v>
      </c>
      <c r="J12" s="122">
        <f>УСЬОГО!AG12-'!!12-жінки'!J12</f>
        <v>401</v>
      </c>
      <c r="K12" s="122">
        <f>УСЬОГО!AJ12-'!!12-жінки'!K12</f>
        <v>251</v>
      </c>
    </row>
    <row r="13" spans="1:11" ht="15" customHeight="1" x14ac:dyDescent="0.25">
      <c r="A13" s="102" t="s">
        <v>38</v>
      </c>
      <c r="B13" s="122">
        <f>УСЬОГО!C13-'!!12-жінки'!B13</f>
        <v>2599</v>
      </c>
      <c r="C13" s="122">
        <f>УСЬОГО!F13-'!!12-жінки'!C13</f>
        <v>1561</v>
      </c>
      <c r="D13" s="122">
        <f>УСЬОГО!L13-'!!12-жінки'!D13</f>
        <v>1466</v>
      </c>
      <c r="E13" s="122">
        <f>УСЬОГО!O13-'!!12-жінки'!E13</f>
        <v>911</v>
      </c>
      <c r="F13" s="122">
        <f>УСЬОГО!R13-'!!12-жінки'!F13</f>
        <v>99</v>
      </c>
      <c r="G13" s="122">
        <f>УСЬОГО!X13-'!!12-жінки'!G13</f>
        <v>67</v>
      </c>
      <c r="H13" s="122">
        <f>УСЬОГО!AA13-'!!12-жінки'!H13</f>
        <v>1320</v>
      </c>
      <c r="I13" s="122">
        <f>УСЬОГО!AD13-'!!12-жінки'!I13</f>
        <v>202</v>
      </c>
      <c r="J13" s="122">
        <f>УСЬОГО!AG13-'!!12-жінки'!J13</f>
        <v>93</v>
      </c>
      <c r="K13" s="122">
        <f>УСЬОГО!AJ13-'!!12-жінки'!K13</f>
        <v>93</v>
      </c>
    </row>
    <row r="14" spans="1:11" ht="15" customHeight="1" x14ac:dyDescent="0.25">
      <c r="A14" s="102" t="s">
        <v>39</v>
      </c>
      <c r="B14" s="122">
        <f>УСЬОГО!C14-'!!12-жінки'!B14</f>
        <v>2205</v>
      </c>
      <c r="C14" s="122">
        <f>УСЬОГО!F14-'!!12-жінки'!C14</f>
        <v>1650</v>
      </c>
      <c r="D14" s="122">
        <f>УСЬОГО!L14-'!!12-жінки'!D14</f>
        <v>1386</v>
      </c>
      <c r="E14" s="122">
        <f>УСЬОГО!O14-'!!12-жінки'!E14</f>
        <v>1038</v>
      </c>
      <c r="F14" s="122">
        <f>УСЬОГО!R14-'!!12-жінки'!F14</f>
        <v>286</v>
      </c>
      <c r="G14" s="122">
        <f>УСЬОГО!X14-'!!12-жінки'!G14</f>
        <v>27</v>
      </c>
      <c r="H14" s="122">
        <f>УСЬОГО!AA14-'!!12-жінки'!H14</f>
        <v>1397</v>
      </c>
      <c r="I14" s="122">
        <f>УСЬОГО!AD14-'!!12-жінки'!I14</f>
        <v>275</v>
      </c>
      <c r="J14" s="122">
        <f>УСЬОГО!AG14-'!!12-жінки'!J14</f>
        <v>184</v>
      </c>
      <c r="K14" s="122">
        <f>УСЬОГО!AJ14-'!!12-жінки'!K14</f>
        <v>110</v>
      </c>
    </row>
    <row r="15" spans="1:11" ht="15" customHeight="1" x14ac:dyDescent="0.25">
      <c r="A15" s="102" t="s">
        <v>40</v>
      </c>
      <c r="B15" s="122" t="e">
        <f>УСЬОГО!#REF!-'!!12-жінки'!B15</f>
        <v>#REF!</v>
      </c>
      <c r="C15" s="122" t="e">
        <f>УСЬОГО!#REF!-'!!12-жінки'!C15</f>
        <v>#REF!</v>
      </c>
      <c r="D15" s="122" t="e">
        <f>УСЬОГО!#REF!-'!!12-жінки'!D15</f>
        <v>#REF!</v>
      </c>
      <c r="E15" s="122" t="e">
        <f>УСЬОГО!#REF!-'!!12-жінки'!E15</f>
        <v>#REF!</v>
      </c>
      <c r="F15" s="122" t="e">
        <f>УСЬОГО!#REF!-'!!12-жінки'!F15</f>
        <v>#REF!</v>
      </c>
      <c r="G15" s="122" t="e">
        <f>УСЬОГО!#REF!-'!!12-жінки'!G15</f>
        <v>#REF!</v>
      </c>
      <c r="H15" s="122" t="e">
        <f>УСЬОГО!#REF!-'!!12-жінки'!H15</f>
        <v>#REF!</v>
      </c>
      <c r="I15" s="122" t="e">
        <f>УСЬОГО!#REF!-'!!12-жінки'!I15</f>
        <v>#REF!</v>
      </c>
      <c r="J15" s="122" t="e">
        <f>УСЬОГО!#REF!-'!!12-жінки'!J15</f>
        <v>#REF!</v>
      </c>
      <c r="K15" s="122" t="e">
        <f>УСЬОГО!#REF!-'!!12-жінки'!K15</f>
        <v>#REF!</v>
      </c>
    </row>
    <row r="16" spans="1:11" ht="15" customHeight="1" x14ac:dyDescent="0.25">
      <c r="A16" s="102" t="s">
        <v>41</v>
      </c>
      <c r="B16" s="122" t="e">
        <f>УСЬОГО!#REF!-'!!12-жінки'!B16</f>
        <v>#REF!</v>
      </c>
      <c r="C16" s="122" t="e">
        <f>УСЬОГО!#REF!-'!!12-жінки'!C16</f>
        <v>#REF!</v>
      </c>
      <c r="D16" s="122" t="e">
        <f>УСЬОГО!#REF!-'!!12-жінки'!D16</f>
        <v>#REF!</v>
      </c>
      <c r="E16" s="122" t="e">
        <f>УСЬОГО!#REF!-'!!12-жінки'!E16</f>
        <v>#REF!</v>
      </c>
      <c r="F16" s="122" t="e">
        <f>УСЬОГО!#REF!-'!!12-жінки'!F16</f>
        <v>#REF!</v>
      </c>
      <c r="G16" s="122" t="e">
        <f>УСЬОГО!#REF!-'!!12-жінки'!G16</f>
        <v>#REF!</v>
      </c>
      <c r="H16" s="122" t="e">
        <f>УСЬОГО!#REF!-'!!12-жінки'!H16</f>
        <v>#REF!</v>
      </c>
      <c r="I16" s="122" t="e">
        <f>УСЬОГО!#REF!-'!!12-жінки'!I16</f>
        <v>#REF!</v>
      </c>
      <c r="J16" s="122" t="e">
        <f>УСЬОГО!#REF!-'!!12-жінки'!J16</f>
        <v>#REF!</v>
      </c>
      <c r="K16" s="122" t="e">
        <f>УСЬОГО!#REF!-'!!12-жінки'!K16</f>
        <v>#REF!</v>
      </c>
    </row>
    <row r="17" spans="1:20" ht="15" customHeight="1" x14ac:dyDescent="0.25">
      <c r="A17" s="102" t="s">
        <v>42</v>
      </c>
      <c r="B17" s="122" t="e">
        <f>УСЬОГО!#REF!-'!!12-жінки'!B17</f>
        <v>#REF!</v>
      </c>
      <c r="C17" s="122" t="e">
        <f>УСЬОГО!#REF!-'!!12-жінки'!C17</f>
        <v>#REF!</v>
      </c>
      <c r="D17" s="122" t="e">
        <f>УСЬОГО!#REF!-'!!12-жінки'!D17</f>
        <v>#REF!</v>
      </c>
      <c r="E17" s="122" t="e">
        <f>УСЬОГО!#REF!-'!!12-жінки'!E17</f>
        <v>#REF!</v>
      </c>
      <c r="F17" s="122" t="e">
        <f>УСЬОГО!#REF!-'!!12-жінки'!F17</f>
        <v>#REF!</v>
      </c>
      <c r="G17" s="122" t="e">
        <f>УСЬОГО!#REF!-'!!12-жінки'!G17</f>
        <v>#REF!</v>
      </c>
      <c r="H17" s="122" t="e">
        <f>УСЬОГО!#REF!-'!!12-жінки'!H17</f>
        <v>#REF!</v>
      </c>
      <c r="I17" s="122" t="e">
        <f>УСЬОГО!#REF!-'!!12-жінки'!I17</f>
        <v>#REF!</v>
      </c>
      <c r="J17" s="122" t="e">
        <f>УСЬОГО!#REF!-'!!12-жінки'!J17</f>
        <v>#REF!</v>
      </c>
      <c r="K17" s="122" t="e">
        <f>УСЬОГО!#REF!-'!!12-жінки'!K17</f>
        <v>#REF!</v>
      </c>
    </row>
    <row r="18" spans="1:20" ht="15" customHeight="1" x14ac:dyDescent="0.25">
      <c r="A18" s="102" t="s">
        <v>43</v>
      </c>
      <c r="B18" s="122" t="e">
        <f>УСЬОГО!#REF!-'!!12-жінки'!B18</f>
        <v>#REF!</v>
      </c>
      <c r="C18" s="122" t="e">
        <f>УСЬОГО!#REF!-'!!12-жінки'!C18</f>
        <v>#REF!</v>
      </c>
      <c r="D18" s="122" t="e">
        <f>УСЬОГО!#REF!-'!!12-жінки'!D18</f>
        <v>#REF!</v>
      </c>
      <c r="E18" s="122" t="e">
        <f>УСЬОГО!#REF!-'!!12-жінки'!E18</f>
        <v>#REF!</v>
      </c>
      <c r="F18" s="122" t="e">
        <f>УСЬОГО!#REF!-'!!12-жінки'!F18</f>
        <v>#REF!</v>
      </c>
      <c r="G18" s="122" t="e">
        <f>УСЬОГО!#REF!-'!!12-жінки'!G18</f>
        <v>#REF!</v>
      </c>
      <c r="H18" s="122" t="e">
        <f>УСЬОГО!#REF!-'!!12-жінки'!H18</f>
        <v>#REF!</v>
      </c>
      <c r="I18" s="122" t="e">
        <f>УСЬОГО!#REF!-'!!12-жінки'!I18</f>
        <v>#REF!</v>
      </c>
      <c r="J18" s="122" t="e">
        <f>УСЬОГО!#REF!-'!!12-жінки'!J18</f>
        <v>#REF!</v>
      </c>
      <c r="K18" s="122" t="e">
        <f>УСЬОГО!#REF!-'!!12-жінки'!K18</f>
        <v>#REF!</v>
      </c>
    </row>
    <row r="19" spans="1:20" ht="15" customHeight="1" x14ac:dyDescent="0.25">
      <c r="A19" s="102" t="s">
        <v>44</v>
      </c>
      <c r="B19" s="122" t="e">
        <f>УСЬОГО!#REF!-'!!12-жінки'!B19</f>
        <v>#REF!</v>
      </c>
      <c r="C19" s="122" t="e">
        <f>УСЬОГО!#REF!-'!!12-жінки'!C19</f>
        <v>#REF!</v>
      </c>
      <c r="D19" s="122" t="e">
        <f>УСЬОГО!#REF!-'!!12-жінки'!D19</f>
        <v>#REF!</v>
      </c>
      <c r="E19" s="122" t="e">
        <f>УСЬОГО!#REF!-'!!12-жінки'!E19</f>
        <v>#REF!</v>
      </c>
      <c r="F19" s="122" t="e">
        <f>УСЬОГО!#REF!-'!!12-жінки'!F19</f>
        <v>#REF!</v>
      </c>
      <c r="G19" s="122" t="e">
        <f>УСЬОГО!#REF!-'!!12-жінки'!G19</f>
        <v>#REF!</v>
      </c>
      <c r="H19" s="122" t="e">
        <f>УСЬОГО!#REF!-'!!12-жінки'!H19</f>
        <v>#REF!</v>
      </c>
      <c r="I19" s="122" t="e">
        <f>УСЬОГО!#REF!-'!!12-жінки'!I19</f>
        <v>#REF!</v>
      </c>
      <c r="J19" s="122" t="e">
        <f>УСЬОГО!#REF!-'!!12-жінки'!J19</f>
        <v>#REF!</v>
      </c>
      <c r="K19" s="122" t="e">
        <f>УСЬОГО!#REF!-'!!12-жінки'!K19</f>
        <v>#REF!</v>
      </c>
    </row>
    <row r="20" spans="1:20" ht="15" customHeight="1" x14ac:dyDescent="0.25">
      <c r="A20" s="102" t="s">
        <v>45</v>
      </c>
      <c r="B20" s="122" t="e">
        <f>УСЬОГО!#REF!-'!!12-жінки'!B20</f>
        <v>#REF!</v>
      </c>
      <c r="C20" s="122" t="e">
        <f>УСЬОГО!#REF!-'!!12-жінки'!C20</f>
        <v>#REF!</v>
      </c>
      <c r="D20" s="122" t="e">
        <f>УСЬОГО!#REF!-'!!12-жінки'!D20</f>
        <v>#REF!</v>
      </c>
      <c r="E20" s="122" t="e">
        <f>УСЬОГО!#REF!-'!!12-жінки'!E20</f>
        <v>#REF!</v>
      </c>
      <c r="F20" s="122" t="e">
        <f>УСЬОГО!#REF!-'!!12-жінки'!F20</f>
        <v>#REF!</v>
      </c>
      <c r="G20" s="122" t="e">
        <f>УСЬОГО!#REF!-'!!12-жінки'!G20</f>
        <v>#REF!</v>
      </c>
      <c r="H20" s="122" t="e">
        <f>УСЬОГО!#REF!-'!!12-жінки'!H20</f>
        <v>#REF!</v>
      </c>
      <c r="I20" s="122" t="e">
        <f>УСЬОГО!#REF!-'!!12-жінки'!I20</f>
        <v>#REF!</v>
      </c>
      <c r="J20" s="122" t="e">
        <f>УСЬОГО!#REF!-'!!12-жінки'!J20</f>
        <v>#REF!</v>
      </c>
      <c r="K20" s="122" t="e">
        <f>УСЬОГО!#REF!-'!!12-жінки'!K20</f>
        <v>#REF!</v>
      </c>
    </row>
    <row r="21" spans="1:20" ht="15" customHeight="1" x14ac:dyDescent="0.25">
      <c r="A21" s="102" t="s">
        <v>46</v>
      </c>
      <c r="B21" s="122" t="e">
        <f>УСЬОГО!#REF!-'!!12-жінки'!B21</f>
        <v>#REF!</v>
      </c>
      <c r="C21" s="122" t="e">
        <f>УСЬОГО!#REF!-'!!12-жінки'!C21</f>
        <v>#REF!</v>
      </c>
      <c r="D21" s="122" t="e">
        <f>УСЬОГО!#REF!-'!!12-жінки'!D21</f>
        <v>#REF!</v>
      </c>
      <c r="E21" s="122" t="e">
        <f>УСЬОГО!#REF!-'!!12-жінки'!E21</f>
        <v>#REF!</v>
      </c>
      <c r="F21" s="122" t="e">
        <f>УСЬОГО!#REF!-'!!12-жінки'!F21</f>
        <v>#REF!</v>
      </c>
      <c r="G21" s="122" t="e">
        <f>УСЬОГО!#REF!-'!!12-жінки'!G21</f>
        <v>#REF!</v>
      </c>
      <c r="H21" s="122" t="e">
        <f>УСЬОГО!#REF!-'!!12-жінки'!H21</f>
        <v>#REF!</v>
      </c>
      <c r="I21" s="122" t="e">
        <f>УСЬОГО!#REF!-'!!12-жінки'!I21</f>
        <v>#REF!</v>
      </c>
      <c r="J21" s="122" t="e">
        <f>УСЬОГО!#REF!-'!!12-жінки'!J21</f>
        <v>#REF!</v>
      </c>
      <c r="K21" s="122" t="e">
        <f>УСЬОГО!#REF!-'!!12-жінки'!K21</f>
        <v>#REF!</v>
      </c>
    </row>
    <row r="22" spans="1:20" ht="15" customHeight="1" x14ac:dyDescent="0.25">
      <c r="A22" s="102" t="s">
        <v>47</v>
      </c>
      <c r="B22" s="122" t="e">
        <f>УСЬОГО!#REF!-'!!12-жінки'!B22</f>
        <v>#REF!</v>
      </c>
      <c r="C22" s="122" t="e">
        <f>УСЬОГО!#REF!-'!!12-жінки'!C22</f>
        <v>#REF!</v>
      </c>
      <c r="D22" s="122" t="e">
        <f>УСЬОГО!#REF!-'!!12-жінки'!D22</f>
        <v>#REF!</v>
      </c>
      <c r="E22" s="122" t="e">
        <f>УСЬОГО!#REF!-'!!12-жінки'!E22</f>
        <v>#REF!</v>
      </c>
      <c r="F22" s="122" t="e">
        <f>УСЬОГО!#REF!-'!!12-жінки'!F22</f>
        <v>#REF!</v>
      </c>
      <c r="G22" s="122" t="e">
        <f>УСЬОГО!#REF!-'!!12-жінки'!G22</f>
        <v>#REF!</v>
      </c>
      <c r="H22" s="122" t="e">
        <f>УСЬОГО!#REF!-'!!12-жінки'!H22</f>
        <v>#REF!</v>
      </c>
      <c r="I22" s="122" t="e">
        <f>УСЬОГО!#REF!-'!!12-жінки'!I22</f>
        <v>#REF!</v>
      </c>
      <c r="J22" s="122" t="e">
        <f>УСЬОГО!#REF!-'!!12-жінки'!J22</f>
        <v>#REF!</v>
      </c>
      <c r="K22" s="122" t="e">
        <f>УСЬОГО!#REF!-'!!12-жінки'!K22</f>
        <v>#REF!</v>
      </c>
    </row>
    <row r="23" spans="1:20" ht="15" customHeight="1" x14ac:dyDescent="0.25">
      <c r="A23" s="102" t="s">
        <v>48</v>
      </c>
      <c r="B23" s="122" t="e">
        <f>УСЬОГО!#REF!-'!!12-жінки'!B23</f>
        <v>#REF!</v>
      </c>
      <c r="C23" s="122" t="e">
        <f>УСЬОГО!#REF!-'!!12-жінки'!C23</f>
        <v>#REF!</v>
      </c>
      <c r="D23" s="122" t="e">
        <f>УСЬОГО!#REF!-'!!12-жінки'!D23</f>
        <v>#REF!</v>
      </c>
      <c r="E23" s="122" t="e">
        <f>УСЬОГО!#REF!-'!!12-жінки'!E23</f>
        <v>#REF!</v>
      </c>
      <c r="F23" s="122" t="e">
        <f>УСЬОГО!#REF!-'!!12-жінки'!F23</f>
        <v>#REF!</v>
      </c>
      <c r="G23" s="122" t="e">
        <f>УСЬОГО!#REF!-'!!12-жінки'!G23</f>
        <v>#REF!</v>
      </c>
      <c r="H23" s="122" t="e">
        <f>УСЬОГО!#REF!-'!!12-жінки'!H23</f>
        <v>#REF!</v>
      </c>
      <c r="I23" s="122" t="e">
        <f>УСЬОГО!#REF!-'!!12-жінки'!I23</f>
        <v>#REF!</v>
      </c>
      <c r="J23" s="122" t="e">
        <f>УСЬОГО!#REF!-'!!12-жінки'!J23</f>
        <v>#REF!</v>
      </c>
      <c r="K23" s="122" t="e">
        <f>УСЬОГО!#REF!-'!!12-жінки'!K23</f>
        <v>#REF!</v>
      </c>
    </row>
    <row r="24" spans="1:20" ht="15" customHeight="1" x14ac:dyDescent="0.25">
      <c r="A24" s="102" t="s">
        <v>49</v>
      </c>
      <c r="B24" s="122" t="e">
        <f>УСЬОГО!#REF!-'!!12-жінки'!B24</f>
        <v>#REF!</v>
      </c>
      <c r="C24" s="122" t="e">
        <f>УСЬОГО!#REF!-'!!12-жінки'!C24</f>
        <v>#REF!</v>
      </c>
      <c r="D24" s="122" t="e">
        <f>УСЬОГО!#REF!-'!!12-жінки'!D24</f>
        <v>#REF!</v>
      </c>
      <c r="E24" s="122" t="e">
        <f>УСЬОГО!#REF!-'!!12-жінки'!E24</f>
        <v>#REF!</v>
      </c>
      <c r="F24" s="122" t="e">
        <f>УСЬОГО!#REF!-'!!12-жінки'!F24</f>
        <v>#REF!</v>
      </c>
      <c r="G24" s="122" t="e">
        <f>УСЬОГО!#REF!-'!!12-жінки'!G24</f>
        <v>#REF!</v>
      </c>
      <c r="H24" s="122" t="e">
        <f>УСЬОГО!#REF!-'!!12-жінки'!H24</f>
        <v>#REF!</v>
      </c>
      <c r="I24" s="122" t="e">
        <f>УСЬОГО!#REF!-'!!12-жінки'!I24</f>
        <v>#REF!</v>
      </c>
      <c r="J24" s="122" t="e">
        <f>УСЬОГО!#REF!-'!!12-жінки'!J24</f>
        <v>#REF!</v>
      </c>
      <c r="K24" s="122" t="e">
        <f>УСЬОГО!#REF!-'!!12-жінки'!K24</f>
        <v>#REF!</v>
      </c>
    </row>
    <row r="25" spans="1:20" ht="15" customHeight="1" x14ac:dyDescent="0.25">
      <c r="A25" s="102" t="s">
        <v>50</v>
      </c>
      <c r="B25" s="122" t="e">
        <f>УСЬОГО!#REF!-'!!12-жінки'!B25</f>
        <v>#REF!</v>
      </c>
      <c r="C25" s="122" t="e">
        <f>УСЬОГО!#REF!-'!!12-жінки'!C25</f>
        <v>#REF!</v>
      </c>
      <c r="D25" s="122" t="e">
        <f>УСЬОГО!#REF!-'!!12-жінки'!D25</f>
        <v>#REF!</v>
      </c>
      <c r="E25" s="122" t="e">
        <f>УСЬОГО!#REF!-'!!12-жінки'!E25</f>
        <v>#REF!</v>
      </c>
      <c r="F25" s="122" t="e">
        <f>УСЬОГО!#REF!-'!!12-жінки'!F25</f>
        <v>#REF!</v>
      </c>
      <c r="G25" s="122" t="e">
        <f>УСЬОГО!#REF!-'!!12-жінки'!G25</f>
        <v>#REF!</v>
      </c>
      <c r="H25" s="122" t="e">
        <f>УСЬОГО!#REF!-'!!12-жінки'!H25</f>
        <v>#REF!</v>
      </c>
      <c r="I25" s="122" t="e">
        <f>УСЬОГО!#REF!-'!!12-жінки'!I25</f>
        <v>#REF!</v>
      </c>
      <c r="J25" s="122" t="e">
        <f>УСЬОГО!#REF!-'!!12-жінки'!J25</f>
        <v>#REF!</v>
      </c>
      <c r="K25" s="122" t="e">
        <f>УСЬОГО!#REF!-'!!12-жінки'!K25</f>
        <v>#REF!</v>
      </c>
    </row>
    <row r="26" spans="1:20" ht="15" customHeight="1" x14ac:dyDescent="0.25">
      <c r="A26" s="102" t="s">
        <v>51</v>
      </c>
      <c r="B26" s="122" t="e">
        <f>УСЬОГО!#REF!-'!!12-жінки'!B26</f>
        <v>#REF!</v>
      </c>
      <c r="C26" s="122" t="e">
        <f>УСЬОГО!#REF!-'!!12-жінки'!C26</f>
        <v>#REF!</v>
      </c>
      <c r="D26" s="122" t="e">
        <f>УСЬОГО!#REF!-'!!12-жінки'!D26</f>
        <v>#REF!</v>
      </c>
      <c r="E26" s="122" t="e">
        <f>УСЬОГО!#REF!-'!!12-жінки'!E26</f>
        <v>#REF!</v>
      </c>
      <c r="F26" s="122" t="e">
        <f>УСЬОГО!#REF!-'!!12-жінки'!F26</f>
        <v>#REF!</v>
      </c>
      <c r="G26" s="122" t="e">
        <f>УСЬОГО!#REF!-'!!12-жінки'!G26</f>
        <v>#REF!</v>
      </c>
      <c r="H26" s="122" t="e">
        <f>УСЬОГО!#REF!-'!!12-жінки'!H26</f>
        <v>#REF!</v>
      </c>
      <c r="I26" s="122" t="e">
        <f>УСЬОГО!#REF!-'!!12-жінки'!I26</f>
        <v>#REF!</v>
      </c>
      <c r="J26" s="122" t="e">
        <f>УСЬОГО!#REF!-'!!12-жінки'!J26</f>
        <v>#REF!</v>
      </c>
      <c r="K26" s="122" t="e">
        <f>УСЬОГО!#REF!-'!!12-жінки'!K26</f>
        <v>#REF!</v>
      </c>
    </row>
    <row r="27" spans="1:20" ht="15" customHeight="1" x14ac:dyDescent="0.25">
      <c r="A27" s="102" t="s">
        <v>52</v>
      </c>
      <c r="B27" s="122" t="e">
        <f>УСЬОГО!#REF!-'!!12-жінки'!B27</f>
        <v>#REF!</v>
      </c>
      <c r="C27" s="122" t="e">
        <f>УСЬОГО!#REF!-'!!12-жінки'!C27</f>
        <v>#REF!</v>
      </c>
      <c r="D27" s="122" t="e">
        <f>УСЬОГО!#REF!-'!!12-жінки'!D27</f>
        <v>#REF!</v>
      </c>
      <c r="E27" s="122" t="e">
        <f>УСЬОГО!#REF!-'!!12-жінки'!E27</f>
        <v>#REF!</v>
      </c>
      <c r="F27" s="122" t="e">
        <f>УСЬОГО!#REF!-'!!12-жінки'!F27</f>
        <v>#REF!</v>
      </c>
      <c r="G27" s="122" t="e">
        <f>УСЬОГО!#REF!-'!!12-жінки'!G27</f>
        <v>#REF!</v>
      </c>
      <c r="H27" s="122" t="e">
        <f>УСЬОГО!#REF!-'!!12-жінки'!H27</f>
        <v>#REF!</v>
      </c>
      <c r="I27" s="122" t="e">
        <f>УСЬОГО!#REF!-'!!12-жінки'!I27</f>
        <v>#REF!</v>
      </c>
      <c r="J27" s="122" t="e">
        <f>УСЬОГО!#REF!-'!!12-жінки'!J27</f>
        <v>#REF!</v>
      </c>
      <c r="K27" s="122" t="e">
        <f>УСЬОГО!#REF!-'!!12-жінки'!K27</f>
        <v>#REF!</v>
      </c>
      <c r="T27" s="103" t="s">
        <v>87</v>
      </c>
    </row>
    <row r="28" spans="1:20" ht="15" customHeight="1" x14ac:dyDescent="0.25">
      <c r="A28" s="102" t="s">
        <v>53</v>
      </c>
      <c r="B28" s="122" t="e">
        <f>УСЬОГО!#REF!-'!!12-жінки'!B28</f>
        <v>#REF!</v>
      </c>
      <c r="C28" s="122" t="e">
        <f>УСЬОГО!#REF!-'!!12-жінки'!C28</f>
        <v>#REF!</v>
      </c>
      <c r="D28" s="122" t="e">
        <f>УСЬОГО!#REF!-'!!12-жінки'!D28</f>
        <v>#REF!</v>
      </c>
      <c r="E28" s="122" t="e">
        <f>УСЬОГО!#REF!-'!!12-жінки'!E28</f>
        <v>#REF!</v>
      </c>
      <c r="F28" s="122" t="e">
        <f>УСЬОГО!#REF!-'!!12-жінки'!F28</f>
        <v>#REF!</v>
      </c>
      <c r="G28" s="122" t="e">
        <f>УСЬОГО!#REF!-'!!12-жінки'!G28</f>
        <v>#REF!</v>
      </c>
      <c r="H28" s="122" t="e">
        <f>УСЬОГО!#REF!-'!!12-жінки'!H28</f>
        <v>#REF!</v>
      </c>
      <c r="I28" s="122" t="e">
        <f>УСЬОГО!#REF!-'!!12-жінки'!I28</f>
        <v>#REF!</v>
      </c>
      <c r="J28" s="122" t="e">
        <f>УСЬОГО!#REF!-'!!12-жінки'!J28</f>
        <v>#REF!</v>
      </c>
      <c r="K28" s="122" t="e">
        <f>УСЬОГО!#REF!-'!!12-жінки'!K28</f>
        <v>#REF!</v>
      </c>
    </row>
    <row r="29" spans="1:20" ht="15" customHeight="1" x14ac:dyDescent="0.25">
      <c r="A29" s="102" t="s">
        <v>54</v>
      </c>
      <c r="B29" s="122" t="e">
        <f>УСЬОГО!#REF!-'!!12-жінки'!B29</f>
        <v>#REF!</v>
      </c>
      <c r="C29" s="122" t="e">
        <f>УСЬОГО!#REF!-'!!12-жінки'!C29</f>
        <v>#REF!</v>
      </c>
      <c r="D29" s="122" t="e">
        <f>УСЬОГО!#REF!-'!!12-жінки'!D29</f>
        <v>#REF!</v>
      </c>
      <c r="E29" s="122" t="e">
        <f>УСЬОГО!#REF!-'!!12-жінки'!E29</f>
        <v>#REF!</v>
      </c>
      <c r="F29" s="122" t="e">
        <f>УСЬОГО!#REF!-'!!12-жінки'!F29</f>
        <v>#REF!</v>
      </c>
      <c r="G29" s="122" t="e">
        <f>УСЬОГО!#REF!-'!!12-жінки'!G29</f>
        <v>#REF!</v>
      </c>
      <c r="H29" s="122" t="e">
        <f>УСЬОГО!#REF!-'!!12-жінки'!H29</f>
        <v>#REF!</v>
      </c>
      <c r="I29" s="122" t="e">
        <f>УСЬОГО!#REF!-'!!12-жінки'!I29</f>
        <v>#REF!</v>
      </c>
      <c r="J29" s="122" t="e">
        <f>УСЬОГО!#REF!-'!!12-жінки'!J29</f>
        <v>#REF!</v>
      </c>
      <c r="K29" s="122" t="e">
        <f>УСЬОГО!#REF!-'!!12-жінки'!K29</f>
        <v>#REF!</v>
      </c>
    </row>
    <row r="30" spans="1:20" ht="15" customHeight="1" x14ac:dyDescent="0.25">
      <c r="A30" s="104" t="s">
        <v>55</v>
      </c>
      <c r="B30" s="122" t="e">
        <f>УСЬОГО!#REF!-'!!12-жінки'!B30</f>
        <v>#REF!</v>
      </c>
      <c r="C30" s="122" t="e">
        <f>УСЬОГО!#REF!-'!!12-жінки'!C30</f>
        <v>#REF!</v>
      </c>
      <c r="D30" s="122" t="e">
        <f>УСЬОГО!#REF!-'!!12-жінки'!D30</f>
        <v>#REF!</v>
      </c>
      <c r="E30" s="122" t="e">
        <f>УСЬОГО!#REF!-'!!12-жінки'!E30</f>
        <v>#REF!</v>
      </c>
      <c r="F30" s="122" t="e">
        <f>УСЬОГО!#REF!-'!!12-жінки'!F30</f>
        <v>#REF!</v>
      </c>
      <c r="G30" s="122" t="e">
        <f>УСЬОГО!#REF!-'!!12-жінки'!G30</f>
        <v>#REF!</v>
      </c>
      <c r="H30" s="122" t="e">
        <f>УСЬОГО!#REF!-'!!12-жінки'!H30</f>
        <v>#REF!</v>
      </c>
      <c r="I30" s="122" t="e">
        <f>УСЬОГО!#REF!-'!!12-жінки'!I30</f>
        <v>#REF!</v>
      </c>
      <c r="J30" s="122" t="e">
        <f>УСЬОГО!#REF!-'!!12-жінки'!J30</f>
        <v>#REF!</v>
      </c>
      <c r="K30" s="122" t="e">
        <f>УСЬОГО!#REF!-'!!12-жінки'!K30</f>
        <v>#REF!</v>
      </c>
    </row>
    <row r="31" spans="1:20" ht="15" customHeight="1" x14ac:dyDescent="0.25">
      <c r="A31" s="105" t="s">
        <v>56</v>
      </c>
      <c r="B31" s="122" t="e">
        <f>УСЬОГО!#REF!-'!!12-жінки'!B31</f>
        <v>#REF!</v>
      </c>
      <c r="C31" s="122" t="e">
        <f>УСЬОГО!#REF!-'!!12-жінки'!C31</f>
        <v>#REF!</v>
      </c>
      <c r="D31" s="122" t="e">
        <f>УСЬОГО!#REF!-'!!12-жінки'!D31</f>
        <v>#REF!</v>
      </c>
      <c r="E31" s="122" t="e">
        <f>УСЬОГО!#REF!-'!!12-жінки'!E31</f>
        <v>#REF!</v>
      </c>
      <c r="F31" s="122" t="e">
        <f>УСЬОГО!#REF!-'!!12-жінки'!F31</f>
        <v>#REF!</v>
      </c>
      <c r="G31" s="122" t="e">
        <f>УСЬОГО!#REF!-'!!12-жінки'!G31</f>
        <v>#REF!</v>
      </c>
      <c r="H31" s="122" t="e">
        <f>УСЬОГО!#REF!-'!!12-жінки'!H31</f>
        <v>#REF!</v>
      </c>
      <c r="I31" s="122" t="e">
        <f>УСЬОГО!#REF!-'!!12-жінки'!I31</f>
        <v>#REF!</v>
      </c>
      <c r="J31" s="122" t="e">
        <f>УСЬОГО!#REF!-'!!12-жінки'!J31</f>
        <v>#REF!</v>
      </c>
      <c r="K31" s="122" t="e">
        <f>УСЬОГО!#REF!-'!!12-жінки'!K31</f>
        <v>#REF!</v>
      </c>
    </row>
    <row r="32" spans="1:20" ht="15" customHeight="1" x14ac:dyDescent="0.25">
      <c r="A32" s="105" t="s">
        <v>57</v>
      </c>
      <c r="B32" s="122" t="e">
        <f>УСЬОГО!#REF!-'!!12-жінки'!B32</f>
        <v>#REF!</v>
      </c>
      <c r="C32" s="122" t="e">
        <f>УСЬОГО!#REF!-'!!12-жінки'!C32</f>
        <v>#REF!</v>
      </c>
      <c r="D32" s="122" t="e">
        <f>УСЬОГО!#REF!-'!!12-жінки'!D32</f>
        <v>#REF!</v>
      </c>
      <c r="E32" s="122" t="e">
        <f>УСЬОГО!#REF!-'!!12-жінки'!E32</f>
        <v>#REF!</v>
      </c>
      <c r="F32" s="122" t="e">
        <f>УСЬОГО!#REF!-'!!12-жінки'!F32</f>
        <v>#REF!</v>
      </c>
      <c r="G32" s="122" t="e">
        <f>УСЬОГО!#REF!-'!!12-жінки'!G32</f>
        <v>#REF!</v>
      </c>
      <c r="H32" s="122" t="e">
        <f>УСЬОГО!#REF!-'!!12-жінки'!H32</f>
        <v>#REF!</v>
      </c>
      <c r="I32" s="122" t="e">
        <f>УСЬОГО!#REF!-'!!12-жінки'!I32</f>
        <v>#REF!</v>
      </c>
      <c r="J32" s="122" t="e">
        <f>УСЬОГО!#REF!-'!!12-жінки'!J32</f>
        <v>#REF!</v>
      </c>
      <c r="K32" s="122" t="e">
        <f>УСЬОГО!#REF!-'!!12-жінки'!K32</f>
        <v>#REF!</v>
      </c>
    </row>
    <row r="33" spans="1:11" ht="15" customHeight="1" x14ac:dyDescent="0.25">
      <c r="A33" s="105" t="s">
        <v>58</v>
      </c>
      <c r="B33" s="122" t="e">
        <f>УСЬОГО!#REF!-'!!12-жінки'!B33</f>
        <v>#REF!</v>
      </c>
      <c r="C33" s="122" t="e">
        <f>УСЬОГО!#REF!-'!!12-жінки'!C33</f>
        <v>#REF!</v>
      </c>
      <c r="D33" s="122" t="e">
        <f>УСЬОГО!#REF!-'!!12-жінки'!D33</f>
        <v>#REF!</v>
      </c>
      <c r="E33" s="122" t="e">
        <f>УСЬОГО!#REF!-'!!12-жінки'!E33</f>
        <v>#REF!</v>
      </c>
      <c r="F33" s="122" t="e">
        <f>УСЬОГО!#REF!-'!!12-жінки'!F33</f>
        <v>#REF!</v>
      </c>
      <c r="G33" s="122" t="e">
        <f>УСЬОГО!#REF!-'!!12-жінки'!G33</f>
        <v>#REF!</v>
      </c>
      <c r="H33" s="122" t="e">
        <f>УСЬОГО!#REF!-'!!12-жінки'!H33</f>
        <v>#REF!</v>
      </c>
      <c r="I33" s="122" t="e">
        <f>УСЬОГО!#REF!-'!!12-жінки'!I33</f>
        <v>#REF!</v>
      </c>
      <c r="J33" s="122" t="e">
        <f>УСЬОГО!#REF!-'!!12-жінки'!J33</f>
        <v>#REF!</v>
      </c>
      <c r="K33" s="122" t="e">
        <f>УСЬОГО!#REF!-'!!12-жінки'!K33</f>
        <v>#REF!</v>
      </c>
    </row>
    <row r="34" spans="1:11" ht="15" customHeight="1" x14ac:dyDescent="0.25">
      <c r="A34" s="105" t="s">
        <v>59</v>
      </c>
      <c r="B34" s="122" t="e">
        <f>УСЬОГО!#REF!-'!!12-жінки'!B34</f>
        <v>#REF!</v>
      </c>
      <c r="C34" s="122" t="e">
        <f>УСЬОГО!#REF!-'!!12-жінки'!C34</f>
        <v>#REF!</v>
      </c>
      <c r="D34" s="122" t="e">
        <f>УСЬОГО!#REF!-'!!12-жінки'!D34</f>
        <v>#REF!</v>
      </c>
      <c r="E34" s="122" t="e">
        <f>УСЬОГО!#REF!-'!!12-жінки'!E34</f>
        <v>#REF!</v>
      </c>
      <c r="F34" s="122" t="e">
        <f>УСЬОГО!#REF!-'!!12-жінки'!F34</f>
        <v>#REF!</v>
      </c>
      <c r="G34" s="122" t="e">
        <f>УСЬОГО!#REF!-'!!12-жінки'!G34</f>
        <v>#REF!</v>
      </c>
      <c r="H34" s="122" t="e">
        <f>УСЬОГО!#REF!-'!!12-жінки'!H34</f>
        <v>#REF!</v>
      </c>
      <c r="I34" s="122" t="e">
        <f>УСЬОГО!#REF!-'!!12-жінки'!I34</f>
        <v>#REF!</v>
      </c>
      <c r="J34" s="122" t="e">
        <f>УСЬОГО!#REF!-'!!12-жінки'!J34</f>
        <v>#REF!</v>
      </c>
      <c r="K34" s="122" t="e">
        <f>УСЬОГО!#REF!-'!!12-жінки'!K34</f>
        <v>#REF!</v>
      </c>
    </row>
    <row r="35" spans="1:11" ht="15" customHeight="1" x14ac:dyDescent="0.25">
      <c r="A35" s="105" t="s">
        <v>60</v>
      </c>
      <c r="B35" s="122" t="e">
        <f>УСЬОГО!#REF!-'!!12-жінки'!B35</f>
        <v>#REF!</v>
      </c>
      <c r="C35" s="122" t="e">
        <f>УСЬОГО!#REF!-'!!12-жінки'!C35</f>
        <v>#REF!</v>
      </c>
      <c r="D35" s="122" t="e">
        <f>УСЬОГО!#REF!-'!!12-жінки'!D35</f>
        <v>#REF!</v>
      </c>
      <c r="E35" s="122" t="e">
        <f>УСЬОГО!#REF!-'!!12-жінки'!E35</f>
        <v>#REF!</v>
      </c>
      <c r="F35" s="122" t="e">
        <f>УСЬОГО!#REF!-'!!12-жінки'!F35</f>
        <v>#REF!</v>
      </c>
      <c r="G35" s="122" t="e">
        <f>УСЬОГО!#REF!-'!!12-жінки'!G35</f>
        <v>#REF!</v>
      </c>
      <c r="H35" s="122" t="e">
        <f>УСЬОГО!#REF!-'!!12-жінки'!H35</f>
        <v>#REF!</v>
      </c>
      <c r="I35" s="122" t="e">
        <f>УСЬОГО!#REF!-'!!12-жінки'!I35</f>
        <v>#REF!</v>
      </c>
      <c r="J35" s="122" t="e">
        <f>УСЬОГО!#REF!-'!!12-жінки'!J35</f>
        <v>#REF!</v>
      </c>
      <c r="K35" s="122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3"/>
  <sheetViews>
    <sheetView view="pageBreakPreview" topLeftCell="A7" zoomScale="70" zoomScaleNormal="70" zoomScaleSheetLayoutView="70" workbookViewId="0">
      <selection activeCell="C20" sqref="C20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42578125" style="2" customWidth="1"/>
    <col min="6" max="7" width="14.42578125" style="2" customWidth="1"/>
    <col min="8" max="8" width="10" style="2" customWidth="1"/>
    <col min="9" max="9" width="12.42578125" style="2" customWidth="1"/>
    <col min="10" max="10" width="13.425781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303" t="s">
        <v>63</v>
      </c>
      <c r="B1" s="303"/>
      <c r="C1" s="303"/>
      <c r="D1" s="303"/>
      <c r="E1" s="303"/>
      <c r="F1" s="303"/>
      <c r="G1" s="303"/>
      <c r="H1" s="303"/>
      <c r="I1" s="303"/>
    </row>
    <row r="2" spans="1:11" ht="23.25" customHeight="1" x14ac:dyDescent="0.2">
      <c r="A2" s="303" t="s">
        <v>64</v>
      </c>
      <c r="B2" s="303"/>
      <c r="C2" s="303"/>
      <c r="D2" s="303"/>
      <c r="E2" s="303"/>
      <c r="F2" s="303"/>
      <c r="G2" s="303"/>
      <c r="H2" s="303"/>
      <c r="I2" s="303"/>
    </row>
    <row r="3" spans="1:11" ht="3.6" customHeight="1" x14ac:dyDescent="0.2">
      <c r="A3" s="400"/>
      <c r="B3" s="400"/>
      <c r="C3" s="400"/>
      <c r="D3" s="400"/>
      <c r="E3" s="400"/>
    </row>
    <row r="4" spans="1:11" s="3" customFormat="1" ht="25.5" customHeight="1" x14ac:dyDescent="0.25">
      <c r="A4" s="308" t="s">
        <v>0</v>
      </c>
      <c r="B4" s="402" t="s">
        <v>5</v>
      </c>
      <c r="C4" s="402"/>
      <c r="D4" s="402"/>
      <c r="E4" s="402"/>
      <c r="F4" s="402" t="s">
        <v>6</v>
      </c>
      <c r="G4" s="402"/>
      <c r="H4" s="402"/>
      <c r="I4" s="402"/>
    </row>
    <row r="5" spans="1:11" s="3" customFormat="1" ht="23.25" customHeight="1" x14ac:dyDescent="0.25">
      <c r="A5" s="401"/>
      <c r="B5" s="403" t="s">
        <v>127</v>
      </c>
      <c r="C5" s="403" t="s">
        <v>128</v>
      </c>
      <c r="D5" s="306" t="s">
        <v>1</v>
      </c>
      <c r="E5" s="307"/>
      <c r="F5" s="403" t="s">
        <v>127</v>
      </c>
      <c r="G5" s="403" t="s">
        <v>128</v>
      </c>
      <c r="H5" s="306" t="s">
        <v>1</v>
      </c>
      <c r="I5" s="307"/>
    </row>
    <row r="6" spans="1:11" s="3" customFormat="1" ht="31.35" customHeight="1" x14ac:dyDescent="0.25">
      <c r="A6" s="309"/>
      <c r="B6" s="404"/>
      <c r="C6" s="404"/>
      <c r="D6" s="4" t="s">
        <v>2</v>
      </c>
      <c r="E6" s="5" t="s">
        <v>24</v>
      </c>
      <c r="F6" s="404"/>
      <c r="G6" s="404"/>
      <c r="H6" s="4" t="s">
        <v>2</v>
      </c>
      <c r="I6" s="5" t="s">
        <v>24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25</v>
      </c>
      <c r="B8" s="70">
        <f>'12-жінки-ЦЗ'!B7</f>
        <v>31191</v>
      </c>
      <c r="C8" s="70">
        <f>'12-жінки-ЦЗ'!C7</f>
        <v>22731</v>
      </c>
      <c r="D8" s="70">
        <f t="shared" ref="D8" si="0">C8*100/B8</f>
        <v>72.876791382129454</v>
      </c>
      <c r="E8" s="76">
        <f t="shared" ref="E8" si="1">C8-B8</f>
        <v>-8460</v>
      </c>
      <c r="F8" s="70">
        <f>'13-чоловіки-ЦЗ'!B7</f>
        <v>19126</v>
      </c>
      <c r="G8" s="70">
        <f>'13-чоловіки-ЦЗ'!C7</f>
        <v>10703</v>
      </c>
      <c r="H8" s="9">
        <f t="shared" ref="H8" si="2">G8*100/F8</f>
        <v>55.960472655024574</v>
      </c>
      <c r="I8" s="76">
        <f t="shared" ref="I8" si="3">G8-F8</f>
        <v>-8423</v>
      </c>
      <c r="J8" s="23"/>
      <c r="K8" s="21"/>
    </row>
    <row r="9" spans="1:11" s="3" customFormat="1" ht="28.5" customHeight="1" x14ac:dyDescent="0.25">
      <c r="A9" s="8" t="s">
        <v>26</v>
      </c>
      <c r="B9" s="82">
        <f>'12-жінки-ЦЗ'!E7</f>
        <v>26828</v>
      </c>
      <c r="C9" s="64">
        <f>'12-жінки-ЦЗ'!F7</f>
        <v>17779</v>
      </c>
      <c r="D9" s="9">
        <f t="shared" ref="D9:D15" si="4">C9*100/B9</f>
        <v>66.270314596690028</v>
      </c>
      <c r="E9" s="76">
        <f t="shared" ref="E9:E15" si="5">C9-B9</f>
        <v>-9049</v>
      </c>
      <c r="F9" s="64">
        <f>'13-чоловіки-ЦЗ'!E7</f>
        <v>14741</v>
      </c>
      <c r="G9" s="64">
        <f>'13-чоловіки-ЦЗ'!F7</f>
        <v>6087</v>
      </c>
      <c r="H9" s="9">
        <f t="shared" ref="H9:H15" si="6">G9*100/F9</f>
        <v>41.29299233430568</v>
      </c>
      <c r="I9" s="76">
        <f t="shared" ref="I9:I15" si="7">G9-F9</f>
        <v>-8654</v>
      </c>
      <c r="J9" s="21"/>
      <c r="K9" s="21"/>
    </row>
    <row r="10" spans="1:11" s="3" customFormat="1" ht="26.25" customHeight="1" x14ac:dyDescent="0.25">
      <c r="A10" s="280" t="s">
        <v>102</v>
      </c>
      <c r="B10" s="82">
        <f>'12-жінки-ЦЗ'!H7</f>
        <v>18889</v>
      </c>
      <c r="C10" s="82">
        <f>'12-жінки-ЦЗ'!I7</f>
        <v>13922</v>
      </c>
      <c r="D10" s="9">
        <f t="shared" ref="D10" si="8">C10*100/B10</f>
        <v>73.704272327809832</v>
      </c>
      <c r="E10" s="76">
        <f t="shared" ref="E10" si="9">C10-B10</f>
        <v>-4967</v>
      </c>
      <c r="F10" s="64">
        <f>'13-чоловіки-ЦЗ'!H7</f>
        <v>9901</v>
      </c>
      <c r="G10" s="64">
        <f>'13-чоловіки-ЦЗ'!I7</f>
        <v>4797</v>
      </c>
      <c r="H10" s="9">
        <f t="shared" ref="H10" si="10">G10*100/F10</f>
        <v>48.449651550348449</v>
      </c>
      <c r="I10" s="76">
        <f t="shared" ref="I10" si="11">G10-F10</f>
        <v>-5104</v>
      </c>
      <c r="J10" s="21"/>
      <c r="K10" s="21"/>
    </row>
    <row r="11" spans="1:11" s="3" customFormat="1" ht="37.5" x14ac:dyDescent="0.25">
      <c r="A11" s="12" t="s">
        <v>27</v>
      </c>
      <c r="B11" s="82">
        <f>'12-жінки-ЦЗ'!K7</f>
        <v>9261</v>
      </c>
      <c r="C11" s="64">
        <f>'12-жінки-ЦЗ'!L7</f>
        <v>10042</v>
      </c>
      <c r="D11" s="9">
        <f t="shared" si="4"/>
        <v>108.43321455566354</v>
      </c>
      <c r="E11" s="76">
        <f t="shared" si="5"/>
        <v>781</v>
      </c>
      <c r="F11" s="64">
        <f>'13-чоловіки-ЦЗ'!K7</f>
        <v>7650</v>
      </c>
      <c r="G11" s="64">
        <f>'13-чоловіки-ЦЗ'!L7</f>
        <v>5339</v>
      </c>
      <c r="H11" s="9">
        <f t="shared" si="6"/>
        <v>69.790849673202615</v>
      </c>
      <c r="I11" s="76">
        <f t="shared" si="7"/>
        <v>-2311</v>
      </c>
      <c r="J11" s="21"/>
      <c r="K11" s="21"/>
    </row>
    <row r="12" spans="1:11" s="3" customFormat="1" ht="32.1" customHeight="1" x14ac:dyDescent="0.25">
      <c r="A12" s="13" t="s">
        <v>28</v>
      </c>
      <c r="B12" s="82">
        <f>'12-жінки-ЦЗ'!N7</f>
        <v>1719</v>
      </c>
      <c r="C12" s="64">
        <f>'12-жінки-ЦЗ'!O7</f>
        <v>2201</v>
      </c>
      <c r="D12" s="283">
        <f t="shared" si="4"/>
        <v>128.03955788248982</v>
      </c>
      <c r="E12" s="76">
        <f t="shared" si="5"/>
        <v>482</v>
      </c>
      <c r="F12" s="64">
        <f>'13-чоловіки-ЦЗ'!N7</f>
        <v>1143</v>
      </c>
      <c r="G12" s="64">
        <f>'13-чоловіки-ЦЗ'!O7</f>
        <v>522</v>
      </c>
      <c r="H12" s="283">
        <f t="shared" si="6"/>
        <v>45.669291338582674</v>
      </c>
      <c r="I12" s="76">
        <f t="shared" si="7"/>
        <v>-621</v>
      </c>
      <c r="J12" s="21"/>
      <c r="K12" s="21"/>
    </row>
    <row r="13" spans="1:11" s="3" customFormat="1" ht="23.25" customHeight="1" x14ac:dyDescent="0.25">
      <c r="A13" s="13" t="s">
        <v>103</v>
      </c>
      <c r="B13" s="82">
        <f>'12-жінки-ЦЗ'!Q7</f>
        <v>6</v>
      </c>
      <c r="C13" s="82">
        <f>'12-жінки-ЦЗ'!R7</f>
        <v>973</v>
      </c>
      <c r="D13" s="285" t="s">
        <v>118</v>
      </c>
      <c r="E13" s="279">
        <f t="shared" si="5"/>
        <v>967</v>
      </c>
      <c r="F13" s="64">
        <f>'13-чоловіки-ЦЗ'!Q7</f>
        <v>2</v>
      </c>
      <c r="G13" s="64">
        <f>'13-чоловіки-ЦЗ'!R7</f>
        <v>333</v>
      </c>
      <c r="H13" s="285" t="s">
        <v>119</v>
      </c>
      <c r="I13" s="279">
        <f t="shared" si="7"/>
        <v>331</v>
      </c>
      <c r="J13" s="21"/>
      <c r="K13" s="21"/>
    </row>
    <row r="14" spans="1:11" s="3" customFormat="1" ht="45.75" customHeight="1" x14ac:dyDescent="0.25">
      <c r="A14" s="13" t="s">
        <v>19</v>
      </c>
      <c r="B14" s="82">
        <f>'12-жінки-ЦЗ'!T7</f>
        <v>116</v>
      </c>
      <c r="C14" s="64">
        <f>'12-жінки-ЦЗ'!U7</f>
        <v>356</v>
      </c>
      <c r="D14" s="284">
        <f>'12-жінки-ЦЗ'!V7</f>
        <v>306.89655172413791</v>
      </c>
      <c r="E14" s="76">
        <f t="shared" si="5"/>
        <v>240</v>
      </c>
      <c r="F14" s="64">
        <f>'13-чоловіки-ЦЗ'!T7</f>
        <v>192</v>
      </c>
      <c r="G14" s="64">
        <f>'13-чоловіки-ЦЗ'!U7</f>
        <v>209</v>
      </c>
      <c r="H14" s="284">
        <f t="shared" si="6"/>
        <v>108.85416666666667</v>
      </c>
      <c r="I14" s="76">
        <f t="shared" si="7"/>
        <v>17</v>
      </c>
      <c r="J14" s="21"/>
      <c r="K14" s="21"/>
    </row>
    <row r="15" spans="1:11" s="3" customFormat="1" ht="55.5" customHeight="1" x14ac:dyDescent="0.25">
      <c r="A15" s="13" t="s">
        <v>29</v>
      </c>
      <c r="B15" s="82">
        <f>'12-жінки-ЦЗ'!W7</f>
        <v>22702</v>
      </c>
      <c r="C15" s="64">
        <f>'12-жінки-ЦЗ'!X7</f>
        <v>15467</v>
      </c>
      <c r="D15" s="9">
        <f t="shared" si="4"/>
        <v>68.130561184036651</v>
      </c>
      <c r="E15" s="76">
        <f t="shared" si="5"/>
        <v>-7235</v>
      </c>
      <c r="F15" s="64">
        <f>'13-чоловіки-ЦЗ'!W7</f>
        <v>12269</v>
      </c>
      <c r="G15" s="64">
        <f>'13-чоловіки-ЦЗ'!X7</f>
        <v>5244</v>
      </c>
      <c r="H15" s="9">
        <f t="shared" si="6"/>
        <v>42.741869753036106</v>
      </c>
      <c r="I15" s="76">
        <f t="shared" si="7"/>
        <v>-7025</v>
      </c>
      <c r="J15" s="21"/>
      <c r="K15" s="21"/>
    </row>
    <row r="16" spans="1:11" s="3" customFormat="1" ht="12.75" customHeight="1" x14ac:dyDescent="0.25">
      <c r="A16" s="310" t="s">
        <v>4</v>
      </c>
      <c r="B16" s="311"/>
      <c r="C16" s="311"/>
      <c r="D16" s="311"/>
      <c r="E16" s="311"/>
      <c r="F16" s="311"/>
      <c r="G16" s="311"/>
      <c r="H16" s="311"/>
      <c r="I16" s="311"/>
      <c r="J16" s="21"/>
      <c r="K16" s="21"/>
    </row>
    <row r="17" spans="1:11" s="3" customFormat="1" ht="18" customHeight="1" x14ac:dyDescent="0.25">
      <c r="A17" s="312"/>
      <c r="B17" s="313"/>
      <c r="C17" s="313"/>
      <c r="D17" s="313"/>
      <c r="E17" s="313"/>
      <c r="F17" s="313"/>
      <c r="G17" s="313"/>
      <c r="H17" s="313"/>
      <c r="I17" s="313"/>
      <c r="J17" s="21"/>
      <c r="K17" s="21"/>
    </row>
    <row r="18" spans="1:11" s="3" customFormat="1" ht="20.25" customHeight="1" x14ac:dyDescent="0.25">
      <c r="A18" s="308" t="s">
        <v>0</v>
      </c>
      <c r="B18" s="355" t="s">
        <v>129</v>
      </c>
      <c r="C18" s="355" t="s">
        <v>130</v>
      </c>
      <c r="D18" s="306" t="s">
        <v>1</v>
      </c>
      <c r="E18" s="307"/>
      <c r="F18" s="355" t="s">
        <v>129</v>
      </c>
      <c r="G18" s="355" t="s">
        <v>130</v>
      </c>
      <c r="H18" s="306" t="s">
        <v>1</v>
      </c>
      <c r="I18" s="307"/>
      <c r="J18" s="21"/>
      <c r="K18" s="21"/>
    </row>
    <row r="19" spans="1:11" ht="35.85" customHeight="1" x14ac:dyDescent="0.3">
      <c r="A19" s="309"/>
      <c r="B19" s="355"/>
      <c r="C19" s="355"/>
      <c r="D19" s="19" t="s">
        <v>2</v>
      </c>
      <c r="E19" s="5" t="s">
        <v>24</v>
      </c>
      <c r="F19" s="355"/>
      <c r="G19" s="355"/>
      <c r="H19" s="19" t="s">
        <v>2</v>
      </c>
      <c r="I19" s="5" t="s">
        <v>24</v>
      </c>
      <c r="J19" s="22"/>
      <c r="K19" s="22"/>
    </row>
    <row r="20" spans="1:11" ht="24" customHeight="1" x14ac:dyDescent="0.3">
      <c r="A20" s="8" t="s">
        <v>30</v>
      </c>
      <c r="B20" s="70">
        <f>'12-жінки-ЦЗ'!Z7</f>
        <v>4644</v>
      </c>
      <c r="C20" s="70">
        <f>'12-жінки-ЦЗ'!AA7</f>
        <v>2854</v>
      </c>
      <c r="D20" s="15">
        <f t="shared" ref="D20" si="12">C20*100/B20</f>
        <v>61.455641688199826</v>
      </c>
      <c r="E20" s="76">
        <f t="shared" ref="E20" si="13">C20-B20</f>
        <v>-1790</v>
      </c>
      <c r="F20" s="70">
        <f>'13-чоловіки-ЦЗ'!Z7</f>
        <v>2248</v>
      </c>
      <c r="G20" s="71">
        <f>'13-чоловіки-ЦЗ'!AA7</f>
        <v>1240</v>
      </c>
      <c r="H20" s="14">
        <f t="shared" ref="H20" si="14">G20*100/F20</f>
        <v>55.160142348754448</v>
      </c>
      <c r="I20" s="76">
        <f t="shared" ref="I20" si="15">G20-F20</f>
        <v>-1008</v>
      </c>
      <c r="J20" s="22"/>
      <c r="K20" s="22"/>
    </row>
    <row r="21" spans="1:11" ht="25.5" customHeight="1" x14ac:dyDescent="0.3">
      <c r="A21" s="1" t="s">
        <v>26</v>
      </c>
      <c r="B21" s="83">
        <f>'12-жінки-ЦЗ'!AC7</f>
        <v>3857</v>
      </c>
      <c r="C21" s="70">
        <f>'12-жінки-ЦЗ'!AD7</f>
        <v>2310</v>
      </c>
      <c r="D21" s="15">
        <f t="shared" ref="D21:D22" si="16">C21*100/B21</f>
        <v>59.89110707803993</v>
      </c>
      <c r="E21" s="76">
        <f t="shared" ref="E21:E22" si="17">C21-B21</f>
        <v>-1547</v>
      </c>
      <c r="F21" s="71">
        <f>'13-чоловіки-ЦЗ'!AC7</f>
        <v>1290</v>
      </c>
      <c r="G21" s="71">
        <f>'13-чоловіки-ЦЗ'!AD7</f>
        <v>632</v>
      </c>
      <c r="H21" s="14">
        <f t="shared" ref="H21:H22" si="18">G21*100/F21</f>
        <v>48.992248062015506</v>
      </c>
      <c r="I21" s="76">
        <f t="shared" ref="I21:I22" si="19">G21-F21</f>
        <v>-658</v>
      </c>
      <c r="J21" s="22"/>
      <c r="K21" s="22"/>
    </row>
    <row r="22" spans="1:11" ht="20.25" x14ac:dyDescent="0.3">
      <c r="A22" s="1" t="s">
        <v>31</v>
      </c>
      <c r="B22" s="83">
        <f>'12-жінки-ЦЗ'!AF7</f>
        <v>2725</v>
      </c>
      <c r="C22" s="70">
        <f>'12-жінки-ЦЗ'!AG7</f>
        <v>1566</v>
      </c>
      <c r="D22" s="15">
        <f t="shared" si="16"/>
        <v>57.467889908256879</v>
      </c>
      <c r="E22" s="76">
        <f t="shared" si="17"/>
        <v>-1159</v>
      </c>
      <c r="F22" s="71">
        <f>'13-чоловіки-ЦЗ'!AF7</f>
        <v>913</v>
      </c>
      <c r="G22" s="71">
        <f>'13-чоловіки-ЦЗ'!AG7</f>
        <v>468</v>
      </c>
      <c r="H22" s="14">
        <f t="shared" si="18"/>
        <v>51.259583789704273</v>
      </c>
      <c r="I22" s="76">
        <f t="shared" si="19"/>
        <v>-445</v>
      </c>
      <c r="J22" s="22"/>
      <c r="K22" s="22"/>
    </row>
    <row r="23" spans="1:11" ht="20.25" x14ac:dyDescent="0.3">
      <c r="C23" s="17"/>
      <c r="J23" s="22"/>
      <c r="K23" s="22"/>
    </row>
  </sheetData>
  <mergeCells count="20"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L67"/>
  <sheetViews>
    <sheetView view="pageBreakPreview" zoomScale="57" zoomScaleNormal="75" zoomScaleSheetLayoutView="57" workbookViewId="0">
      <pane xSplit="1" ySplit="6" topLeftCell="M7" activePane="bottomRight" state="frozen"/>
      <selection activeCell="A4" sqref="A4:A6"/>
      <selection pane="topRight" activeCell="A4" sqref="A4:A6"/>
      <selection pane="bottomLeft" activeCell="A4" sqref="A4:A6"/>
      <selection pane="bottomRight" activeCell="W8" sqref="W8"/>
    </sheetView>
  </sheetViews>
  <sheetFormatPr defaultColWidth="9.42578125" defaultRowHeight="14.25" x14ac:dyDescent="0.2"/>
  <cols>
    <col min="1" max="1" width="25.5703125" style="41" customWidth="1"/>
    <col min="2" max="3" width="10.140625" style="41" customWidth="1"/>
    <col min="4" max="4" width="8.42578125" style="41" customWidth="1"/>
    <col min="5" max="6" width="10.140625" style="41" customWidth="1"/>
    <col min="7" max="7" width="7.42578125" style="41" customWidth="1"/>
    <col min="8" max="9" width="10" style="41" customWidth="1"/>
    <col min="10" max="10" width="8.7109375" style="41" customWidth="1"/>
    <col min="11" max="12" width="10.140625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2.140625" style="41" customWidth="1"/>
    <col min="22" max="22" width="10.140625" style="41" customWidth="1"/>
    <col min="23" max="24" width="12.28515625" style="41" customWidth="1"/>
    <col min="25" max="25" width="8.42578125" style="41" customWidth="1"/>
    <col min="26" max="27" width="11.5703125" style="41" customWidth="1"/>
    <col min="28" max="28" width="8.5703125" style="41" customWidth="1"/>
    <col min="29" max="30" width="9.5703125" style="41" customWidth="1"/>
    <col min="31" max="31" width="8.42578125" style="41" customWidth="1"/>
    <col min="32" max="33" width="9.42578125" style="41" bestFit="1" customWidth="1"/>
    <col min="34" max="34" width="9.5703125" style="41" customWidth="1"/>
    <col min="35" max="16384" width="9.42578125" style="41"/>
  </cols>
  <sheetData>
    <row r="1" spans="1:38" s="26" customFormat="1" ht="59.25" customHeight="1" x14ac:dyDescent="0.35">
      <c r="B1" s="338" t="s">
        <v>136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5"/>
      <c r="U1" s="25"/>
      <c r="V1" s="25"/>
      <c r="W1" s="25"/>
      <c r="X1" s="25"/>
      <c r="Y1" s="25"/>
      <c r="Z1" s="25"/>
      <c r="AA1" s="25"/>
      <c r="AB1" s="25"/>
      <c r="AC1" s="25"/>
      <c r="AD1" s="337"/>
      <c r="AE1" s="337"/>
      <c r="AF1" s="44"/>
      <c r="AH1" s="63" t="s">
        <v>14</v>
      </c>
    </row>
    <row r="2" spans="1:38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9" t="s">
        <v>7</v>
      </c>
      <c r="Q2" s="339"/>
      <c r="R2" s="339"/>
      <c r="S2" s="339"/>
      <c r="T2" s="118"/>
      <c r="U2" s="28"/>
      <c r="V2" s="28"/>
      <c r="W2" s="28"/>
      <c r="X2" s="28"/>
      <c r="Y2" s="28"/>
      <c r="Z2" s="28"/>
      <c r="AA2" s="28"/>
      <c r="AB2" s="28"/>
      <c r="AD2" s="337"/>
      <c r="AE2" s="337"/>
      <c r="AF2" s="335"/>
      <c r="AG2" s="335"/>
      <c r="AH2" s="118" t="s">
        <v>7</v>
      </c>
      <c r="AI2" s="118"/>
    </row>
    <row r="3" spans="1:38" s="189" customFormat="1" ht="76.5" customHeight="1" thickBot="1" x14ac:dyDescent="0.3">
      <c r="A3" s="330"/>
      <c r="B3" s="419" t="s">
        <v>20</v>
      </c>
      <c r="C3" s="405"/>
      <c r="D3" s="405"/>
      <c r="E3" s="417" t="s">
        <v>81</v>
      </c>
      <c r="F3" s="366"/>
      <c r="G3" s="418"/>
      <c r="H3" s="421" t="s">
        <v>104</v>
      </c>
      <c r="I3" s="422"/>
      <c r="J3" s="423"/>
      <c r="K3" s="365" t="s">
        <v>82</v>
      </c>
      <c r="L3" s="366"/>
      <c r="M3" s="367"/>
      <c r="N3" s="417" t="s">
        <v>9</v>
      </c>
      <c r="O3" s="366"/>
      <c r="P3" s="418"/>
      <c r="Q3" s="421" t="s">
        <v>106</v>
      </c>
      <c r="R3" s="422"/>
      <c r="S3" s="423"/>
      <c r="T3" s="417" t="s">
        <v>10</v>
      </c>
      <c r="U3" s="366"/>
      <c r="V3" s="367"/>
      <c r="W3" s="419" t="s">
        <v>8</v>
      </c>
      <c r="X3" s="405"/>
      <c r="Y3" s="420"/>
      <c r="Z3" s="405" t="s">
        <v>15</v>
      </c>
      <c r="AA3" s="405"/>
      <c r="AB3" s="405"/>
      <c r="AC3" s="417" t="s">
        <v>11</v>
      </c>
      <c r="AD3" s="366"/>
      <c r="AE3" s="418"/>
      <c r="AF3" s="365" t="s">
        <v>12</v>
      </c>
      <c r="AG3" s="366"/>
      <c r="AH3" s="418"/>
    </row>
    <row r="4" spans="1:38" s="31" customFormat="1" ht="19.5" customHeight="1" x14ac:dyDescent="0.25">
      <c r="A4" s="345"/>
      <c r="B4" s="414" t="s">
        <v>86</v>
      </c>
      <c r="C4" s="406" t="s">
        <v>93</v>
      </c>
      <c r="D4" s="412" t="s">
        <v>2</v>
      </c>
      <c r="E4" s="414" t="s">
        <v>86</v>
      </c>
      <c r="F4" s="406" t="s">
        <v>93</v>
      </c>
      <c r="G4" s="408" t="s">
        <v>2</v>
      </c>
      <c r="H4" s="426" t="s">
        <v>86</v>
      </c>
      <c r="I4" s="406" t="s">
        <v>93</v>
      </c>
      <c r="J4" s="427" t="s">
        <v>2</v>
      </c>
      <c r="K4" s="410" t="s">
        <v>86</v>
      </c>
      <c r="L4" s="406" t="s">
        <v>93</v>
      </c>
      <c r="M4" s="412" t="s">
        <v>2</v>
      </c>
      <c r="N4" s="414" t="s">
        <v>86</v>
      </c>
      <c r="O4" s="406" t="s">
        <v>93</v>
      </c>
      <c r="P4" s="408" t="s">
        <v>2</v>
      </c>
      <c r="Q4" s="414" t="s">
        <v>86</v>
      </c>
      <c r="R4" s="424" t="s">
        <v>93</v>
      </c>
      <c r="S4" s="425" t="s">
        <v>2</v>
      </c>
      <c r="T4" s="414" t="s">
        <v>86</v>
      </c>
      <c r="U4" s="406" t="s">
        <v>93</v>
      </c>
      <c r="V4" s="412" t="s">
        <v>2</v>
      </c>
      <c r="W4" s="414" t="s">
        <v>86</v>
      </c>
      <c r="X4" s="406" t="s">
        <v>93</v>
      </c>
      <c r="Y4" s="408" t="s">
        <v>2</v>
      </c>
      <c r="Z4" s="410" t="s">
        <v>86</v>
      </c>
      <c r="AA4" s="406" t="s">
        <v>93</v>
      </c>
      <c r="AB4" s="412" t="s">
        <v>2</v>
      </c>
      <c r="AC4" s="414" t="s">
        <v>86</v>
      </c>
      <c r="AD4" s="406" t="s">
        <v>93</v>
      </c>
      <c r="AE4" s="408" t="s">
        <v>2</v>
      </c>
      <c r="AF4" s="410" t="s">
        <v>86</v>
      </c>
      <c r="AG4" s="406" t="s">
        <v>93</v>
      </c>
      <c r="AH4" s="408" t="s">
        <v>2</v>
      </c>
    </row>
    <row r="5" spans="1:38" s="31" customFormat="1" ht="4.5" customHeight="1" thickBot="1" x14ac:dyDescent="0.3">
      <c r="A5" s="416"/>
      <c r="B5" s="415"/>
      <c r="C5" s="407"/>
      <c r="D5" s="413"/>
      <c r="E5" s="415"/>
      <c r="F5" s="407"/>
      <c r="G5" s="409"/>
      <c r="H5" s="327"/>
      <c r="I5" s="325"/>
      <c r="J5" s="328"/>
      <c r="K5" s="411"/>
      <c r="L5" s="407"/>
      <c r="M5" s="413"/>
      <c r="N5" s="415"/>
      <c r="O5" s="407"/>
      <c r="P5" s="409"/>
      <c r="Q5" s="324"/>
      <c r="R5" s="329"/>
      <c r="S5" s="334"/>
      <c r="T5" s="415"/>
      <c r="U5" s="407"/>
      <c r="V5" s="413"/>
      <c r="W5" s="415"/>
      <c r="X5" s="407"/>
      <c r="Y5" s="409"/>
      <c r="Z5" s="411"/>
      <c r="AA5" s="407"/>
      <c r="AB5" s="413"/>
      <c r="AC5" s="415"/>
      <c r="AD5" s="407"/>
      <c r="AE5" s="409"/>
      <c r="AF5" s="411"/>
      <c r="AG5" s="407"/>
      <c r="AH5" s="409"/>
    </row>
    <row r="6" spans="1:38" s="47" customFormat="1" ht="12.75" thickBot="1" x14ac:dyDescent="0.25">
      <c r="A6" s="190" t="s">
        <v>3</v>
      </c>
      <c r="B6" s="238">
        <v>1</v>
      </c>
      <c r="C6" s="239">
        <v>2</v>
      </c>
      <c r="D6" s="240">
        <v>3</v>
      </c>
      <c r="E6" s="241">
        <v>4</v>
      </c>
      <c r="F6" s="239">
        <v>5</v>
      </c>
      <c r="G6" s="240">
        <v>6</v>
      </c>
      <c r="H6" s="241">
        <v>7</v>
      </c>
      <c r="I6" s="239">
        <v>8</v>
      </c>
      <c r="J6" s="240">
        <v>9</v>
      </c>
      <c r="K6" s="242">
        <v>10</v>
      </c>
      <c r="L6" s="239">
        <v>11</v>
      </c>
      <c r="M6" s="243">
        <v>12</v>
      </c>
      <c r="N6" s="241">
        <v>13</v>
      </c>
      <c r="O6" s="239">
        <v>14</v>
      </c>
      <c r="P6" s="240">
        <v>15</v>
      </c>
      <c r="Q6" s="241">
        <v>16</v>
      </c>
      <c r="R6" s="239">
        <v>17</v>
      </c>
      <c r="S6" s="240">
        <v>18</v>
      </c>
      <c r="T6" s="242">
        <v>19</v>
      </c>
      <c r="U6" s="239">
        <v>20</v>
      </c>
      <c r="V6" s="240">
        <v>21</v>
      </c>
      <c r="W6" s="241">
        <v>22</v>
      </c>
      <c r="X6" s="239">
        <v>23</v>
      </c>
      <c r="Y6" s="240">
        <v>24</v>
      </c>
      <c r="Z6" s="241">
        <v>25</v>
      </c>
      <c r="AA6" s="239">
        <v>26</v>
      </c>
      <c r="AB6" s="240">
        <v>27</v>
      </c>
      <c r="AC6" s="241">
        <v>28</v>
      </c>
      <c r="AD6" s="239">
        <v>29</v>
      </c>
      <c r="AE6" s="240">
        <v>30</v>
      </c>
      <c r="AF6" s="242">
        <v>31</v>
      </c>
      <c r="AG6" s="239">
        <v>32</v>
      </c>
      <c r="AH6" s="240">
        <v>33</v>
      </c>
    </row>
    <row r="7" spans="1:38" s="35" customFormat="1" ht="48.75" customHeight="1" thickBot="1" x14ac:dyDescent="0.3">
      <c r="A7" s="149" t="s">
        <v>32</v>
      </c>
      <c r="B7" s="150">
        <f>SUM(B8:B14)</f>
        <v>31191</v>
      </c>
      <c r="C7" s="151">
        <f>SUM(C8:C14)</f>
        <v>22731</v>
      </c>
      <c r="D7" s="155">
        <f>C7*100/B7</f>
        <v>72.876791382129454</v>
      </c>
      <c r="E7" s="153">
        <f>SUM(E8:E14)</f>
        <v>26828</v>
      </c>
      <c r="F7" s="151">
        <f>SUM(F8:F14)</f>
        <v>17779</v>
      </c>
      <c r="G7" s="152">
        <f>F7*100/E7</f>
        <v>66.270314596690028</v>
      </c>
      <c r="H7" s="153">
        <f>SUM(H8:H14)</f>
        <v>18889</v>
      </c>
      <c r="I7" s="151">
        <f>SUM(I8:I14)</f>
        <v>13922</v>
      </c>
      <c r="J7" s="152">
        <f>I7*100/H7</f>
        <v>73.704272327809832</v>
      </c>
      <c r="K7" s="154">
        <f>SUM(K8:K14)</f>
        <v>9261</v>
      </c>
      <c r="L7" s="151">
        <f>SUM(L8:L14)</f>
        <v>10042</v>
      </c>
      <c r="M7" s="155">
        <f>L7*100/K7</f>
        <v>108.43321455566354</v>
      </c>
      <c r="N7" s="153">
        <f>SUM(N8:N14)</f>
        <v>1719</v>
      </c>
      <c r="O7" s="151">
        <f>SUM(O8:O14)</f>
        <v>2201</v>
      </c>
      <c r="P7" s="152">
        <f>O7*100/N7</f>
        <v>128.03955788248982</v>
      </c>
      <c r="Q7" s="153">
        <f>SUM(Q8:Q14)</f>
        <v>6</v>
      </c>
      <c r="R7" s="151">
        <f>SUM(R8:R14)</f>
        <v>973</v>
      </c>
      <c r="S7" s="281" t="s">
        <v>165</v>
      </c>
      <c r="T7" s="153">
        <f>SUM(T8:T14)</f>
        <v>116</v>
      </c>
      <c r="U7" s="151">
        <f>SUM(U8:U14)</f>
        <v>356</v>
      </c>
      <c r="V7" s="231">
        <f t="shared" ref="V7:V14" si="0">IF(ISERROR(U7*100/T7),"-",(U7*100/T7))</f>
        <v>306.89655172413791</v>
      </c>
      <c r="W7" s="153">
        <f>SUM(W8:W14)</f>
        <v>22702</v>
      </c>
      <c r="X7" s="151">
        <f>SUM(X8:X14)</f>
        <v>15467</v>
      </c>
      <c r="Y7" s="152">
        <f>X7*100/W7</f>
        <v>68.130561184036651</v>
      </c>
      <c r="Z7" s="154">
        <f>SUM(Z8:Z14)</f>
        <v>4644</v>
      </c>
      <c r="AA7" s="151">
        <f>SUM(AA8:AA14)</f>
        <v>2854</v>
      </c>
      <c r="AB7" s="155">
        <f>AA7*100/Z7</f>
        <v>61.455641688199826</v>
      </c>
      <c r="AC7" s="153">
        <f>SUM(AC8:AC14)</f>
        <v>3857</v>
      </c>
      <c r="AD7" s="151">
        <f>SUM(AD8:AD14)</f>
        <v>2310</v>
      </c>
      <c r="AE7" s="152">
        <f>AD7*100/AC7</f>
        <v>59.89110707803993</v>
      </c>
      <c r="AF7" s="154">
        <f>SUM(AF8:AF14)</f>
        <v>2725</v>
      </c>
      <c r="AG7" s="151">
        <f>SUM(AG8:AG14)</f>
        <v>1566</v>
      </c>
      <c r="AH7" s="152">
        <f>AG7*100/AF7</f>
        <v>57.467889908256879</v>
      </c>
      <c r="AI7" s="34"/>
      <c r="AL7" s="39"/>
    </row>
    <row r="8" spans="1:38" s="39" customFormat="1" ht="48.75" customHeight="1" x14ac:dyDescent="0.25">
      <c r="A8" s="134" t="s">
        <v>94</v>
      </c>
      <c r="B8" s="156">
        <v>3377</v>
      </c>
      <c r="C8" s="146">
        <v>3373</v>
      </c>
      <c r="D8" s="161">
        <f t="shared" ref="D8:D14" si="1">C8*100/B8</f>
        <v>99.881551673082612</v>
      </c>
      <c r="E8" s="158">
        <v>2987</v>
      </c>
      <c r="F8" s="146">
        <v>2494</v>
      </c>
      <c r="G8" s="157">
        <f t="shared" ref="G8:G14" si="2">F8*100/E8</f>
        <v>83.495145631067956</v>
      </c>
      <c r="H8" s="162">
        <f>E8-'статус на початок року'!L8</f>
        <v>2369</v>
      </c>
      <c r="I8" s="160">
        <f>F8-'статус на початок року'!M8</f>
        <v>2107</v>
      </c>
      <c r="J8" s="157">
        <f t="shared" ref="J8:J14" si="3">IF(ISERROR(I8*100/H8),"-",(I8*100/H8))</f>
        <v>88.940481215702832</v>
      </c>
      <c r="K8" s="159">
        <v>1298</v>
      </c>
      <c r="L8" s="160">
        <v>1959</v>
      </c>
      <c r="M8" s="161">
        <f t="shared" ref="M8:M14" si="4">L8*100/K8</f>
        <v>150.92449922958397</v>
      </c>
      <c r="N8" s="162">
        <v>141</v>
      </c>
      <c r="O8" s="147">
        <v>367</v>
      </c>
      <c r="P8" s="157">
        <f t="shared" ref="P8" si="5">O8*100/N8</f>
        <v>260.28368794326241</v>
      </c>
      <c r="Q8" s="162">
        <v>3</v>
      </c>
      <c r="R8" s="160">
        <v>187</v>
      </c>
      <c r="S8" s="282" t="s">
        <v>166</v>
      </c>
      <c r="T8" s="158">
        <v>32</v>
      </c>
      <c r="U8" s="147">
        <v>61</v>
      </c>
      <c r="V8" s="161">
        <f t="shared" si="0"/>
        <v>190.625</v>
      </c>
      <c r="W8" s="162">
        <v>2720</v>
      </c>
      <c r="X8" s="160">
        <v>2272</v>
      </c>
      <c r="Y8" s="157">
        <f t="shared" ref="Y8:Y14" si="6">X8*100/W8</f>
        <v>83.529411764705884</v>
      </c>
      <c r="Z8" s="159">
        <v>446</v>
      </c>
      <c r="AA8" s="164">
        <v>395</v>
      </c>
      <c r="AB8" s="161">
        <f t="shared" ref="AB8:AB14" si="7">AA8*100/Z8</f>
        <v>88.56502242152466</v>
      </c>
      <c r="AC8" s="158">
        <v>387</v>
      </c>
      <c r="AD8" s="164">
        <v>301</v>
      </c>
      <c r="AE8" s="157">
        <f t="shared" ref="AE8:AE14" si="8">AD8*100/AC8</f>
        <v>77.777777777777771</v>
      </c>
      <c r="AF8" s="159">
        <v>270</v>
      </c>
      <c r="AG8" s="164">
        <v>203</v>
      </c>
      <c r="AH8" s="157">
        <f t="shared" ref="AH8:AH14" si="9">AG8*100/AF8</f>
        <v>75.18518518518519</v>
      </c>
      <c r="AI8" s="34"/>
      <c r="AJ8" s="38"/>
    </row>
    <row r="9" spans="1:38" s="40" customFormat="1" ht="48.75" customHeight="1" x14ac:dyDescent="0.25">
      <c r="A9" s="135" t="s">
        <v>95</v>
      </c>
      <c r="B9" s="165">
        <v>2522</v>
      </c>
      <c r="C9" s="124">
        <v>2062</v>
      </c>
      <c r="D9" s="169">
        <f t="shared" si="1"/>
        <v>81.760507533703404</v>
      </c>
      <c r="E9" s="167">
        <v>2116</v>
      </c>
      <c r="F9" s="124">
        <v>1635</v>
      </c>
      <c r="G9" s="166">
        <f t="shared" si="2"/>
        <v>77.268431001890363</v>
      </c>
      <c r="H9" s="162">
        <f>E9-'статус на початок року'!L9</f>
        <v>1499</v>
      </c>
      <c r="I9" s="160">
        <f>F9-'статус на початок року'!M9</f>
        <v>1267</v>
      </c>
      <c r="J9" s="166">
        <f t="shared" si="3"/>
        <v>84.523015343562378</v>
      </c>
      <c r="K9" s="168">
        <v>810</v>
      </c>
      <c r="L9" s="129">
        <v>966</v>
      </c>
      <c r="M9" s="169">
        <f t="shared" si="4"/>
        <v>119.25925925925925</v>
      </c>
      <c r="N9" s="170">
        <v>151</v>
      </c>
      <c r="O9" s="128">
        <v>212</v>
      </c>
      <c r="P9" s="166">
        <f t="shared" ref="P9:P14" si="10">IF(ISERROR(O9*100/N9),"-",(O9*100/N9))</f>
        <v>140.39735099337747</v>
      </c>
      <c r="Q9" s="170">
        <v>0</v>
      </c>
      <c r="R9" s="129">
        <v>122</v>
      </c>
      <c r="S9" s="166" t="str">
        <f t="shared" ref="S9:S13" si="11">IF(ISERROR(R9*100/Q9),"-",(R9*100/Q9))</f>
        <v>-</v>
      </c>
      <c r="T9" s="167">
        <v>7</v>
      </c>
      <c r="U9" s="128">
        <v>15</v>
      </c>
      <c r="V9" s="169">
        <f t="shared" si="0"/>
        <v>214.28571428571428</v>
      </c>
      <c r="W9" s="170">
        <v>1877</v>
      </c>
      <c r="X9" s="129">
        <v>1468</v>
      </c>
      <c r="Y9" s="166">
        <f t="shared" si="6"/>
        <v>78.209909429941391</v>
      </c>
      <c r="Z9" s="168">
        <v>410</v>
      </c>
      <c r="AA9" s="130">
        <v>291</v>
      </c>
      <c r="AB9" s="169">
        <f t="shared" si="7"/>
        <v>70.975609756097555</v>
      </c>
      <c r="AC9" s="167">
        <v>368</v>
      </c>
      <c r="AD9" s="130">
        <v>240</v>
      </c>
      <c r="AE9" s="166">
        <f t="shared" si="8"/>
        <v>65.217391304347828</v>
      </c>
      <c r="AF9" s="168">
        <v>260</v>
      </c>
      <c r="AG9" s="130">
        <v>156</v>
      </c>
      <c r="AH9" s="166">
        <f t="shared" si="9"/>
        <v>60</v>
      </c>
      <c r="AI9" s="34"/>
      <c r="AJ9" s="38"/>
    </row>
    <row r="10" spans="1:38" s="39" customFormat="1" ht="48.75" customHeight="1" x14ac:dyDescent="0.25">
      <c r="A10" s="135" t="s">
        <v>96</v>
      </c>
      <c r="B10" s="165">
        <v>12011</v>
      </c>
      <c r="C10" s="125">
        <v>7173</v>
      </c>
      <c r="D10" s="169">
        <f t="shared" si="1"/>
        <v>59.720256431604362</v>
      </c>
      <c r="E10" s="167">
        <v>10175</v>
      </c>
      <c r="F10" s="125">
        <v>5695</v>
      </c>
      <c r="G10" s="166">
        <f t="shared" si="2"/>
        <v>55.970515970515969</v>
      </c>
      <c r="H10" s="162">
        <f>E10-'статус на початок року'!L10</f>
        <v>6851</v>
      </c>
      <c r="I10" s="160">
        <f>F10-'статус на початок року'!M10</f>
        <v>4355</v>
      </c>
      <c r="J10" s="166">
        <f t="shared" si="3"/>
        <v>63.567362428842507</v>
      </c>
      <c r="K10" s="168">
        <v>2841</v>
      </c>
      <c r="L10" s="129">
        <v>2266</v>
      </c>
      <c r="M10" s="169">
        <f t="shared" si="4"/>
        <v>79.760647659274909</v>
      </c>
      <c r="N10" s="170">
        <v>833</v>
      </c>
      <c r="O10" s="127">
        <v>781</v>
      </c>
      <c r="P10" s="166">
        <f t="shared" si="10"/>
        <v>93.757503001200476</v>
      </c>
      <c r="Q10" s="170">
        <v>2</v>
      </c>
      <c r="R10" s="129">
        <v>226</v>
      </c>
      <c r="S10" s="450" t="s">
        <v>167</v>
      </c>
      <c r="T10" s="167">
        <v>59</v>
      </c>
      <c r="U10" s="127">
        <v>148</v>
      </c>
      <c r="V10" s="221">
        <f t="shared" si="0"/>
        <v>250.84745762711864</v>
      </c>
      <c r="W10" s="170">
        <v>7992</v>
      </c>
      <c r="X10" s="129">
        <v>4939</v>
      </c>
      <c r="Y10" s="166">
        <f t="shared" si="6"/>
        <v>61.7992992992993</v>
      </c>
      <c r="Z10" s="168">
        <v>1744</v>
      </c>
      <c r="AA10" s="130">
        <v>889</v>
      </c>
      <c r="AB10" s="169">
        <f t="shared" si="7"/>
        <v>50.974770642201833</v>
      </c>
      <c r="AC10" s="167">
        <v>1340</v>
      </c>
      <c r="AD10" s="130">
        <v>738</v>
      </c>
      <c r="AE10" s="166">
        <f t="shared" si="8"/>
        <v>55.07462686567164</v>
      </c>
      <c r="AF10" s="168">
        <v>1006</v>
      </c>
      <c r="AG10" s="130">
        <v>539</v>
      </c>
      <c r="AH10" s="166">
        <f t="shared" si="9"/>
        <v>53.578528827037772</v>
      </c>
      <c r="AI10" s="34"/>
      <c r="AJ10" s="38"/>
    </row>
    <row r="11" spans="1:38" s="39" customFormat="1" ht="48.75" customHeight="1" x14ac:dyDescent="0.25">
      <c r="A11" s="135" t="s">
        <v>97</v>
      </c>
      <c r="B11" s="165">
        <v>3663</v>
      </c>
      <c r="C11" s="125">
        <v>2679</v>
      </c>
      <c r="D11" s="169">
        <f t="shared" si="1"/>
        <v>73.136773136773144</v>
      </c>
      <c r="E11" s="167">
        <v>3309</v>
      </c>
      <c r="F11" s="125">
        <v>2113</v>
      </c>
      <c r="G11" s="166">
        <f t="shared" si="2"/>
        <v>63.856149894227862</v>
      </c>
      <c r="H11" s="162">
        <f>E11-'статус на початок року'!L11</f>
        <v>2181</v>
      </c>
      <c r="I11" s="160">
        <f>F11-'статус на початок року'!M11</f>
        <v>1575</v>
      </c>
      <c r="J11" s="166">
        <f t="shared" si="3"/>
        <v>72.214580467675376</v>
      </c>
      <c r="K11" s="168">
        <v>971</v>
      </c>
      <c r="L11" s="129">
        <v>1199</v>
      </c>
      <c r="M11" s="169">
        <f t="shared" si="4"/>
        <v>123.48094747682801</v>
      </c>
      <c r="N11" s="170">
        <v>84</v>
      </c>
      <c r="O11" s="127">
        <v>235</v>
      </c>
      <c r="P11" s="166">
        <f t="shared" si="10"/>
        <v>279.76190476190476</v>
      </c>
      <c r="Q11" s="170">
        <v>0</v>
      </c>
      <c r="R11" s="129">
        <v>122</v>
      </c>
      <c r="S11" s="166" t="str">
        <f t="shared" si="11"/>
        <v>-</v>
      </c>
      <c r="T11" s="167">
        <v>3</v>
      </c>
      <c r="U11" s="127">
        <v>37</v>
      </c>
      <c r="V11" s="221">
        <f t="shared" si="0"/>
        <v>1233.3333333333333</v>
      </c>
      <c r="W11" s="170">
        <v>2836</v>
      </c>
      <c r="X11" s="129">
        <v>1882</v>
      </c>
      <c r="Y11" s="166">
        <f t="shared" si="6"/>
        <v>66.361071932299012</v>
      </c>
      <c r="Z11" s="168">
        <v>610</v>
      </c>
      <c r="AA11" s="130">
        <v>333</v>
      </c>
      <c r="AB11" s="169">
        <f t="shared" si="7"/>
        <v>54.590163934426229</v>
      </c>
      <c r="AC11" s="167">
        <v>538</v>
      </c>
      <c r="AD11" s="130">
        <v>273</v>
      </c>
      <c r="AE11" s="166">
        <f t="shared" si="8"/>
        <v>50.743494423791823</v>
      </c>
      <c r="AF11" s="168">
        <v>351</v>
      </c>
      <c r="AG11" s="130">
        <v>174</v>
      </c>
      <c r="AH11" s="166">
        <f t="shared" si="9"/>
        <v>49.572649572649574</v>
      </c>
      <c r="AI11" s="34"/>
      <c r="AJ11" s="38"/>
    </row>
    <row r="12" spans="1:38" s="39" customFormat="1" ht="48.75" customHeight="1" x14ac:dyDescent="0.25">
      <c r="A12" s="135" t="s">
        <v>98</v>
      </c>
      <c r="B12" s="165">
        <v>5071</v>
      </c>
      <c r="C12" s="125">
        <v>3717</v>
      </c>
      <c r="D12" s="169">
        <f t="shared" si="1"/>
        <v>73.29915204101755</v>
      </c>
      <c r="E12" s="167">
        <v>4304</v>
      </c>
      <c r="F12" s="125">
        <v>2974</v>
      </c>
      <c r="G12" s="166">
        <f t="shared" si="2"/>
        <v>69.09851301115242</v>
      </c>
      <c r="H12" s="162">
        <f>E12-'статус на початок року'!L12</f>
        <v>3012</v>
      </c>
      <c r="I12" s="160">
        <f>F12-'статус на початок року'!M12</f>
        <v>2297</v>
      </c>
      <c r="J12" s="166">
        <f t="shared" si="3"/>
        <v>76.261620185922979</v>
      </c>
      <c r="K12" s="168">
        <v>1654</v>
      </c>
      <c r="L12" s="129">
        <v>1689</v>
      </c>
      <c r="M12" s="169">
        <f t="shared" si="4"/>
        <v>102.11608222490931</v>
      </c>
      <c r="N12" s="170">
        <v>175</v>
      </c>
      <c r="O12" s="127">
        <v>263</v>
      </c>
      <c r="P12" s="166">
        <f t="shared" si="10"/>
        <v>150.28571428571428</v>
      </c>
      <c r="Q12" s="170">
        <v>0</v>
      </c>
      <c r="R12" s="129">
        <v>123</v>
      </c>
      <c r="S12" s="166" t="str">
        <f t="shared" si="11"/>
        <v>-</v>
      </c>
      <c r="T12" s="167">
        <v>13</v>
      </c>
      <c r="U12" s="127">
        <v>30</v>
      </c>
      <c r="V12" s="169">
        <f t="shared" si="0"/>
        <v>230.76923076923077</v>
      </c>
      <c r="W12" s="170">
        <v>3686</v>
      </c>
      <c r="X12" s="129">
        <v>2425</v>
      </c>
      <c r="Y12" s="166">
        <f t="shared" si="6"/>
        <v>65.78947368421052</v>
      </c>
      <c r="Z12" s="168">
        <v>788</v>
      </c>
      <c r="AA12" s="130">
        <v>521</v>
      </c>
      <c r="AB12" s="169">
        <f t="shared" si="7"/>
        <v>66.116751269035532</v>
      </c>
      <c r="AC12" s="167">
        <v>677</v>
      </c>
      <c r="AD12" s="130">
        <v>443</v>
      </c>
      <c r="AE12" s="166">
        <f t="shared" si="8"/>
        <v>65.435745937961599</v>
      </c>
      <c r="AF12" s="168">
        <v>446</v>
      </c>
      <c r="AG12" s="130">
        <v>275</v>
      </c>
      <c r="AH12" s="166">
        <f t="shared" si="9"/>
        <v>61.659192825112108</v>
      </c>
      <c r="AI12" s="34"/>
      <c r="AJ12" s="38"/>
    </row>
    <row r="13" spans="1:38" s="39" customFormat="1" ht="48.75" customHeight="1" x14ac:dyDescent="0.25">
      <c r="A13" s="135" t="s">
        <v>99</v>
      </c>
      <c r="B13" s="165">
        <v>2739</v>
      </c>
      <c r="C13" s="125">
        <v>2005</v>
      </c>
      <c r="D13" s="169">
        <f t="shared" si="1"/>
        <v>73.201898503103322</v>
      </c>
      <c r="E13" s="167">
        <v>2275</v>
      </c>
      <c r="F13" s="125">
        <v>1466</v>
      </c>
      <c r="G13" s="166">
        <f t="shared" si="2"/>
        <v>64.439560439560438</v>
      </c>
      <c r="H13" s="162">
        <f>E13-'статус на початок року'!L13</f>
        <v>1786</v>
      </c>
      <c r="I13" s="160">
        <f>F13-'статус на початок року'!M13</f>
        <v>1222</v>
      </c>
      <c r="J13" s="166">
        <f t="shared" si="3"/>
        <v>68.421052631578945</v>
      </c>
      <c r="K13" s="168">
        <v>1059</v>
      </c>
      <c r="L13" s="129">
        <v>1039</v>
      </c>
      <c r="M13" s="169">
        <f t="shared" si="4"/>
        <v>98.111425873465535</v>
      </c>
      <c r="N13" s="170">
        <v>115</v>
      </c>
      <c r="O13" s="127">
        <v>95</v>
      </c>
      <c r="P13" s="166">
        <f t="shared" si="10"/>
        <v>82.608695652173907</v>
      </c>
      <c r="Q13" s="170">
        <v>0</v>
      </c>
      <c r="R13" s="129">
        <v>110</v>
      </c>
      <c r="S13" s="166" t="str">
        <f t="shared" si="11"/>
        <v>-</v>
      </c>
      <c r="T13" s="167">
        <v>0</v>
      </c>
      <c r="U13" s="127">
        <v>50</v>
      </c>
      <c r="V13" s="169" t="str">
        <f t="shared" si="0"/>
        <v>-</v>
      </c>
      <c r="W13" s="170">
        <v>2074</v>
      </c>
      <c r="X13" s="129">
        <v>1277</v>
      </c>
      <c r="Y13" s="166">
        <f t="shared" si="6"/>
        <v>61.571841851494696</v>
      </c>
      <c r="Z13" s="168">
        <v>310</v>
      </c>
      <c r="AA13" s="130">
        <v>177</v>
      </c>
      <c r="AB13" s="169">
        <f t="shared" si="7"/>
        <v>57.096774193548384</v>
      </c>
      <c r="AC13" s="167">
        <v>244</v>
      </c>
      <c r="AD13" s="130">
        <v>129</v>
      </c>
      <c r="AE13" s="166">
        <f t="shared" si="8"/>
        <v>52.868852459016395</v>
      </c>
      <c r="AF13" s="168">
        <v>176</v>
      </c>
      <c r="AG13" s="130">
        <v>103</v>
      </c>
      <c r="AH13" s="166">
        <f t="shared" si="9"/>
        <v>58.522727272727273</v>
      </c>
      <c r="AI13" s="34"/>
      <c r="AJ13" s="38"/>
    </row>
    <row r="14" spans="1:38" s="39" customFormat="1" ht="48.75" customHeight="1" thickBot="1" x14ac:dyDescent="0.3">
      <c r="A14" s="136" t="s">
        <v>100</v>
      </c>
      <c r="B14" s="172">
        <v>1808</v>
      </c>
      <c r="C14" s="137">
        <v>1722</v>
      </c>
      <c r="D14" s="177">
        <f t="shared" si="1"/>
        <v>95.243362831858406</v>
      </c>
      <c r="E14" s="174">
        <v>1662</v>
      </c>
      <c r="F14" s="137">
        <v>1402</v>
      </c>
      <c r="G14" s="173">
        <f t="shared" si="2"/>
        <v>84.356197352587245</v>
      </c>
      <c r="H14" s="298">
        <f>E14-'статус на початок року'!L14</f>
        <v>1191</v>
      </c>
      <c r="I14" s="197">
        <f>F14-'статус на початок року'!M14</f>
        <v>1099</v>
      </c>
      <c r="J14" s="173">
        <f t="shared" si="3"/>
        <v>92.275398824517211</v>
      </c>
      <c r="K14" s="175">
        <v>628</v>
      </c>
      <c r="L14" s="176">
        <v>924</v>
      </c>
      <c r="M14" s="177">
        <f t="shared" si="4"/>
        <v>147.13375796178343</v>
      </c>
      <c r="N14" s="178">
        <v>220</v>
      </c>
      <c r="O14" s="138">
        <v>248</v>
      </c>
      <c r="P14" s="173">
        <f t="shared" si="10"/>
        <v>112.72727272727273</v>
      </c>
      <c r="Q14" s="178">
        <v>1</v>
      </c>
      <c r="R14" s="176">
        <v>83</v>
      </c>
      <c r="S14" s="301" t="s">
        <v>168</v>
      </c>
      <c r="T14" s="174">
        <v>2</v>
      </c>
      <c r="U14" s="138">
        <v>15</v>
      </c>
      <c r="V14" s="232">
        <f t="shared" si="0"/>
        <v>750</v>
      </c>
      <c r="W14" s="178">
        <v>1517</v>
      </c>
      <c r="X14" s="176">
        <v>1204</v>
      </c>
      <c r="Y14" s="173">
        <f t="shared" si="6"/>
        <v>79.367172050098873</v>
      </c>
      <c r="Z14" s="175">
        <v>336</v>
      </c>
      <c r="AA14" s="180">
        <v>248</v>
      </c>
      <c r="AB14" s="177">
        <f t="shared" si="7"/>
        <v>73.80952380952381</v>
      </c>
      <c r="AC14" s="174">
        <v>303</v>
      </c>
      <c r="AD14" s="180">
        <v>186</v>
      </c>
      <c r="AE14" s="173">
        <f t="shared" si="8"/>
        <v>61.386138613861384</v>
      </c>
      <c r="AF14" s="175">
        <v>216</v>
      </c>
      <c r="AG14" s="180">
        <v>116</v>
      </c>
      <c r="AH14" s="173">
        <f t="shared" si="9"/>
        <v>53.703703703703702</v>
      </c>
      <c r="AI14" s="34"/>
      <c r="AJ14" s="38"/>
    </row>
    <row r="15" spans="1:38" ht="15" customHeight="1" x14ac:dyDescent="0.25">
      <c r="A15" s="42"/>
      <c r="B15" s="42"/>
      <c r="C15" s="371"/>
      <c r="D15" s="371"/>
      <c r="E15" s="371"/>
      <c r="F15" s="371"/>
      <c r="G15" s="371"/>
      <c r="H15" s="340"/>
      <c r="I15" s="340"/>
      <c r="J15" s="340"/>
      <c r="K15" s="371"/>
      <c r="L15" s="371"/>
      <c r="M15" s="371"/>
      <c r="N15" s="371"/>
      <c r="O15" s="371"/>
      <c r="P15" s="371"/>
      <c r="Q15" s="234"/>
      <c r="R15" s="234"/>
      <c r="S15" s="234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x14ac:dyDescent="0.2"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1" x14ac:dyDescent="0.2"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3:31" x14ac:dyDescent="0.2"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3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3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3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3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3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3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3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3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3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3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3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3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B1:S1"/>
    <mergeCell ref="P2:S2"/>
    <mergeCell ref="Q3:S3"/>
    <mergeCell ref="Q4:Q5"/>
    <mergeCell ref="R4:R5"/>
    <mergeCell ref="S4:S5"/>
    <mergeCell ref="H3:J3"/>
    <mergeCell ref="H4:H5"/>
    <mergeCell ref="I4:I5"/>
    <mergeCell ref="J4:J5"/>
    <mergeCell ref="C15:P18"/>
    <mergeCell ref="AD1:AE1"/>
    <mergeCell ref="AD2:AE2"/>
    <mergeCell ref="AF2:AG2"/>
    <mergeCell ref="W3:Y3"/>
    <mergeCell ref="AC3:AE3"/>
    <mergeCell ref="AF3:AH3"/>
    <mergeCell ref="Y4:Y5"/>
    <mergeCell ref="P4:P5"/>
    <mergeCell ref="T4:T5"/>
    <mergeCell ref="U4:U5"/>
    <mergeCell ref="V4:V5"/>
    <mergeCell ref="W4:W5"/>
    <mergeCell ref="X4:X5"/>
    <mergeCell ref="AF4:AF5"/>
    <mergeCell ref="B3:D3"/>
    <mergeCell ref="A3:A5"/>
    <mergeCell ref="E3:G3"/>
    <mergeCell ref="K3:M3"/>
    <mergeCell ref="N3:P3"/>
    <mergeCell ref="T3:V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Z3:AB3"/>
    <mergeCell ref="AG4:AG5"/>
    <mergeCell ref="AH4:AH5"/>
    <mergeCell ref="Z4:Z5"/>
    <mergeCell ref="AA4:AA5"/>
    <mergeCell ref="AB4:AB5"/>
    <mergeCell ref="AC4:AC5"/>
    <mergeCell ref="AD4:AD5"/>
    <mergeCell ref="AE4:AE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3" orientation="landscape" r:id="rId1"/>
  <colBreaks count="1" manualBreakCount="1">
    <brk id="19" max="1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0066"/>
  </sheetPr>
  <dimension ref="A1:AL67"/>
  <sheetViews>
    <sheetView view="pageBreakPreview" zoomScale="93" zoomScaleNormal="75" zoomScaleSheetLayoutView="93" workbookViewId="0">
      <pane xSplit="1" ySplit="6" topLeftCell="N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9" width="10" style="41" customWidth="1"/>
    <col min="10" max="10" width="8.710937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1.7109375" style="41" customWidth="1"/>
    <col min="22" max="22" width="8.42578125" style="41" customWidth="1"/>
    <col min="23" max="24" width="12.28515625" style="41" customWidth="1"/>
    <col min="25" max="25" width="8.42578125" style="41" customWidth="1"/>
    <col min="26" max="27" width="12.7109375" style="41" customWidth="1"/>
    <col min="28" max="28" width="8.5703125" style="41" customWidth="1"/>
    <col min="29" max="30" width="12.42578125" style="41" customWidth="1"/>
    <col min="31" max="31" width="8.42578125" style="41" customWidth="1"/>
    <col min="32" max="33" width="11.7109375" style="41" customWidth="1"/>
    <col min="34" max="34" width="9.5703125" style="41" customWidth="1"/>
    <col min="35" max="16384" width="9.42578125" style="41"/>
  </cols>
  <sheetData>
    <row r="1" spans="1:38" s="26" customFormat="1" ht="59.25" customHeight="1" x14ac:dyDescent="0.35">
      <c r="B1" s="338" t="s">
        <v>137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5"/>
      <c r="U1" s="25"/>
      <c r="V1" s="25"/>
      <c r="W1" s="25"/>
      <c r="X1" s="25"/>
      <c r="Y1" s="25"/>
      <c r="Z1" s="25"/>
      <c r="AA1" s="25"/>
      <c r="AB1" s="25"/>
      <c r="AC1" s="25"/>
      <c r="AD1" s="337"/>
      <c r="AE1" s="337"/>
      <c r="AF1" s="44"/>
      <c r="AH1" s="63" t="s">
        <v>14</v>
      </c>
    </row>
    <row r="2" spans="1:38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9" t="s">
        <v>7</v>
      </c>
      <c r="Q2" s="339"/>
      <c r="R2" s="339"/>
      <c r="S2" s="339"/>
      <c r="T2" s="118"/>
      <c r="U2" s="28"/>
      <c r="V2" s="28"/>
      <c r="W2" s="28"/>
      <c r="X2" s="28"/>
      <c r="Y2" s="28"/>
      <c r="Z2" s="28"/>
      <c r="AA2" s="28"/>
      <c r="AB2" s="28"/>
      <c r="AD2" s="337"/>
      <c r="AE2" s="337"/>
      <c r="AF2" s="335"/>
      <c r="AG2" s="335"/>
      <c r="AH2" s="118" t="s">
        <v>7</v>
      </c>
      <c r="AI2" s="51"/>
    </row>
    <row r="3" spans="1:38" s="205" customFormat="1" ht="93.75" customHeight="1" thickBot="1" x14ac:dyDescent="0.3">
      <c r="A3" s="330"/>
      <c r="B3" s="419" t="s">
        <v>20</v>
      </c>
      <c r="C3" s="405"/>
      <c r="D3" s="405"/>
      <c r="E3" s="417" t="s">
        <v>81</v>
      </c>
      <c r="F3" s="366"/>
      <c r="G3" s="418"/>
      <c r="H3" s="421" t="s">
        <v>104</v>
      </c>
      <c r="I3" s="422"/>
      <c r="J3" s="423"/>
      <c r="K3" s="364" t="s">
        <v>82</v>
      </c>
      <c r="L3" s="361"/>
      <c r="M3" s="362"/>
      <c r="N3" s="417" t="s">
        <v>9</v>
      </c>
      <c r="O3" s="366"/>
      <c r="P3" s="418"/>
      <c r="Q3" s="421" t="s">
        <v>106</v>
      </c>
      <c r="R3" s="422"/>
      <c r="S3" s="423"/>
      <c r="T3" s="417" t="s">
        <v>10</v>
      </c>
      <c r="U3" s="366"/>
      <c r="V3" s="367"/>
      <c r="W3" s="419" t="s">
        <v>8</v>
      </c>
      <c r="X3" s="405"/>
      <c r="Y3" s="420"/>
      <c r="Z3" s="405" t="s">
        <v>15</v>
      </c>
      <c r="AA3" s="405"/>
      <c r="AB3" s="405"/>
      <c r="AC3" s="417" t="s">
        <v>11</v>
      </c>
      <c r="AD3" s="366"/>
      <c r="AE3" s="418"/>
      <c r="AF3" s="365" t="s">
        <v>12</v>
      </c>
      <c r="AG3" s="366"/>
      <c r="AH3" s="418"/>
    </row>
    <row r="4" spans="1:38" s="31" customFormat="1" ht="19.5" customHeight="1" x14ac:dyDescent="0.25">
      <c r="A4" s="345"/>
      <c r="B4" s="414" t="s">
        <v>86</v>
      </c>
      <c r="C4" s="406" t="s">
        <v>93</v>
      </c>
      <c r="D4" s="412" t="s">
        <v>2</v>
      </c>
      <c r="E4" s="414" t="s">
        <v>86</v>
      </c>
      <c r="F4" s="406" t="s">
        <v>93</v>
      </c>
      <c r="G4" s="408" t="s">
        <v>2</v>
      </c>
      <c r="H4" s="426" t="s">
        <v>86</v>
      </c>
      <c r="I4" s="406" t="s">
        <v>93</v>
      </c>
      <c r="J4" s="427" t="s">
        <v>2</v>
      </c>
      <c r="K4" s="410" t="s">
        <v>86</v>
      </c>
      <c r="L4" s="406" t="s">
        <v>93</v>
      </c>
      <c r="M4" s="412" t="s">
        <v>2</v>
      </c>
      <c r="N4" s="414" t="s">
        <v>86</v>
      </c>
      <c r="O4" s="406" t="s">
        <v>93</v>
      </c>
      <c r="P4" s="408" t="s">
        <v>2</v>
      </c>
      <c r="Q4" s="426" t="s">
        <v>86</v>
      </c>
      <c r="R4" s="406" t="s">
        <v>93</v>
      </c>
      <c r="S4" s="427" t="s">
        <v>2</v>
      </c>
      <c r="T4" s="414" t="s">
        <v>86</v>
      </c>
      <c r="U4" s="406" t="s">
        <v>93</v>
      </c>
      <c r="V4" s="412" t="s">
        <v>2</v>
      </c>
      <c r="W4" s="414" t="s">
        <v>86</v>
      </c>
      <c r="X4" s="406" t="s">
        <v>93</v>
      </c>
      <c r="Y4" s="408" t="s">
        <v>2</v>
      </c>
      <c r="Z4" s="410" t="s">
        <v>86</v>
      </c>
      <c r="AA4" s="406" t="s">
        <v>93</v>
      </c>
      <c r="AB4" s="412" t="s">
        <v>2</v>
      </c>
      <c r="AC4" s="414" t="s">
        <v>86</v>
      </c>
      <c r="AD4" s="406" t="s">
        <v>93</v>
      </c>
      <c r="AE4" s="408" t="s">
        <v>2</v>
      </c>
      <c r="AF4" s="410" t="s">
        <v>86</v>
      </c>
      <c r="AG4" s="406" t="s">
        <v>93</v>
      </c>
      <c r="AH4" s="408" t="s">
        <v>2</v>
      </c>
    </row>
    <row r="5" spans="1:38" s="31" customFormat="1" ht="4.5" customHeight="1" thickBot="1" x14ac:dyDescent="0.3">
      <c r="A5" s="416"/>
      <c r="B5" s="415"/>
      <c r="C5" s="407"/>
      <c r="D5" s="413"/>
      <c r="E5" s="415"/>
      <c r="F5" s="407"/>
      <c r="G5" s="409"/>
      <c r="H5" s="327"/>
      <c r="I5" s="325"/>
      <c r="J5" s="328"/>
      <c r="K5" s="411"/>
      <c r="L5" s="407"/>
      <c r="M5" s="413"/>
      <c r="N5" s="415"/>
      <c r="O5" s="407"/>
      <c r="P5" s="409"/>
      <c r="Q5" s="327"/>
      <c r="R5" s="325"/>
      <c r="S5" s="328"/>
      <c r="T5" s="415"/>
      <c r="U5" s="407"/>
      <c r="V5" s="413"/>
      <c r="W5" s="415"/>
      <c r="X5" s="407"/>
      <c r="Y5" s="409"/>
      <c r="Z5" s="411"/>
      <c r="AA5" s="407"/>
      <c r="AB5" s="413"/>
      <c r="AC5" s="415"/>
      <c r="AD5" s="407"/>
      <c r="AE5" s="409"/>
      <c r="AF5" s="411"/>
      <c r="AG5" s="407"/>
      <c r="AH5" s="409"/>
    </row>
    <row r="6" spans="1:38" s="47" customFormat="1" ht="12.75" thickBot="1" x14ac:dyDescent="0.25">
      <c r="A6" s="190" t="s">
        <v>3</v>
      </c>
      <c r="B6" s="238">
        <v>1</v>
      </c>
      <c r="C6" s="239">
        <v>2</v>
      </c>
      <c r="D6" s="240">
        <v>3</v>
      </c>
      <c r="E6" s="241">
        <v>4</v>
      </c>
      <c r="F6" s="239">
        <v>5</v>
      </c>
      <c r="G6" s="240">
        <v>6</v>
      </c>
      <c r="H6" s="241">
        <v>7</v>
      </c>
      <c r="I6" s="239">
        <v>8</v>
      </c>
      <c r="J6" s="240">
        <v>9</v>
      </c>
      <c r="K6" s="242">
        <v>10</v>
      </c>
      <c r="L6" s="239">
        <v>11</v>
      </c>
      <c r="M6" s="243">
        <v>12</v>
      </c>
      <c r="N6" s="241">
        <v>13</v>
      </c>
      <c r="O6" s="239">
        <v>14</v>
      </c>
      <c r="P6" s="240">
        <v>15</v>
      </c>
      <c r="Q6" s="241">
        <v>16</v>
      </c>
      <c r="R6" s="239">
        <v>17</v>
      </c>
      <c r="S6" s="240">
        <v>18</v>
      </c>
      <c r="T6" s="242">
        <v>19</v>
      </c>
      <c r="U6" s="239">
        <v>20</v>
      </c>
      <c r="V6" s="240">
        <v>21</v>
      </c>
      <c r="W6" s="241">
        <v>22</v>
      </c>
      <c r="X6" s="239">
        <v>23</v>
      </c>
      <c r="Y6" s="240">
        <v>24</v>
      </c>
      <c r="Z6" s="241">
        <v>25</v>
      </c>
      <c r="AA6" s="239">
        <v>26</v>
      </c>
      <c r="AB6" s="240">
        <v>27</v>
      </c>
      <c r="AC6" s="241">
        <v>28</v>
      </c>
      <c r="AD6" s="239">
        <v>29</v>
      </c>
      <c r="AE6" s="240">
        <v>30</v>
      </c>
      <c r="AF6" s="242">
        <v>31</v>
      </c>
      <c r="AG6" s="239">
        <v>32</v>
      </c>
      <c r="AH6" s="240">
        <v>33</v>
      </c>
    </row>
    <row r="7" spans="1:38" s="35" customFormat="1" ht="48.75" customHeight="1" thickBot="1" x14ac:dyDescent="0.3">
      <c r="A7" s="149" t="s">
        <v>32</v>
      </c>
      <c r="B7" s="191">
        <f>SUM(B8:B14)</f>
        <v>19126</v>
      </c>
      <c r="C7" s="151">
        <f>SUM(C8:C14)</f>
        <v>10703</v>
      </c>
      <c r="D7" s="155">
        <f>C7*100/B7</f>
        <v>55.960472655024574</v>
      </c>
      <c r="E7" s="193">
        <f>SUM(E8:E14)</f>
        <v>14741</v>
      </c>
      <c r="F7" s="151">
        <f>SUM(F8:F14)</f>
        <v>6087</v>
      </c>
      <c r="G7" s="152">
        <f>F7*100/E7</f>
        <v>41.29299233430568</v>
      </c>
      <c r="H7" s="153">
        <f>SUM(H8:H14)</f>
        <v>9901</v>
      </c>
      <c r="I7" s="151">
        <f>SUM(I8:I14)</f>
        <v>4797</v>
      </c>
      <c r="J7" s="152">
        <f>I7*100/H7</f>
        <v>48.449651550348449</v>
      </c>
      <c r="K7" s="154">
        <f>SUM(K8:K14)</f>
        <v>7650</v>
      </c>
      <c r="L7" s="151">
        <f>SUM(L8:L14)</f>
        <v>5339</v>
      </c>
      <c r="M7" s="155">
        <f>L7*100/K7</f>
        <v>69.790849673202615</v>
      </c>
      <c r="N7" s="193">
        <f>SUM(N8:N14)</f>
        <v>1143</v>
      </c>
      <c r="O7" s="151">
        <f>SUM(O8:O14)</f>
        <v>522</v>
      </c>
      <c r="P7" s="152">
        <f>O7*100/N7</f>
        <v>45.669291338582674</v>
      </c>
      <c r="Q7" s="153">
        <f>SUM(Q8:Q14)</f>
        <v>2</v>
      </c>
      <c r="R7" s="151">
        <f>SUM(R8:R14)</f>
        <v>333</v>
      </c>
      <c r="S7" s="281" t="s">
        <v>119</v>
      </c>
      <c r="T7" s="193">
        <f>SUM(T8:T14)</f>
        <v>192</v>
      </c>
      <c r="U7" s="151">
        <f>SUM(U8:U14)</f>
        <v>209</v>
      </c>
      <c r="V7" s="155">
        <f>U7*100/T7</f>
        <v>108.85416666666667</v>
      </c>
      <c r="W7" s="193">
        <f>SUM(W8:W14)</f>
        <v>12269</v>
      </c>
      <c r="X7" s="151">
        <f>SUM(X8:X14)</f>
        <v>5244</v>
      </c>
      <c r="Y7" s="152">
        <f>X7*100/W7</f>
        <v>42.741869753036106</v>
      </c>
      <c r="Z7" s="154">
        <f>SUM(Z8:Z14)</f>
        <v>2248</v>
      </c>
      <c r="AA7" s="151">
        <f>SUM(AA8:AA14)</f>
        <v>1240</v>
      </c>
      <c r="AB7" s="155">
        <f>AA7*100/Z7</f>
        <v>55.160142348754448</v>
      </c>
      <c r="AC7" s="193">
        <f>SUM(AC8:AC14)</f>
        <v>1290</v>
      </c>
      <c r="AD7" s="151">
        <f>SUM(AD8:AD14)</f>
        <v>632</v>
      </c>
      <c r="AE7" s="152">
        <f>AD7*100/AC7</f>
        <v>48.992248062015506</v>
      </c>
      <c r="AF7" s="154">
        <f>SUM(AF8:AF14)</f>
        <v>913</v>
      </c>
      <c r="AG7" s="151">
        <f>SUM(AG8:AG14)</f>
        <v>468</v>
      </c>
      <c r="AH7" s="152">
        <f>AG7*100/AF7</f>
        <v>51.259583789704273</v>
      </c>
      <c r="AI7" s="34"/>
      <c r="AL7" s="39"/>
    </row>
    <row r="8" spans="1:38" s="39" customFormat="1" ht="48.75" customHeight="1" x14ac:dyDescent="0.25">
      <c r="A8" s="134" t="s">
        <v>94</v>
      </c>
      <c r="B8" s="156">
        <f>УСЬОГО!B8-'12-жінки-ЦЗ'!B8</f>
        <v>2286</v>
      </c>
      <c r="C8" s="192">
        <f>УСЬОГО!C8-'12-жінки-ЦЗ'!C8</f>
        <v>1653</v>
      </c>
      <c r="D8" s="161">
        <f t="shared" ref="D8:D14" si="0">C8*100/B8</f>
        <v>72.309711286089239</v>
      </c>
      <c r="E8" s="158">
        <f>УСЬОГО!E8-'12-жінки-ЦЗ'!E8</f>
        <v>1849</v>
      </c>
      <c r="F8" s="160">
        <f>УСЬОГО!F8-'12-жінки-ЦЗ'!F8</f>
        <v>854</v>
      </c>
      <c r="G8" s="157">
        <f t="shared" ref="G8:G14" si="1">F8*100/E8</f>
        <v>46.187128177393184</v>
      </c>
      <c r="H8" s="158">
        <f>УСЬОГО!H8-'12-жінки-ЦЗ'!H8</f>
        <v>1430</v>
      </c>
      <c r="I8" s="129">
        <f>УСЬОГО!I8-'12-жінки-ЦЗ'!I8</f>
        <v>715</v>
      </c>
      <c r="J8" s="157">
        <f t="shared" ref="J8:J14" si="2">IF(ISERROR(I8*100/H8),"-",(I8*100/H8))</f>
        <v>50</v>
      </c>
      <c r="K8" s="159">
        <f>УСЬОГО!K8-'12-жінки-ЦЗ'!K8</f>
        <v>1166</v>
      </c>
      <c r="L8" s="159">
        <f>УСЬОГО!L8-'12-жінки-ЦЗ'!L8</f>
        <v>1084</v>
      </c>
      <c r="M8" s="161">
        <f t="shared" ref="M8:M14" si="3">L8*100/K8</f>
        <v>92.967409948542027</v>
      </c>
      <c r="N8" s="158">
        <f>УСЬОГО!Q8-'12-жінки-ЦЗ'!N8</f>
        <v>52</v>
      </c>
      <c r="O8" s="160">
        <f>УСЬОГО!R8-'12-жінки-ЦЗ'!O8</f>
        <v>60</v>
      </c>
      <c r="P8" s="157">
        <f t="shared" ref="P8" si="4">O8*100/N8</f>
        <v>115.38461538461539</v>
      </c>
      <c r="Q8" s="158">
        <f>УСЬОГО!T8-'12-жінки-ЦЗ'!Q8</f>
        <v>1</v>
      </c>
      <c r="R8" s="244">
        <f>УСЬОГО!U8-'12-жінки-ЦЗ'!R8</f>
        <v>31</v>
      </c>
      <c r="S8" s="282" t="s">
        <v>120</v>
      </c>
      <c r="T8" s="158">
        <f>УСЬОГО!W8-'12-жінки-ЦЗ'!T8</f>
        <v>51</v>
      </c>
      <c r="U8" s="160">
        <f>УСЬОГО!X8-'12-жінки-ЦЗ'!U8</f>
        <v>37</v>
      </c>
      <c r="V8" s="161">
        <f>IF(ISERROR(U8*100/T8),"-",(U8*100/T8))</f>
        <v>72.549019607843135</v>
      </c>
      <c r="W8" s="158">
        <f>УСЬОГО!Z8-'12-жінки-ЦЗ'!W8</f>
        <v>1683</v>
      </c>
      <c r="X8" s="160">
        <f>УСЬОГО!AA8-'12-жінки-ЦЗ'!X8</f>
        <v>774</v>
      </c>
      <c r="Y8" s="157">
        <f t="shared" ref="Y8:Y14" si="5">X8*100/W8</f>
        <v>45.989304812834227</v>
      </c>
      <c r="Z8" s="159">
        <f>УСЬОГО!AC8-'12-жінки-ЦЗ'!Z8</f>
        <v>221</v>
      </c>
      <c r="AA8" s="159">
        <f>УСЬОГО!AD8-'12-жінки-ЦЗ'!AA8</f>
        <v>180</v>
      </c>
      <c r="AB8" s="161">
        <f t="shared" ref="AB8:AB14" si="6">AA8*100/Z8</f>
        <v>81.447963800904972</v>
      </c>
      <c r="AC8" s="158">
        <f>УСЬОГО!AF8-'12-жінки-ЦЗ'!AC8</f>
        <v>139</v>
      </c>
      <c r="AD8" s="160">
        <f>УСЬОГО!AG8-'12-жінки-ЦЗ'!AD8</f>
        <v>66</v>
      </c>
      <c r="AE8" s="157">
        <f t="shared" ref="AE8:AE14" si="7">AD8*100/AC8</f>
        <v>47.482014388489212</v>
      </c>
      <c r="AF8" s="159">
        <f>УСЬОГО!AI8-'12-жінки-ЦЗ'!AF8</f>
        <v>101</v>
      </c>
      <c r="AG8" s="159">
        <f>УСЬОГО!AJ8-'12-жінки-ЦЗ'!AG8</f>
        <v>45</v>
      </c>
      <c r="AH8" s="157">
        <f t="shared" ref="AH8:AH14" si="8">AG8*100/AF8</f>
        <v>44.554455445544555</v>
      </c>
      <c r="AI8" s="34"/>
      <c r="AJ8" s="38"/>
    </row>
    <row r="9" spans="1:38" s="40" customFormat="1" ht="48.75" customHeight="1" thickBot="1" x14ac:dyDescent="0.3">
      <c r="A9" s="135" t="s">
        <v>95</v>
      </c>
      <c r="B9" s="156">
        <f>УСЬОГО!B9-'12-жінки-ЦЗ'!B9</f>
        <v>1823</v>
      </c>
      <c r="C9" s="192">
        <f>УСЬОГО!C9-'12-жінки-ЦЗ'!C9</f>
        <v>1181</v>
      </c>
      <c r="D9" s="169">
        <f t="shared" si="0"/>
        <v>64.783324190894135</v>
      </c>
      <c r="E9" s="158">
        <f>УСЬОГО!E9-'12-жінки-ЦЗ'!E9</f>
        <v>1311</v>
      </c>
      <c r="F9" s="160">
        <f>УСЬОГО!F9-'12-жінки-ЦЗ'!F9</f>
        <v>638</v>
      </c>
      <c r="G9" s="166">
        <f t="shared" si="1"/>
        <v>48.665141113653696</v>
      </c>
      <c r="H9" s="167">
        <f>УСЬОГО!H9-'12-жінки-ЦЗ'!H9</f>
        <v>891</v>
      </c>
      <c r="I9" s="129">
        <f>УСЬОГО!I9-'12-жінки-ЦЗ'!I9</f>
        <v>514</v>
      </c>
      <c r="J9" s="166">
        <f t="shared" si="2"/>
        <v>57.687991021324358</v>
      </c>
      <c r="K9" s="159">
        <f>УСЬОГО!K9-'12-жінки-ЦЗ'!K9</f>
        <v>943</v>
      </c>
      <c r="L9" s="159">
        <f>УСЬОГО!L9-'12-жінки-ЦЗ'!L9</f>
        <v>650</v>
      </c>
      <c r="M9" s="169">
        <f t="shared" si="3"/>
        <v>68.928950159066801</v>
      </c>
      <c r="N9" s="158">
        <f>УСЬОГО!Q9-'12-жінки-ЦЗ'!N9</f>
        <v>209</v>
      </c>
      <c r="O9" s="160">
        <f>УСЬОГО!R9-'12-жінки-ЦЗ'!O9</f>
        <v>97</v>
      </c>
      <c r="P9" s="166">
        <f t="shared" ref="P9:P14" si="9">IF(ISERROR(O9*100/N9),"-",(O9*100/N9))</f>
        <v>46.411483253588514</v>
      </c>
      <c r="Q9" s="167">
        <f>УСЬОГО!T9-'12-жінки-ЦЗ'!Q9</f>
        <v>0</v>
      </c>
      <c r="R9" s="129">
        <f>УСЬОГО!U9-'12-жінки-ЦЗ'!R9</f>
        <v>66</v>
      </c>
      <c r="S9" s="157" t="str">
        <f t="shared" ref="S9:S14" si="10">IF(ISERROR(R9*100/Q9),"-",(R9*100/Q9))</f>
        <v>-</v>
      </c>
      <c r="T9" s="158">
        <f>УСЬОГО!W9-'12-жінки-ЦЗ'!T9</f>
        <v>5</v>
      </c>
      <c r="U9" s="160">
        <f>УСЬОГО!X9-'12-жінки-ЦЗ'!U9</f>
        <v>14</v>
      </c>
      <c r="V9" s="229" t="s">
        <v>123</v>
      </c>
      <c r="W9" s="158">
        <f>УСЬОГО!Z9-'12-жінки-ЦЗ'!W9</f>
        <v>1159</v>
      </c>
      <c r="X9" s="160">
        <f>УСЬОГО!AA9-'12-жінки-ЦЗ'!X9</f>
        <v>578</v>
      </c>
      <c r="Y9" s="166">
        <f t="shared" si="5"/>
        <v>49.870578084555653</v>
      </c>
      <c r="Z9" s="159">
        <f>УСЬОГО!AC9-'12-жінки-ЦЗ'!Z9</f>
        <v>239</v>
      </c>
      <c r="AA9" s="159">
        <f>УСЬОГО!AD9-'12-жінки-ЦЗ'!AA9</f>
        <v>162</v>
      </c>
      <c r="AB9" s="169">
        <f t="shared" si="6"/>
        <v>67.78242677824268</v>
      </c>
      <c r="AC9" s="158">
        <f>УСЬОГО!AF9-'12-жінки-ЦЗ'!AC9</f>
        <v>124</v>
      </c>
      <c r="AD9" s="160">
        <f>УСЬОГО!AG9-'12-жінки-ЦЗ'!AD9</f>
        <v>89</v>
      </c>
      <c r="AE9" s="166">
        <f t="shared" si="7"/>
        <v>71.774193548387103</v>
      </c>
      <c r="AF9" s="159">
        <f>УСЬОГО!AI9-'12-жінки-ЦЗ'!AF9</f>
        <v>103</v>
      </c>
      <c r="AG9" s="159">
        <f>УСЬОГО!AJ9-'12-жінки-ЦЗ'!AG9</f>
        <v>73</v>
      </c>
      <c r="AH9" s="166">
        <f t="shared" si="8"/>
        <v>70.873786407766985</v>
      </c>
      <c r="AI9" s="34"/>
      <c r="AJ9" s="38"/>
    </row>
    <row r="10" spans="1:38" s="39" customFormat="1" ht="48.75" customHeight="1" x14ac:dyDescent="0.25">
      <c r="A10" s="135" t="s">
        <v>96</v>
      </c>
      <c r="B10" s="156">
        <f>УСЬОГО!B10-'12-жінки-ЦЗ'!B10</f>
        <v>6692</v>
      </c>
      <c r="C10" s="192">
        <f>УСЬОГО!C10-'12-жінки-ЦЗ'!C10</f>
        <v>2804</v>
      </c>
      <c r="D10" s="169">
        <f t="shared" si="0"/>
        <v>41.900777047220565</v>
      </c>
      <c r="E10" s="158">
        <f>УСЬОГО!E10-'12-жінки-ЦЗ'!E10</f>
        <v>5212</v>
      </c>
      <c r="F10" s="160">
        <f>УСЬОГО!F10-'12-жінки-ЦЗ'!F10</f>
        <v>1523</v>
      </c>
      <c r="G10" s="166">
        <f t="shared" si="1"/>
        <v>29.22102839600921</v>
      </c>
      <c r="H10" s="167">
        <f>УСЬОГО!H10-'12-жінки-ЦЗ'!H10</f>
        <v>3090</v>
      </c>
      <c r="I10" s="129">
        <f>УСЬОГО!I10-'12-жінки-ЦЗ'!I10</f>
        <v>1092</v>
      </c>
      <c r="J10" s="166">
        <f t="shared" si="2"/>
        <v>35.339805825242721</v>
      </c>
      <c r="K10" s="159">
        <f>УСЬОГО!K10-'12-жінки-ЦЗ'!K10</f>
        <v>1736</v>
      </c>
      <c r="L10" s="159">
        <f>УСЬОГО!L10-'12-жінки-ЦЗ'!L10</f>
        <v>838</v>
      </c>
      <c r="M10" s="169">
        <f t="shared" si="3"/>
        <v>48.271889400921658</v>
      </c>
      <c r="N10" s="158">
        <f>УСЬОГО!Q10-'12-жінки-ЦЗ'!N10</f>
        <v>406</v>
      </c>
      <c r="O10" s="160">
        <f>УСЬОГО!R10-'12-жінки-ЦЗ'!O10</f>
        <v>141</v>
      </c>
      <c r="P10" s="166">
        <f t="shared" si="9"/>
        <v>34.729064039408868</v>
      </c>
      <c r="Q10" s="167">
        <f>УСЬОГО!T10-'12-жінки-ЦЗ'!Q10</f>
        <v>1</v>
      </c>
      <c r="R10" s="129">
        <f>УСЬОГО!U10-'12-жінки-ЦЗ'!R10</f>
        <v>140</v>
      </c>
      <c r="S10" s="282" t="s">
        <v>121</v>
      </c>
      <c r="T10" s="158">
        <f>УСЬОГО!W10-'12-жінки-ЦЗ'!T10</f>
        <v>74</v>
      </c>
      <c r="U10" s="160">
        <f>УСЬОГО!X10-'12-жінки-ЦЗ'!U10</f>
        <v>77</v>
      </c>
      <c r="V10" s="169">
        <f t="shared" ref="V10:V14" si="11">IF(ISERROR(U10*100/T10),"-",(U10*100/T10))</f>
        <v>104.05405405405405</v>
      </c>
      <c r="W10" s="158">
        <f>УСЬОГО!Z10-'12-жінки-ЦЗ'!W10</f>
        <v>3862</v>
      </c>
      <c r="X10" s="160">
        <f>УСЬОГО!AA10-'12-жінки-ЦЗ'!X10</f>
        <v>1282</v>
      </c>
      <c r="Y10" s="166">
        <f t="shared" si="5"/>
        <v>33.195235629207666</v>
      </c>
      <c r="Z10" s="159">
        <f>УСЬОГО!AC10-'12-жінки-ЦЗ'!Z10</f>
        <v>790</v>
      </c>
      <c r="AA10" s="159">
        <f>УСЬОГО!AD10-'12-жінки-ЦЗ'!AA10</f>
        <v>307</v>
      </c>
      <c r="AB10" s="169">
        <f t="shared" si="6"/>
        <v>38.860759493670884</v>
      </c>
      <c r="AC10" s="158">
        <f>УСЬОГО!AF10-'12-жінки-ЦЗ'!AC10</f>
        <v>431</v>
      </c>
      <c r="AD10" s="160">
        <f>УСЬОГО!AG10-'12-жінки-ЦЗ'!AD10</f>
        <v>177</v>
      </c>
      <c r="AE10" s="166">
        <f t="shared" si="7"/>
        <v>41.067285382830626</v>
      </c>
      <c r="AF10" s="159">
        <f>УСЬОГО!AI10-'12-жінки-ЦЗ'!AF10</f>
        <v>319</v>
      </c>
      <c r="AG10" s="159">
        <f>УСЬОГО!AJ10-'12-жінки-ЦЗ'!AG10</f>
        <v>142</v>
      </c>
      <c r="AH10" s="166">
        <f t="shared" si="8"/>
        <v>44.514106583072099</v>
      </c>
      <c r="AI10" s="34"/>
      <c r="AJ10" s="38"/>
    </row>
    <row r="11" spans="1:38" s="39" customFormat="1" ht="48.75" customHeight="1" x14ac:dyDescent="0.25">
      <c r="A11" s="135" t="s">
        <v>97</v>
      </c>
      <c r="B11" s="156">
        <f>УСЬОГО!B11-'12-жінки-ЦЗ'!B11</f>
        <v>2314</v>
      </c>
      <c r="C11" s="192">
        <f>УСЬОГО!C11-'12-жінки-ЦЗ'!C11</f>
        <v>1505</v>
      </c>
      <c r="D11" s="169">
        <f t="shared" si="0"/>
        <v>65.038893690579087</v>
      </c>
      <c r="E11" s="158">
        <f>УСЬОГО!E11-'12-жінки-ЦЗ'!E11</f>
        <v>1854</v>
      </c>
      <c r="F11" s="160">
        <f>УСЬОГО!F11-'12-жінки-ЦЗ'!F11</f>
        <v>994</v>
      </c>
      <c r="G11" s="166">
        <f t="shared" si="1"/>
        <v>53.61380798274002</v>
      </c>
      <c r="H11" s="167">
        <f>УСЬОГО!H11-'12-жінки-ЦЗ'!H11</f>
        <v>1233</v>
      </c>
      <c r="I11" s="129">
        <f>УСЬОГО!I11-'12-жінки-ЦЗ'!I11</f>
        <v>825</v>
      </c>
      <c r="J11" s="166">
        <f t="shared" si="2"/>
        <v>66.909975669099751</v>
      </c>
      <c r="K11" s="159">
        <f>УСЬОГО!K11-'12-жінки-ЦЗ'!K11</f>
        <v>985</v>
      </c>
      <c r="L11" s="159">
        <f>УСЬОГО!L11-'12-жінки-ЦЗ'!L11</f>
        <v>742</v>
      </c>
      <c r="M11" s="169">
        <f t="shared" si="3"/>
        <v>75.329949238578678</v>
      </c>
      <c r="N11" s="158">
        <f>УСЬОГО!Q11-'12-жінки-ЦЗ'!N11</f>
        <v>178</v>
      </c>
      <c r="O11" s="160">
        <f>УСЬОГО!R11-'12-жінки-ЦЗ'!O11</f>
        <v>117</v>
      </c>
      <c r="P11" s="166">
        <f t="shared" si="9"/>
        <v>65.730337078651687</v>
      </c>
      <c r="Q11" s="167">
        <f>УСЬОГО!T11-'12-жінки-ЦЗ'!Q11</f>
        <v>0</v>
      </c>
      <c r="R11" s="129">
        <f>УСЬОГО!U11-'12-жінки-ЦЗ'!R11</f>
        <v>31</v>
      </c>
      <c r="S11" s="166" t="str">
        <f t="shared" si="10"/>
        <v>-</v>
      </c>
      <c r="T11" s="158">
        <f>УСЬОГО!W11-'12-жінки-ЦЗ'!T11</f>
        <v>0</v>
      </c>
      <c r="U11" s="160">
        <f>УСЬОГО!X11-'12-жінки-ЦЗ'!U11</f>
        <v>50</v>
      </c>
      <c r="V11" s="169" t="str">
        <f t="shared" si="11"/>
        <v>-</v>
      </c>
      <c r="W11" s="158">
        <f>УСЬОГО!Z11-'12-жінки-ЦЗ'!W11</f>
        <v>1565</v>
      </c>
      <c r="X11" s="160">
        <f>УСЬОГО!AA11-'12-жінки-ЦЗ'!X11</f>
        <v>904</v>
      </c>
      <c r="Y11" s="166">
        <f t="shared" si="5"/>
        <v>57.763578274760384</v>
      </c>
      <c r="Z11" s="159">
        <f>УСЬОГО!AC11-'12-жінки-ЦЗ'!Z11</f>
        <v>280</v>
      </c>
      <c r="AA11" s="159">
        <f>УСЬОГО!AD11-'12-жінки-ЦЗ'!AA11</f>
        <v>199</v>
      </c>
      <c r="AB11" s="169">
        <f t="shared" si="6"/>
        <v>71.071428571428569</v>
      </c>
      <c r="AC11" s="158">
        <f>УСЬОГО!AF11-'12-жінки-ЦЗ'!AC11</f>
        <v>169</v>
      </c>
      <c r="AD11" s="160">
        <f>УСЬОГО!AG11-'12-жінки-ЦЗ'!AD11</f>
        <v>108</v>
      </c>
      <c r="AE11" s="166">
        <f t="shared" si="7"/>
        <v>63.905325443786985</v>
      </c>
      <c r="AF11" s="159">
        <f>УСЬОГО!AI11-'12-жінки-ЦЗ'!AF11</f>
        <v>107</v>
      </c>
      <c r="AG11" s="159">
        <f>УСЬОГО!AJ11-'12-жінки-ЦЗ'!AG11</f>
        <v>77</v>
      </c>
      <c r="AH11" s="166">
        <f t="shared" si="8"/>
        <v>71.962616822429908</v>
      </c>
      <c r="AI11" s="34"/>
      <c r="AJ11" s="38"/>
    </row>
    <row r="12" spans="1:38" s="39" customFormat="1" ht="48.75" customHeight="1" x14ac:dyDescent="0.25">
      <c r="A12" s="135" t="s">
        <v>98</v>
      </c>
      <c r="B12" s="156">
        <f>УСЬОГО!B12-'12-жінки-ЦЗ'!B12</f>
        <v>3233</v>
      </c>
      <c r="C12" s="192">
        <f>УСЬОГО!C12-'12-жінки-ЦЗ'!C12</f>
        <v>1691</v>
      </c>
      <c r="D12" s="169">
        <f t="shared" si="0"/>
        <v>52.304361274358179</v>
      </c>
      <c r="E12" s="158">
        <f>УСЬОГО!E12-'12-жінки-ЦЗ'!E12</f>
        <v>2443</v>
      </c>
      <c r="F12" s="160">
        <f>УСЬОГО!F12-'12-жінки-ЦЗ'!F12</f>
        <v>1006</v>
      </c>
      <c r="G12" s="166">
        <f t="shared" si="1"/>
        <v>41.178878428162093</v>
      </c>
      <c r="H12" s="167">
        <f>УСЬОГО!H12-'12-жінки-ЦЗ'!H12</f>
        <v>1678</v>
      </c>
      <c r="I12" s="129">
        <f>УСЬОГО!I12-'12-жінки-ЦЗ'!I12</f>
        <v>759</v>
      </c>
      <c r="J12" s="166">
        <f t="shared" si="2"/>
        <v>45.232419547079857</v>
      </c>
      <c r="K12" s="159">
        <f>УСЬОГО!K12-'12-жінки-ЦЗ'!K12</f>
        <v>1432</v>
      </c>
      <c r="L12" s="159">
        <f>УСЬОГО!L12-'12-жінки-ЦЗ'!L12</f>
        <v>881</v>
      </c>
      <c r="M12" s="169">
        <f t="shared" si="3"/>
        <v>61.522346368715084</v>
      </c>
      <c r="N12" s="158">
        <f>УСЬОГО!Q12-'12-жінки-ЦЗ'!N12</f>
        <v>130</v>
      </c>
      <c r="O12" s="160">
        <f>УСЬОГО!R12-'12-жінки-ЦЗ'!O12</f>
        <v>45</v>
      </c>
      <c r="P12" s="166">
        <f t="shared" si="9"/>
        <v>34.615384615384613</v>
      </c>
      <c r="Q12" s="167">
        <f>УСЬОГО!T12-'12-жінки-ЦЗ'!Q12</f>
        <v>0</v>
      </c>
      <c r="R12" s="129">
        <f>УСЬОГО!U12-'12-жінки-ЦЗ'!R12</f>
        <v>27</v>
      </c>
      <c r="S12" s="166" t="str">
        <f t="shared" si="10"/>
        <v>-</v>
      </c>
      <c r="T12" s="158">
        <f>УСЬОГО!W12-'12-жінки-ЦЗ'!T12</f>
        <v>14</v>
      </c>
      <c r="U12" s="160">
        <f>УСЬОГО!X12-'12-жінки-ЦЗ'!U12</f>
        <v>2</v>
      </c>
      <c r="V12" s="169">
        <f t="shared" si="11"/>
        <v>14.285714285714286</v>
      </c>
      <c r="W12" s="158">
        <f>УСЬОГО!Z12-'12-жінки-ЦЗ'!W12</f>
        <v>2108</v>
      </c>
      <c r="X12" s="160">
        <f>УСЬОГО!AA12-'12-жінки-ЦЗ'!X12</f>
        <v>777</v>
      </c>
      <c r="Y12" s="166">
        <f t="shared" si="5"/>
        <v>36.859582542694497</v>
      </c>
      <c r="Z12" s="159">
        <f>УСЬОГО!AC12-'12-жінки-ЦЗ'!Z12</f>
        <v>386</v>
      </c>
      <c r="AA12" s="159">
        <f>УСЬОГО!AD12-'12-жінки-ЦЗ'!AA12</f>
        <v>212</v>
      </c>
      <c r="AB12" s="169">
        <f t="shared" si="6"/>
        <v>54.922279792746117</v>
      </c>
      <c r="AC12" s="158">
        <f>УСЬОГО!AF12-'12-жінки-ЦЗ'!AC12</f>
        <v>247</v>
      </c>
      <c r="AD12" s="160">
        <f>УСЬОГО!AG12-'12-жінки-ЦЗ'!AD12</f>
        <v>108</v>
      </c>
      <c r="AE12" s="166">
        <f t="shared" si="7"/>
        <v>43.724696356275302</v>
      </c>
      <c r="AF12" s="159">
        <f>УСЬОГО!AI12-'12-жінки-ЦЗ'!AF12</f>
        <v>164</v>
      </c>
      <c r="AG12" s="159">
        <f>УСЬОГО!AJ12-'12-жінки-ЦЗ'!AG12</f>
        <v>71</v>
      </c>
      <c r="AH12" s="166">
        <f t="shared" si="8"/>
        <v>43.292682926829265</v>
      </c>
      <c r="AI12" s="34"/>
      <c r="AJ12" s="38"/>
    </row>
    <row r="13" spans="1:38" s="39" customFormat="1" ht="48.75" customHeight="1" x14ac:dyDescent="0.25">
      <c r="A13" s="135" t="s">
        <v>99</v>
      </c>
      <c r="B13" s="156">
        <f>УСЬОГО!B13-'12-жінки-ЦЗ'!B13</f>
        <v>1723</v>
      </c>
      <c r="C13" s="192">
        <f>УСЬОГО!C13-'12-жінки-ЦЗ'!C13</f>
        <v>993</v>
      </c>
      <c r="D13" s="169">
        <f t="shared" si="0"/>
        <v>57.63203714451538</v>
      </c>
      <c r="E13" s="158">
        <f>УСЬОГО!E13-'12-жінки-ЦЗ'!E13</f>
        <v>1222</v>
      </c>
      <c r="F13" s="160">
        <f>УСЬОГО!F13-'12-жінки-ЦЗ'!F13</f>
        <v>458</v>
      </c>
      <c r="G13" s="166">
        <f t="shared" si="1"/>
        <v>37.479541734860881</v>
      </c>
      <c r="H13" s="167">
        <f>УСЬОГО!H13-'12-жінки-ЦЗ'!H13</f>
        <v>931</v>
      </c>
      <c r="I13" s="129">
        <f>УСЬОГО!I13-'12-жінки-ЦЗ'!I13</f>
        <v>382</v>
      </c>
      <c r="J13" s="166">
        <f t="shared" si="2"/>
        <v>41.031149301825991</v>
      </c>
      <c r="K13" s="159">
        <f>УСЬОГО!K13-'12-жінки-ЦЗ'!K13</f>
        <v>894</v>
      </c>
      <c r="L13" s="159">
        <f>УСЬОГО!L13-'12-жінки-ЦЗ'!L13</f>
        <v>589</v>
      </c>
      <c r="M13" s="169">
        <f t="shared" si="3"/>
        <v>65.883668903803127</v>
      </c>
      <c r="N13" s="158">
        <f>УСЬОГО!Q13-'12-жінки-ЦЗ'!N13</f>
        <v>46</v>
      </c>
      <c r="O13" s="160">
        <f>УСЬОГО!R13-'12-жінки-ЦЗ'!O13</f>
        <v>15</v>
      </c>
      <c r="P13" s="166">
        <f t="shared" si="9"/>
        <v>32.608695652173914</v>
      </c>
      <c r="Q13" s="167">
        <f>УСЬОГО!T13-'12-жінки-ЦЗ'!Q13</f>
        <v>0</v>
      </c>
      <c r="R13" s="129">
        <f>УСЬОГО!U13-'12-жінки-ЦЗ'!R13</f>
        <v>14</v>
      </c>
      <c r="S13" s="166" t="str">
        <f t="shared" si="10"/>
        <v>-</v>
      </c>
      <c r="T13" s="158">
        <f>УСЬОГО!W13-'12-жінки-ЦЗ'!T13</f>
        <v>5</v>
      </c>
      <c r="U13" s="160">
        <f>УСЬОГО!X13-'12-жінки-ЦЗ'!U13</f>
        <v>17</v>
      </c>
      <c r="V13" s="229" t="s">
        <v>124</v>
      </c>
      <c r="W13" s="158">
        <f>УСЬОГО!Z13-'12-жінки-ЦЗ'!W13</f>
        <v>1101</v>
      </c>
      <c r="X13" s="160">
        <f>УСЬОГО!AA13-'12-жінки-ЦЗ'!X13</f>
        <v>388</v>
      </c>
      <c r="Y13" s="166">
        <f t="shared" si="5"/>
        <v>35.240690281562216</v>
      </c>
      <c r="Z13" s="159">
        <f>УСЬОГО!AC13-'12-жінки-ЦЗ'!Z13</f>
        <v>197</v>
      </c>
      <c r="AA13" s="159">
        <f>УСЬОГО!AD13-'12-жінки-ЦЗ'!AA13</f>
        <v>92</v>
      </c>
      <c r="AB13" s="169">
        <f t="shared" si="6"/>
        <v>46.700507614213201</v>
      </c>
      <c r="AC13" s="158">
        <f>УСЬОГО!AF13-'12-жінки-ЦЗ'!AC13</f>
        <v>76</v>
      </c>
      <c r="AD13" s="160">
        <f>УСЬОГО!AG13-'12-жінки-ЦЗ'!AD13</f>
        <v>29</v>
      </c>
      <c r="AE13" s="166">
        <f t="shared" si="7"/>
        <v>38.157894736842103</v>
      </c>
      <c r="AF13" s="159">
        <f>УСЬОГО!AI13-'12-жінки-ЦЗ'!AF13</f>
        <v>50</v>
      </c>
      <c r="AG13" s="159">
        <f>УСЬОГО!AJ13-'12-жінки-ЦЗ'!AG13</f>
        <v>26</v>
      </c>
      <c r="AH13" s="166">
        <f t="shared" si="8"/>
        <v>52</v>
      </c>
      <c r="AI13" s="34"/>
      <c r="AJ13" s="38"/>
    </row>
    <row r="14" spans="1:38" s="39" customFormat="1" ht="48.75" customHeight="1" thickBot="1" x14ac:dyDescent="0.3">
      <c r="A14" s="136" t="s">
        <v>100</v>
      </c>
      <c r="B14" s="194">
        <f>УСЬОГО!B14-'12-жінки-ЦЗ'!B14</f>
        <v>1055</v>
      </c>
      <c r="C14" s="195">
        <f>УСЬОГО!C14-'12-жінки-ЦЗ'!C14</f>
        <v>876</v>
      </c>
      <c r="D14" s="177">
        <f t="shared" si="0"/>
        <v>83.03317535545024</v>
      </c>
      <c r="E14" s="196">
        <f>УСЬОГО!E14-'12-жінки-ЦЗ'!E14</f>
        <v>850</v>
      </c>
      <c r="F14" s="197">
        <f>УСЬОГО!F14-'12-жінки-ЦЗ'!F14</f>
        <v>614</v>
      </c>
      <c r="G14" s="173">
        <f t="shared" si="1"/>
        <v>72.235294117647058</v>
      </c>
      <c r="H14" s="174">
        <f>УСЬОГО!H14-'12-жінки-ЦЗ'!H14</f>
        <v>648</v>
      </c>
      <c r="I14" s="176">
        <f>УСЬОГО!I14-'12-жінки-ЦЗ'!I14</f>
        <v>510</v>
      </c>
      <c r="J14" s="173">
        <f t="shared" si="2"/>
        <v>78.703703703703709</v>
      </c>
      <c r="K14" s="198">
        <f>УСЬОГО!K14-'12-жінки-ЦЗ'!K14</f>
        <v>494</v>
      </c>
      <c r="L14" s="198">
        <f>УСЬОГО!L14-'12-жінки-ЦЗ'!L14</f>
        <v>555</v>
      </c>
      <c r="M14" s="177">
        <f t="shared" si="3"/>
        <v>112.34817813765183</v>
      </c>
      <c r="N14" s="196">
        <f>УСЬОГО!Q14-'12-жінки-ЦЗ'!N14</f>
        <v>122</v>
      </c>
      <c r="O14" s="197">
        <f>УСЬОГО!R14-'12-жінки-ЦЗ'!O14</f>
        <v>47</v>
      </c>
      <c r="P14" s="173">
        <f t="shared" si="9"/>
        <v>38.524590163934427</v>
      </c>
      <c r="Q14" s="174">
        <f>УСЬОГО!T14-'12-жінки-ЦЗ'!Q14</f>
        <v>0</v>
      </c>
      <c r="R14" s="176">
        <f>УСЬОГО!U14-'12-жінки-ЦЗ'!R14</f>
        <v>24</v>
      </c>
      <c r="S14" s="173" t="str">
        <f t="shared" si="10"/>
        <v>-</v>
      </c>
      <c r="T14" s="196">
        <f>УСЬОГО!W14-'12-жінки-ЦЗ'!T14</f>
        <v>43</v>
      </c>
      <c r="U14" s="197">
        <f>УСЬОГО!X14-'12-жінки-ЦЗ'!U14</f>
        <v>12</v>
      </c>
      <c r="V14" s="177">
        <f t="shared" si="11"/>
        <v>27.906976744186046</v>
      </c>
      <c r="W14" s="196">
        <f>УСЬОГО!Z14-'12-жінки-ЦЗ'!W14</f>
        <v>791</v>
      </c>
      <c r="X14" s="197">
        <f>УСЬОГО!AA14-'12-жінки-ЦЗ'!X14</f>
        <v>541</v>
      </c>
      <c r="Y14" s="173">
        <f t="shared" si="5"/>
        <v>68.394437420986094</v>
      </c>
      <c r="Z14" s="198">
        <f>УСЬОГО!AC14-'12-жінки-ЦЗ'!Z14</f>
        <v>135</v>
      </c>
      <c r="AA14" s="198">
        <f>УСЬОГО!AD14-'12-жінки-ЦЗ'!AA14</f>
        <v>88</v>
      </c>
      <c r="AB14" s="177">
        <f t="shared" si="6"/>
        <v>65.18518518518519</v>
      </c>
      <c r="AC14" s="196">
        <f>УСЬОГО!AF14-'12-жінки-ЦЗ'!AC14</f>
        <v>104</v>
      </c>
      <c r="AD14" s="197">
        <f>УСЬОГО!AG14-'12-жінки-ЦЗ'!AD14</f>
        <v>55</v>
      </c>
      <c r="AE14" s="173">
        <f t="shared" si="7"/>
        <v>52.884615384615387</v>
      </c>
      <c r="AF14" s="198">
        <f>УСЬОГО!AI14-'12-жінки-ЦЗ'!AF14</f>
        <v>69</v>
      </c>
      <c r="AG14" s="198">
        <f>УСЬОГО!AJ14-'12-жінки-ЦЗ'!AG14</f>
        <v>34</v>
      </c>
      <c r="AH14" s="173">
        <f t="shared" si="8"/>
        <v>49.275362318840578</v>
      </c>
      <c r="AI14" s="34"/>
      <c r="AJ14" s="38"/>
    </row>
    <row r="15" spans="1:38" ht="15" customHeight="1" x14ac:dyDescent="0.25">
      <c r="A15" s="42"/>
      <c r="B15" s="42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234"/>
      <c r="R15" s="234"/>
      <c r="S15" s="234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x14ac:dyDescent="0.2"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1" x14ac:dyDescent="0.2"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3:31" x14ac:dyDescent="0.2"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3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3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3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3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3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3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3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3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3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3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3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3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A3:A5"/>
    <mergeCell ref="B3:D3"/>
    <mergeCell ref="E3:G3"/>
    <mergeCell ref="K3:M3"/>
    <mergeCell ref="N3:P3"/>
    <mergeCell ref="G4:G5"/>
    <mergeCell ref="B4:B5"/>
    <mergeCell ref="C4:C5"/>
    <mergeCell ref="D4:D5"/>
    <mergeCell ref="E4:E5"/>
    <mergeCell ref="F4:F5"/>
    <mergeCell ref="P4:P5"/>
    <mergeCell ref="K4:K5"/>
    <mergeCell ref="L4:L5"/>
    <mergeCell ref="M4:M5"/>
    <mergeCell ref="N4:N5"/>
    <mergeCell ref="AD1:AE1"/>
    <mergeCell ref="AD2:AE2"/>
    <mergeCell ref="AB4:AB5"/>
    <mergeCell ref="AC4:AC5"/>
    <mergeCell ref="R4:R5"/>
    <mergeCell ref="S4:S5"/>
    <mergeCell ref="P2:S2"/>
    <mergeCell ref="B1:S1"/>
    <mergeCell ref="H3:J3"/>
    <mergeCell ref="Q3:S3"/>
    <mergeCell ref="AF2:AG2"/>
    <mergeCell ref="T3:V3"/>
    <mergeCell ref="W3:Y3"/>
    <mergeCell ref="Z3:AB3"/>
    <mergeCell ref="AC3:AE3"/>
    <mergeCell ref="AF3:AH3"/>
    <mergeCell ref="C15:P18"/>
    <mergeCell ref="Z4:Z5"/>
    <mergeCell ref="AA4:AA5"/>
    <mergeCell ref="T4:T5"/>
    <mergeCell ref="U4:U5"/>
    <mergeCell ref="V4:V5"/>
    <mergeCell ref="W4:W5"/>
    <mergeCell ref="X4:X5"/>
    <mergeCell ref="Y4:Y5"/>
    <mergeCell ref="O4:O5"/>
    <mergeCell ref="H4:H5"/>
    <mergeCell ref="I4:I5"/>
    <mergeCell ref="J4:J5"/>
    <mergeCell ref="Q4:Q5"/>
    <mergeCell ref="AF4:AF5"/>
    <mergeCell ref="AG4:AG5"/>
    <mergeCell ref="AH4:AH5"/>
    <mergeCell ref="AD4:AD5"/>
    <mergeCell ref="AE4:AE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1" orientation="landscape" r:id="rId1"/>
  <colBreaks count="1" manualBreakCount="1">
    <brk id="19" max="1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4"/>
  <sheetViews>
    <sheetView view="pageBreakPreview" zoomScale="70" zoomScaleNormal="70" zoomScaleSheetLayoutView="70" workbookViewId="0">
      <selection activeCell="M9" sqref="M9"/>
    </sheetView>
  </sheetViews>
  <sheetFormatPr defaultColWidth="8" defaultRowHeight="12.75" x14ac:dyDescent="0.2"/>
  <cols>
    <col min="1" max="1" width="54.42578125" style="2" customWidth="1"/>
    <col min="2" max="3" width="14.5703125" style="16" customWidth="1"/>
    <col min="4" max="4" width="8.5703125" style="2" customWidth="1"/>
    <col min="5" max="5" width="9.5703125" style="2" customWidth="1"/>
    <col min="6" max="7" width="14.5703125" style="2" customWidth="1"/>
    <col min="8" max="8" width="8.5703125" style="2" customWidth="1"/>
    <col min="9" max="10" width="10.5703125" style="2" customWidth="1"/>
    <col min="11" max="11" width="11.42578125" style="2" customWidth="1"/>
    <col min="12" max="12" width="11.5703125" style="2" customWidth="1"/>
    <col min="13" max="16384" width="8" style="2"/>
  </cols>
  <sheetData>
    <row r="1" spans="1:19" ht="27" customHeight="1" x14ac:dyDescent="0.2">
      <c r="A1" s="303" t="s">
        <v>63</v>
      </c>
      <c r="B1" s="303"/>
      <c r="C1" s="303"/>
      <c r="D1" s="303"/>
      <c r="E1" s="303"/>
      <c r="F1" s="303"/>
      <c r="G1" s="303"/>
      <c r="H1" s="303"/>
      <c r="I1" s="303"/>
      <c r="J1" s="52"/>
    </row>
    <row r="2" spans="1:19" ht="23.25" customHeight="1" x14ac:dyDescent="0.2">
      <c r="A2" s="428" t="s">
        <v>16</v>
      </c>
      <c r="B2" s="303"/>
      <c r="C2" s="303"/>
      <c r="D2" s="303"/>
      <c r="E2" s="303"/>
      <c r="F2" s="303"/>
      <c r="G2" s="303"/>
      <c r="H2" s="303"/>
      <c r="I2" s="303"/>
      <c r="J2" s="52"/>
    </row>
    <row r="3" spans="1:19" ht="14.1" customHeight="1" x14ac:dyDescent="0.2">
      <c r="A3" s="429"/>
      <c r="B3" s="429"/>
      <c r="C3" s="429"/>
      <c r="D3" s="429"/>
      <c r="E3" s="429"/>
    </row>
    <row r="4" spans="1:19" s="3" customFormat="1" ht="30.75" customHeight="1" x14ac:dyDescent="0.25">
      <c r="A4" s="308" t="s">
        <v>0</v>
      </c>
      <c r="B4" s="430" t="s">
        <v>17</v>
      </c>
      <c r="C4" s="431"/>
      <c r="D4" s="431"/>
      <c r="E4" s="432"/>
      <c r="F4" s="430" t="s">
        <v>18</v>
      </c>
      <c r="G4" s="431"/>
      <c r="H4" s="431"/>
      <c r="I4" s="432"/>
      <c r="J4" s="53"/>
    </row>
    <row r="5" spans="1:19" s="3" customFormat="1" ht="23.25" customHeight="1" x14ac:dyDescent="0.25">
      <c r="A5" s="401"/>
      <c r="B5" s="304" t="s">
        <v>127</v>
      </c>
      <c r="C5" s="304" t="s">
        <v>128</v>
      </c>
      <c r="D5" s="306" t="s">
        <v>1</v>
      </c>
      <c r="E5" s="307"/>
      <c r="F5" s="304" t="s">
        <v>127</v>
      </c>
      <c r="G5" s="304" t="s">
        <v>128</v>
      </c>
      <c r="H5" s="433" t="s">
        <v>1</v>
      </c>
      <c r="I5" s="434"/>
      <c r="J5" s="54"/>
    </row>
    <row r="6" spans="1:19" s="3" customFormat="1" ht="66" customHeight="1" x14ac:dyDescent="0.25">
      <c r="A6" s="309"/>
      <c r="B6" s="305"/>
      <c r="C6" s="305"/>
      <c r="D6" s="19" t="s">
        <v>2</v>
      </c>
      <c r="E6" s="300" t="s">
        <v>24</v>
      </c>
      <c r="F6" s="305"/>
      <c r="G6" s="305"/>
      <c r="H6" s="4" t="s">
        <v>2</v>
      </c>
      <c r="I6" s="5" t="s">
        <v>24</v>
      </c>
      <c r="J6" s="55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6"/>
    </row>
    <row r="8" spans="1:19" s="7" customFormat="1" ht="23.1" customHeight="1" x14ac:dyDescent="0.25">
      <c r="A8" s="13" t="s">
        <v>25</v>
      </c>
      <c r="B8" s="70">
        <f>'15-місто-ЦЗ'!B7</f>
        <v>31069</v>
      </c>
      <c r="C8" s="70">
        <f>'15-місто-ЦЗ'!C7</f>
        <v>20137</v>
      </c>
      <c r="D8" s="9">
        <f t="shared" ref="D8" si="0">C8*100/B8</f>
        <v>64.813801538511058</v>
      </c>
      <c r="E8" s="76">
        <f t="shared" ref="E8" si="1">C8-B8</f>
        <v>-10932</v>
      </c>
      <c r="F8" s="64">
        <f>'16-село-ЦЗ'!B7</f>
        <v>19248</v>
      </c>
      <c r="G8" s="64">
        <f>'16-село-ЦЗ'!C7</f>
        <v>13297</v>
      </c>
      <c r="H8" s="9">
        <f t="shared" ref="H8" si="2">G8*100/F8</f>
        <v>69.082502078137992</v>
      </c>
      <c r="I8" s="76">
        <f t="shared" ref="I8" si="3">G8-F8</f>
        <v>-5951</v>
      </c>
      <c r="J8" s="57"/>
      <c r="K8" s="79"/>
      <c r="L8" s="79"/>
      <c r="M8" s="48"/>
      <c r="R8" s="58"/>
      <c r="S8" s="58"/>
    </row>
    <row r="9" spans="1:19" s="3" customFormat="1" ht="23.1" customHeight="1" x14ac:dyDescent="0.25">
      <c r="A9" s="13" t="s">
        <v>26</v>
      </c>
      <c r="B9" s="64">
        <f>'15-місто-ЦЗ'!E7</f>
        <v>25588</v>
      </c>
      <c r="C9" s="64">
        <f>'15-місто-ЦЗ'!F7</f>
        <v>14437</v>
      </c>
      <c r="D9" s="9">
        <f t="shared" ref="D9:D15" si="4">C9*100/B9</f>
        <v>56.420978583711111</v>
      </c>
      <c r="E9" s="76">
        <f t="shared" ref="E9:E15" si="5">C9-B9</f>
        <v>-11151</v>
      </c>
      <c r="F9" s="64">
        <f>'16-село-ЦЗ'!E7</f>
        <v>15981</v>
      </c>
      <c r="G9" s="64">
        <f>'16-село-ЦЗ'!F7</f>
        <v>9429</v>
      </c>
      <c r="H9" s="9">
        <f t="shared" ref="H9:H15" si="6">G9*100/F9</f>
        <v>59.001314060446781</v>
      </c>
      <c r="I9" s="76">
        <f t="shared" ref="I9:I15" si="7">G9-F9</f>
        <v>-6552</v>
      </c>
      <c r="J9" s="57"/>
      <c r="K9" s="79"/>
      <c r="L9" s="79"/>
      <c r="M9" s="49"/>
      <c r="R9" s="58"/>
      <c r="S9" s="58"/>
    </row>
    <row r="10" spans="1:19" s="3" customFormat="1" ht="26.25" customHeight="1" x14ac:dyDescent="0.25">
      <c r="A10" s="266" t="s">
        <v>102</v>
      </c>
      <c r="B10" s="82">
        <f>'15-місто-ЦЗ'!H7</f>
        <v>17925</v>
      </c>
      <c r="C10" s="82">
        <f>'15-місто-ЦЗ'!I7</f>
        <v>11351</v>
      </c>
      <c r="D10" s="9">
        <f t="shared" si="4"/>
        <v>63.324965132496516</v>
      </c>
      <c r="E10" s="76">
        <f t="shared" si="5"/>
        <v>-6574</v>
      </c>
      <c r="F10" s="64">
        <f>'16-село-ЦЗ'!H7</f>
        <v>10865</v>
      </c>
      <c r="G10" s="64">
        <f>'16-село-ЦЗ'!I7</f>
        <v>7368</v>
      </c>
      <c r="H10" s="9">
        <f t="shared" si="6"/>
        <v>67.814081914404056</v>
      </c>
      <c r="I10" s="76">
        <f t="shared" si="7"/>
        <v>-3497</v>
      </c>
      <c r="J10" s="21"/>
      <c r="K10" s="21"/>
    </row>
    <row r="11" spans="1:19" s="3" customFormat="1" ht="45" customHeight="1" x14ac:dyDescent="0.25">
      <c r="A11" s="299" t="s">
        <v>27</v>
      </c>
      <c r="B11" s="64">
        <f>'15-місто-ЦЗ'!K7</f>
        <v>10386</v>
      </c>
      <c r="C11" s="64">
        <f>'15-місто-ЦЗ'!L7</f>
        <v>9205</v>
      </c>
      <c r="D11" s="9">
        <f t="shared" si="4"/>
        <v>88.628923550933948</v>
      </c>
      <c r="E11" s="76">
        <f t="shared" si="5"/>
        <v>-1181</v>
      </c>
      <c r="F11" s="64">
        <f>'16-село-ЦЗ'!K7</f>
        <v>6525</v>
      </c>
      <c r="G11" s="64">
        <f>'16-село-ЦЗ'!L7</f>
        <v>6176</v>
      </c>
      <c r="H11" s="9">
        <f t="shared" si="6"/>
        <v>94.651340996168585</v>
      </c>
      <c r="I11" s="76">
        <f t="shared" si="7"/>
        <v>-349</v>
      </c>
      <c r="J11" s="57"/>
      <c r="K11" s="79"/>
      <c r="L11" s="79"/>
      <c r="M11" s="49"/>
      <c r="R11" s="58"/>
      <c r="S11" s="58"/>
    </row>
    <row r="12" spans="1:19" s="3" customFormat="1" ht="21.75" customHeight="1" x14ac:dyDescent="0.25">
      <c r="A12" s="267" t="s">
        <v>28</v>
      </c>
      <c r="B12" s="64">
        <f>'15-місто-ЦЗ'!N7</f>
        <v>1596</v>
      </c>
      <c r="C12" s="64">
        <f>'15-місто-ЦЗ'!O7</f>
        <v>1609</v>
      </c>
      <c r="D12" s="9">
        <f t="shared" si="4"/>
        <v>100.81453634085213</v>
      </c>
      <c r="E12" s="65">
        <f t="shared" si="5"/>
        <v>13</v>
      </c>
      <c r="F12" s="64">
        <f>'16-село-ЦЗ'!N7</f>
        <v>1266</v>
      </c>
      <c r="G12" s="64">
        <f>'16-село-ЦЗ'!O7</f>
        <v>1114</v>
      </c>
      <c r="H12" s="9">
        <f t="shared" si="6"/>
        <v>87.993680884676152</v>
      </c>
      <c r="I12" s="76">
        <f t="shared" si="7"/>
        <v>-152</v>
      </c>
      <c r="J12" s="57"/>
      <c r="K12" s="79"/>
      <c r="L12" s="79"/>
      <c r="M12" s="49"/>
      <c r="R12" s="58"/>
      <c r="S12" s="58"/>
    </row>
    <row r="13" spans="1:19" s="3" customFormat="1" ht="23.25" customHeight="1" x14ac:dyDescent="0.25">
      <c r="A13" s="267" t="s">
        <v>103</v>
      </c>
      <c r="B13" s="82">
        <f>'15-місто-ЦЗ'!Q7</f>
        <v>7</v>
      </c>
      <c r="C13" s="82">
        <f>'15-місто-ЦЗ'!R7</f>
        <v>846</v>
      </c>
      <c r="D13" s="9">
        <f t="shared" si="4"/>
        <v>12085.714285714286</v>
      </c>
      <c r="E13" s="76">
        <f t="shared" si="5"/>
        <v>839</v>
      </c>
      <c r="F13" s="64">
        <f>'16-село-ЦЗ'!Q7</f>
        <v>1</v>
      </c>
      <c r="G13" s="64">
        <f>'16-село-ЦЗ'!R7</f>
        <v>460</v>
      </c>
      <c r="H13" s="9">
        <f t="shared" si="6"/>
        <v>46000</v>
      </c>
      <c r="I13" s="76">
        <f t="shared" si="7"/>
        <v>459</v>
      </c>
      <c r="J13" s="21"/>
      <c r="K13" s="21"/>
    </row>
    <row r="14" spans="1:19" s="3" customFormat="1" ht="40.35" customHeight="1" x14ac:dyDescent="0.25">
      <c r="A14" s="13" t="s">
        <v>19</v>
      </c>
      <c r="B14" s="64">
        <f>'15-місто-ЦЗ'!T7</f>
        <v>199</v>
      </c>
      <c r="C14" s="64">
        <f>'15-місто-ЦЗ'!U7</f>
        <v>357</v>
      </c>
      <c r="D14" s="9">
        <f t="shared" si="4"/>
        <v>179.39698492462313</v>
      </c>
      <c r="E14" s="65">
        <f t="shared" si="5"/>
        <v>158</v>
      </c>
      <c r="F14" s="64">
        <f>'16-село-ЦЗ'!T7</f>
        <v>109</v>
      </c>
      <c r="G14" s="64">
        <f>'16-село-ЦЗ'!U7</f>
        <v>208</v>
      </c>
      <c r="H14" s="9">
        <f t="shared" si="6"/>
        <v>190.8256880733945</v>
      </c>
      <c r="I14" s="76">
        <f t="shared" si="7"/>
        <v>99</v>
      </c>
      <c r="J14" s="57"/>
      <c r="K14" s="79"/>
      <c r="L14" s="79"/>
      <c r="M14" s="49"/>
      <c r="R14" s="58"/>
      <c r="S14" s="58"/>
    </row>
    <row r="15" spans="1:19" s="3" customFormat="1" ht="40.35" customHeight="1" x14ac:dyDescent="0.25">
      <c r="A15" s="13" t="s">
        <v>29</v>
      </c>
      <c r="B15" s="64">
        <f>'15-місто-ЦЗ'!W7</f>
        <v>21240</v>
      </c>
      <c r="C15" s="64">
        <f>'15-місто-ЦЗ'!X7</f>
        <v>12560</v>
      </c>
      <c r="D15" s="9">
        <f t="shared" si="4"/>
        <v>59.133709981167605</v>
      </c>
      <c r="E15" s="76">
        <f t="shared" si="5"/>
        <v>-8680</v>
      </c>
      <c r="F15" s="64">
        <f>'16-село-ЦЗ'!W7</f>
        <v>13731</v>
      </c>
      <c r="G15" s="64">
        <f>'16-село-ЦЗ'!X7</f>
        <v>8151</v>
      </c>
      <c r="H15" s="9">
        <f t="shared" si="6"/>
        <v>59.362027528949092</v>
      </c>
      <c r="I15" s="76">
        <f t="shared" si="7"/>
        <v>-5580</v>
      </c>
      <c r="J15" s="57"/>
      <c r="K15" s="79"/>
      <c r="L15" s="79"/>
      <c r="M15" s="49"/>
      <c r="R15" s="58"/>
      <c r="S15" s="58"/>
    </row>
    <row r="16" spans="1:19" s="3" customFormat="1" ht="12.75" customHeight="1" x14ac:dyDescent="0.25">
      <c r="A16" s="310" t="s">
        <v>4</v>
      </c>
      <c r="B16" s="311"/>
      <c r="C16" s="311"/>
      <c r="D16" s="311"/>
      <c r="E16" s="311"/>
      <c r="F16" s="311"/>
      <c r="G16" s="311"/>
      <c r="H16" s="311"/>
      <c r="I16" s="311"/>
      <c r="J16" s="59"/>
      <c r="K16" s="23"/>
      <c r="L16" s="23"/>
      <c r="M16" s="49"/>
    </row>
    <row r="17" spans="1:13" s="3" customFormat="1" ht="18" customHeight="1" x14ac:dyDescent="0.25">
      <c r="A17" s="312"/>
      <c r="B17" s="313"/>
      <c r="C17" s="313"/>
      <c r="D17" s="313"/>
      <c r="E17" s="313"/>
      <c r="F17" s="313"/>
      <c r="G17" s="313"/>
      <c r="H17" s="313"/>
      <c r="I17" s="313"/>
      <c r="J17" s="59"/>
      <c r="K17" s="23"/>
      <c r="L17" s="23"/>
      <c r="M17" s="49"/>
    </row>
    <row r="18" spans="1:13" s="3" customFormat="1" ht="20.25" customHeight="1" x14ac:dyDescent="0.25">
      <c r="A18" s="308" t="s">
        <v>0</v>
      </c>
      <c r="B18" s="308" t="s">
        <v>129</v>
      </c>
      <c r="C18" s="308" t="s">
        <v>130</v>
      </c>
      <c r="D18" s="306" t="s">
        <v>1</v>
      </c>
      <c r="E18" s="307"/>
      <c r="F18" s="308" t="s">
        <v>129</v>
      </c>
      <c r="G18" s="308" t="s">
        <v>130</v>
      </c>
      <c r="H18" s="306" t="s">
        <v>1</v>
      </c>
      <c r="I18" s="307"/>
      <c r="J18" s="54"/>
      <c r="K18" s="23"/>
      <c r="L18" s="23"/>
      <c r="M18" s="49"/>
    </row>
    <row r="19" spans="1:13" ht="45" customHeight="1" x14ac:dyDescent="0.3">
      <c r="A19" s="309"/>
      <c r="B19" s="309"/>
      <c r="C19" s="309"/>
      <c r="D19" s="19" t="s">
        <v>2</v>
      </c>
      <c r="E19" s="5" t="s">
        <v>24</v>
      </c>
      <c r="F19" s="309"/>
      <c r="G19" s="309"/>
      <c r="H19" s="19" t="s">
        <v>2</v>
      </c>
      <c r="I19" s="5" t="s">
        <v>24</v>
      </c>
      <c r="J19" s="55"/>
      <c r="K19" s="60"/>
      <c r="L19" s="60"/>
      <c r="M19" s="50"/>
    </row>
    <row r="20" spans="1:13" ht="22.5" customHeight="1" x14ac:dyDescent="0.3">
      <c r="A20" s="8" t="s">
        <v>30</v>
      </c>
      <c r="B20" s="70">
        <f>'15-місто-ЦЗ'!Z7</f>
        <v>4168</v>
      </c>
      <c r="C20" s="70">
        <f>'15-місто-ЦЗ'!AA7</f>
        <v>2375</v>
      </c>
      <c r="D20" s="15">
        <f t="shared" ref="D20" si="8">C20*100/B20</f>
        <v>56.981765834932823</v>
      </c>
      <c r="E20" s="76">
        <f t="shared" ref="E20" si="9">C20-B20</f>
        <v>-1793</v>
      </c>
      <c r="F20" s="70">
        <f>'16-село-ЦЗ'!Z7</f>
        <v>2724</v>
      </c>
      <c r="G20" s="70">
        <f>'16-село-ЦЗ'!AA7</f>
        <v>1719</v>
      </c>
      <c r="H20" s="14">
        <f t="shared" ref="H20" si="10">G20*100/F20</f>
        <v>63.105726872246699</v>
      </c>
      <c r="I20" s="76">
        <f t="shared" ref="I20" si="11">G20-F20</f>
        <v>-1005</v>
      </c>
      <c r="J20" s="61"/>
      <c r="K20" s="80"/>
      <c r="L20" s="80"/>
      <c r="M20" s="50"/>
    </row>
    <row r="21" spans="1:13" ht="22.5" customHeight="1" x14ac:dyDescent="0.3">
      <c r="A21" s="1" t="s">
        <v>26</v>
      </c>
      <c r="B21" s="70">
        <f>'15-місто-ЦЗ'!AC7</f>
        <v>3086</v>
      </c>
      <c r="C21" s="70">
        <f>'15-місто-ЦЗ'!AD7</f>
        <v>1713</v>
      </c>
      <c r="D21" s="15">
        <f t="shared" ref="D21:D22" si="12">C21*100/B21</f>
        <v>55.508749189889826</v>
      </c>
      <c r="E21" s="76">
        <f t="shared" ref="E21:E22" si="13">C21-B21</f>
        <v>-1373</v>
      </c>
      <c r="F21" s="70">
        <f>'16-село-ЦЗ'!AC7</f>
        <v>2061</v>
      </c>
      <c r="G21" s="70">
        <f>'16-село-ЦЗ'!AD7</f>
        <v>1229</v>
      </c>
      <c r="H21" s="14">
        <f t="shared" ref="H21:H22" si="14">G21*100/F21</f>
        <v>59.631246967491506</v>
      </c>
      <c r="I21" s="76">
        <f t="shared" ref="I21:I22" si="15">G21-F21</f>
        <v>-832</v>
      </c>
      <c r="J21" s="61"/>
      <c r="K21" s="80"/>
      <c r="L21" s="80"/>
      <c r="M21" s="50"/>
    </row>
    <row r="22" spans="1:13" ht="22.5" customHeight="1" x14ac:dyDescent="0.3">
      <c r="A22" s="1" t="s">
        <v>31</v>
      </c>
      <c r="B22" s="70">
        <f>'15-місто-ЦЗ'!AF7</f>
        <v>2164</v>
      </c>
      <c r="C22" s="70">
        <f>'15-місто-ЦЗ'!AG7</f>
        <v>1163</v>
      </c>
      <c r="D22" s="15">
        <f t="shared" si="12"/>
        <v>53.743068391866913</v>
      </c>
      <c r="E22" s="76">
        <f t="shared" si="13"/>
        <v>-1001</v>
      </c>
      <c r="F22" s="70">
        <f>'16-село-ЦЗ'!AF7</f>
        <v>1474</v>
      </c>
      <c r="G22" s="70">
        <f>'16-село-ЦЗ'!AG7</f>
        <v>871</v>
      </c>
      <c r="H22" s="14">
        <f t="shared" si="14"/>
        <v>59.090909090909093</v>
      </c>
      <c r="I22" s="76">
        <f t="shared" si="15"/>
        <v>-603</v>
      </c>
      <c r="J22" s="62"/>
      <c r="K22" s="80"/>
      <c r="L22" s="80"/>
      <c r="M22" s="50"/>
    </row>
    <row r="23" spans="1:13" ht="53.1" customHeight="1" x14ac:dyDescent="0.3">
      <c r="A23" s="302"/>
      <c r="B23" s="302"/>
      <c r="C23" s="302"/>
      <c r="D23" s="302"/>
      <c r="E23" s="302"/>
      <c r="F23" s="302"/>
      <c r="G23" s="302"/>
      <c r="H23" s="302"/>
      <c r="I23" s="302"/>
      <c r="K23" s="60"/>
      <c r="L23" s="60"/>
      <c r="M23" s="50"/>
    </row>
    <row r="24" spans="1:13" x14ac:dyDescent="0.2">
      <c r="K24" s="16"/>
    </row>
  </sheetData>
  <mergeCells count="21">
    <mergeCell ref="C18:C19"/>
    <mergeCell ref="D18:E18"/>
    <mergeCell ref="F18:F19"/>
    <mergeCell ref="G18:G19"/>
    <mergeCell ref="H18:I18"/>
    <mergeCell ref="A23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I17"/>
    <mergeCell ref="A18:A19"/>
    <mergeCell ref="B18:B19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L67"/>
  <sheetViews>
    <sheetView view="pageBreakPreview" zoomScale="75" zoomScaleNormal="75" zoomScaleSheetLayoutView="75" workbookViewId="0">
      <pane xSplit="1" ySplit="6" topLeftCell="H7" activePane="bottomRight" state="frozen"/>
      <selection activeCell="A4" sqref="A4:A6"/>
      <selection pane="topRight" activeCell="A4" sqref="A4:A6"/>
      <selection pane="bottomLeft" activeCell="A4" sqref="A4:A6"/>
      <selection pane="bottomRight" activeCell="V10" sqref="V10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9" width="10" style="41" customWidth="1"/>
    <col min="10" max="10" width="8.710937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1.5703125" style="41" customWidth="1"/>
    <col min="22" max="22" width="8.42578125" style="41" customWidth="1"/>
    <col min="23" max="24" width="12.28515625" style="41" customWidth="1"/>
    <col min="25" max="25" width="11.28515625" style="41" customWidth="1"/>
    <col min="26" max="27" width="12.140625" style="41" customWidth="1"/>
    <col min="28" max="28" width="10.7109375" style="41" customWidth="1"/>
    <col min="29" max="30" width="12.28515625" style="41" customWidth="1"/>
    <col min="31" max="31" width="10.28515625" style="41" customWidth="1"/>
    <col min="32" max="33" width="11.5703125" style="41" customWidth="1"/>
    <col min="34" max="34" width="12.28515625" style="41" customWidth="1"/>
    <col min="35" max="16384" width="9.42578125" style="41"/>
  </cols>
  <sheetData>
    <row r="1" spans="1:38" s="26" customFormat="1" ht="59.25" customHeight="1" x14ac:dyDescent="0.35">
      <c r="B1" s="338" t="s">
        <v>138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5"/>
      <c r="U1" s="25"/>
      <c r="V1" s="25"/>
      <c r="W1" s="25"/>
      <c r="X1" s="25"/>
      <c r="Y1" s="25"/>
      <c r="Z1" s="25"/>
      <c r="AA1" s="25"/>
      <c r="AB1" s="25"/>
      <c r="AC1" s="25"/>
      <c r="AD1" s="337"/>
      <c r="AE1" s="337"/>
      <c r="AF1" s="44"/>
      <c r="AH1" s="63" t="s">
        <v>14</v>
      </c>
    </row>
    <row r="2" spans="1:38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9" t="s">
        <v>7</v>
      </c>
      <c r="Q2" s="339"/>
      <c r="R2" s="339"/>
      <c r="S2" s="339"/>
      <c r="T2" s="118"/>
      <c r="U2" s="28"/>
      <c r="V2" s="28"/>
      <c r="W2" s="28"/>
      <c r="X2" s="28"/>
      <c r="Y2" s="28"/>
      <c r="Z2" s="28"/>
      <c r="AA2" s="28"/>
      <c r="AB2" s="28"/>
      <c r="AD2" s="337"/>
      <c r="AE2" s="337"/>
      <c r="AF2" s="335"/>
      <c r="AG2" s="335"/>
      <c r="AH2" s="118" t="s">
        <v>7</v>
      </c>
      <c r="AI2" s="51"/>
    </row>
    <row r="3" spans="1:38" s="205" customFormat="1" ht="108.75" customHeight="1" thickBot="1" x14ac:dyDescent="0.3">
      <c r="A3" s="330"/>
      <c r="B3" s="419" t="s">
        <v>20</v>
      </c>
      <c r="C3" s="405"/>
      <c r="D3" s="420"/>
      <c r="E3" s="417" t="s">
        <v>81</v>
      </c>
      <c r="F3" s="366"/>
      <c r="G3" s="418"/>
      <c r="H3" s="421" t="s">
        <v>104</v>
      </c>
      <c r="I3" s="422"/>
      <c r="J3" s="423"/>
      <c r="K3" s="365" t="s">
        <v>82</v>
      </c>
      <c r="L3" s="366"/>
      <c r="M3" s="367"/>
      <c r="N3" s="417" t="s">
        <v>9</v>
      </c>
      <c r="O3" s="366"/>
      <c r="P3" s="418"/>
      <c r="Q3" s="421" t="s">
        <v>106</v>
      </c>
      <c r="R3" s="422"/>
      <c r="S3" s="423"/>
      <c r="T3" s="417" t="s">
        <v>10</v>
      </c>
      <c r="U3" s="366"/>
      <c r="V3" s="367"/>
      <c r="W3" s="419" t="s">
        <v>8</v>
      </c>
      <c r="X3" s="405"/>
      <c r="Y3" s="420"/>
      <c r="Z3" s="405" t="s">
        <v>15</v>
      </c>
      <c r="AA3" s="405"/>
      <c r="AB3" s="405"/>
      <c r="AC3" s="417" t="s">
        <v>11</v>
      </c>
      <c r="AD3" s="366"/>
      <c r="AE3" s="418"/>
      <c r="AF3" s="365" t="s">
        <v>12</v>
      </c>
      <c r="AG3" s="366"/>
      <c r="AH3" s="418"/>
    </row>
    <row r="4" spans="1:38" s="31" customFormat="1" ht="19.5" customHeight="1" x14ac:dyDescent="0.25">
      <c r="A4" s="345"/>
      <c r="B4" s="414" t="s">
        <v>86</v>
      </c>
      <c r="C4" s="406" t="s">
        <v>93</v>
      </c>
      <c r="D4" s="408" t="s">
        <v>2</v>
      </c>
      <c r="E4" s="414" t="s">
        <v>86</v>
      </c>
      <c r="F4" s="406" t="s">
        <v>93</v>
      </c>
      <c r="G4" s="408" t="s">
        <v>2</v>
      </c>
      <c r="H4" s="426" t="s">
        <v>86</v>
      </c>
      <c r="I4" s="406" t="s">
        <v>93</v>
      </c>
      <c r="J4" s="427" t="s">
        <v>2</v>
      </c>
      <c r="K4" s="410" t="s">
        <v>86</v>
      </c>
      <c r="L4" s="406" t="s">
        <v>93</v>
      </c>
      <c r="M4" s="412" t="s">
        <v>2</v>
      </c>
      <c r="N4" s="414" t="s">
        <v>86</v>
      </c>
      <c r="O4" s="406" t="s">
        <v>93</v>
      </c>
      <c r="P4" s="408" t="s">
        <v>2</v>
      </c>
      <c r="Q4" s="426" t="s">
        <v>86</v>
      </c>
      <c r="R4" s="406" t="s">
        <v>93</v>
      </c>
      <c r="S4" s="427" t="s">
        <v>2</v>
      </c>
      <c r="T4" s="414" t="s">
        <v>86</v>
      </c>
      <c r="U4" s="406" t="s">
        <v>93</v>
      </c>
      <c r="V4" s="412" t="s">
        <v>2</v>
      </c>
      <c r="W4" s="414" t="s">
        <v>86</v>
      </c>
      <c r="X4" s="406" t="s">
        <v>93</v>
      </c>
      <c r="Y4" s="408" t="s">
        <v>2</v>
      </c>
      <c r="Z4" s="410" t="s">
        <v>86</v>
      </c>
      <c r="AA4" s="406" t="s">
        <v>93</v>
      </c>
      <c r="AB4" s="412" t="s">
        <v>2</v>
      </c>
      <c r="AC4" s="414" t="s">
        <v>86</v>
      </c>
      <c r="AD4" s="406" t="s">
        <v>93</v>
      </c>
      <c r="AE4" s="408" t="s">
        <v>2</v>
      </c>
      <c r="AF4" s="410" t="s">
        <v>86</v>
      </c>
      <c r="AG4" s="406" t="s">
        <v>93</v>
      </c>
      <c r="AH4" s="408" t="s">
        <v>2</v>
      </c>
    </row>
    <row r="5" spans="1:38" s="31" customFormat="1" ht="4.5" customHeight="1" thickBot="1" x14ac:dyDescent="0.3">
      <c r="A5" s="416"/>
      <c r="B5" s="415"/>
      <c r="C5" s="407"/>
      <c r="D5" s="409"/>
      <c r="E5" s="415"/>
      <c r="F5" s="407"/>
      <c r="G5" s="409"/>
      <c r="H5" s="327"/>
      <c r="I5" s="325"/>
      <c r="J5" s="328"/>
      <c r="K5" s="411"/>
      <c r="L5" s="407"/>
      <c r="M5" s="413"/>
      <c r="N5" s="415"/>
      <c r="O5" s="407"/>
      <c r="P5" s="409"/>
      <c r="Q5" s="327"/>
      <c r="R5" s="325"/>
      <c r="S5" s="328"/>
      <c r="T5" s="415"/>
      <c r="U5" s="407"/>
      <c r="V5" s="413"/>
      <c r="W5" s="415"/>
      <c r="X5" s="407"/>
      <c r="Y5" s="409"/>
      <c r="Z5" s="411"/>
      <c r="AA5" s="407"/>
      <c r="AB5" s="413"/>
      <c r="AC5" s="415"/>
      <c r="AD5" s="407"/>
      <c r="AE5" s="409"/>
      <c r="AF5" s="411"/>
      <c r="AG5" s="407"/>
      <c r="AH5" s="409"/>
    </row>
    <row r="6" spans="1:38" s="47" customFormat="1" ht="12.75" thickBot="1" x14ac:dyDescent="0.25">
      <c r="A6" s="190" t="s">
        <v>3</v>
      </c>
      <c r="B6" s="238">
        <v>1</v>
      </c>
      <c r="C6" s="239">
        <v>2</v>
      </c>
      <c r="D6" s="240">
        <v>3</v>
      </c>
      <c r="E6" s="241">
        <v>4</v>
      </c>
      <c r="F6" s="239">
        <v>5</v>
      </c>
      <c r="G6" s="240">
        <v>6</v>
      </c>
      <c r="H6" s="241">
        <v>7</v>
      </c>
      <c r="I6" s="239">
        <v>8</v>
      </c>
      <c r="J6" s="240">
        <v>9</v>
      </c>
      <c r="K6" s="242">
        <v>10</v>
      </c>
      <c r="L6" s="239">
        <v>11</v>
      </c>
      <c r="M6" s="243">
        <v>12</v>
      </c>
      <c r="N6" s="241">
        <v>13</v>
      </c>
      <c r="O6" s="239">
        <v>14</v>
      </c>
      <c r="P6" s="240">
        <v>15</v>
      </c>
      <c r="Q6" s="241">
        <v>16</v>
      </c>
      <c r="R6" s="239">
        <v>17</v>
      </c>
      <c r="S6" s="240">
        <v>18</v>
      </c>
      <c r="T6" s="242">
        <v>19</v>
      </c>
      <c r="U6" s="239">
        <v>20</v>
      </c>
      <c r="V6" s="240">
        <v>21</v>
      </c>
      <c r="W6" s="241">
        <v>22</v>
      </c>
      <c r="X6" s="239">
        <v>23</v>
      </c>
      <c r="Y6" s="240">
        <v>24</v>
      </c>
      <c r="Z6" s="241">
        <v>25</v>
      </c>
      <c r="AA6" s="239">
        <v>26</v>
      </c>
      <c r="AB6" s="240">
        <v>27</v>
      </c>
      <c r="AC6" s="241">
        <v>28</v>
      </c>
      <c r="AD6" s="239">
        <v>29</v>
      </c>
      <c r="AE6" s="240">
        <v>30</v>
      </c>
      <c r="AF6" s="242">
        <v>31</v>
      </c>
      <c r="AG6" s="239">
        <v>32</v>
      </c>
      <c r="AH6" s="240">
        <v>33</v>
      </c>
    </row>
    <row r="7" spans="1:38" s="35" customFormat="1" ht="48.75" customHeight="1" thickBot="1" x14ac:dyDescent="0.3">
      <c r="A7" s="149" t="s">
        <v>32</v>
      </c>
      <c r="B7" s="150">
        <f>SUM(B8:B14)</f>
        <v>31069</v>
      </c>
      <c r="C7" s="151">
        <f>SUM(C8:C14)</f>
        <v>20137</v>
      </c>
      <c r="D7" s="152">
        <f>C7*100/B7</f>
        <v>64.813801538511058</v>
      </c>
      <c r="E7" s="193">
        <f>SUM(E8:E14)</f>
        <v>25588</v>
      </c>
      <c r="F7" s="151">
        <f>SUM(F8:F14)</f>
        <v>14437</v>
      </c>
      <c r="G7" s="152">
        <f>F7*100/E7</f>
        <v>56.420978583711111</v>
      </c>
      <c r="H7" s="153">
        <f>SUM(H8:H14)</f>
        <v>17925</v>
      </c>
      <c r="I7" s="151">
        <f>SUM(I8:I14)</f>
        <v>11351</v>
      </c>
      <c r="J7" s="152">
        <f>I7*100/H7</f>
        <v>63.324965132496516</v>
      </c>
      <c r="K7" s="154">
        <f>SUM(K8:K14)</f>
        <v>10386</v>
      </c>
      <c r="L7" s="151">
        <f>SUM(L8:L14)</f>
        <v>9205</v>
      </c>
      <c r="M7" s="155">
        <f>L7*100/K7</f>
        <v>88.628923550933948</v>
      </c>
      <c r="N7" s="193">
        <f>SUM(N8:N14)</f>
        <v>1596</v>
      </c>
      <c r="O7" s="151">
        <f>SUM(O8:O14)</f>
        <v>1609</v>
      </c>
      <c r="P7" s="152">
        <f>O7*100/N7</f>
        <v>100.81453634085213</v>
      </c>
      <c r="Q7" s="153">
        <f>SUM(Q8:Q14)</f>
        <v>7</v>
      </c>
      <c r="R7" s="151">
        <f>SUM(R8:R14)</f>
        <v>846</v>
      </c>
      <c r="S7" s="201" t="s">
        <v>161</v>
      </c>
      <c r="T7" s="193">
        <f>SUM(T8:T14)</f>
        <v>199</v>
      </c>
      <c r="U7" s="151">
        <f>SUM(U8:U14)</f>
        <v>357</v>
      </c>
      <c r="V7" s="155">
        <f>U7*100/T7</f>
        <v>179.39698492462313</v>
      </c>
      <c r="W7" s="193">
        <f>SUM(W8:W14)</f>
        <v>21240</v>
      </c>
      <c r="X7" s="151">
        <f>SUM(X8:X14)</f>
        <v>12560</v>
      </c>
      <c r="Y7" s="152">
        <f>X7*100/W7</f>
        <v>59.133709981167605</v>
      </c>
      <c r="Z7" s="154">
        <f>SUM(Z8:Z14)</f>
        <v>4168</v>
      </c>
      <c r="AA7" s="151">
        <f>SUM(AA8:AA14)</f>
        <v>2375</v>
      </c>
      <c r="AB7" s="155">
        <f>AA7*100/Z7</f>
        <v>56.981765834932823</v>
      </c>
      <c r="AC7" s="193">
        <f>SUM(AC8:AC14)</f>
        <v>3086</v>
      </c>
      <c r="AD7" s="151">
        <f>SUM(AD8:AD14)</f>
        <v>1713</v>
      </c>
      <c r="AE7" s="152">
        <f>AD7*100/AC7</f>
        <v>55.508749189889826</v>
      </c>
      <c r="AF7" s="154">
        <f>SUM(AF8:AF14)</f>
        <v>2164</v>
      </c>
      <c r="AG7" s="151">
        <f>SUM(AG8:AG14)</f>
        <v>1163</v>
      </c>
      <c r="AH7" s="152">
        <f>AG7*100/AF7</f>
        <v>53.743068391866913</v>
      </c>
      <c r="AI7" s="34"/>
      <c r="AL7" s="39"/>
    </row>
    <row r="8" spans="1:38" s="39" customFormat="1" ht="48.75" customHeight="1" x14ac:dyDescent="0.25">
      <c r="A8" s="134" t="s">
        <v>94</v>
      </c>
      <c r="B8" s="156">
        <f>УСЬОГО!B8-'16-село-ЦЗ'!B8</f>
        <v>4242</v>
      </c>
      <c r="C8" s="202">
        <f>УСЬОГО!C8-'16-село-ЦЗ'!C8</f>
        <v>3569</v>
      </c>
      <c r="D8" s="157">
        <f t="shared" ref="D8:D14" si="0">C8*100/B8</f>
        <v>84.134842055634138</v>
      </c>
      <c r="E8" s="158">
        <f>УСЬОГО!E8-'16-село-ЦЗ'!E8</f>
        <v>3669</v>
      </c>
      <c r="F8" s="160">
        <f>УСЬОГО!F8-'16-село-ЦЗ'!F8</f>
        <v>2431</v>
      </c>
      <c r="G8" s="157">
        <f t="shared" ref="G8:G14" si="1">F8*100/E8</f>
        <v>66.257835922594708</v>
      </c>
      <c r="H8" s="158">
        <f>УСЬОГО!H8-'16-село-ЦЗ'!H8</f>
        <v>2853</v>
      </c>
      <c r="I8" s="244">
        <f>УСЬОГО!I8-'16-село-ЦЗ'!I8</f>
        <v>2028</v>
      </c>
      <c r="J8" s="157">
        <f t="shared" ref="J8:J14" si="2">IF(ISERROR(I8*100/H8),"-",(I8*100/H8))</f>
        <v>71.083070452155624</v>
      </c>
      <c r="K8" s="159">
        <f>УСЬОГО!K8-'16-село-ЦЗ'!K8</f>
        <v>1832</v>
      </c>
      <c r="L8" s="159">
        <f>УСЬОГО!L8-'16-село-ЦЗ'!L8</f>
        <v>2151</v>
      </c>
      <c r="M8" s="161">
        <f t="shared" ref="M8:M14" si="3">L8*100/K8</f>
        <v>117.41266375545851</v>
      </c>
      <c r="N8" s="158">
        <f>УСЬОГО!Q8-'16-село-ЦЗ'!N8</f>
        <v>147</v>
      </c>
      <c r="O8" s="160">
        <f>УСЬОГО!R8-'16-село-ЦЗ'!O8</f>
        <v>318</v>
      </c>
      <c r="P8" s="157">
        <f t="shared" ref="P8" si="4">O8*100/N8</f>
        <v>216.32653061224491</v>
      </c>
      <c r="Q8" s="158">
        <f>УСЬОГО!T8-'16-село-ЦЗ'!Q8</f>
        <v>3</v>
      </c>
      <c r="R8" s="244">
        <f>УСЬОГО!U8-'16-село-ЦЗ'!R8</f>
        <v>179</v>
      </c>
      <c r="S8" s="221" t="s">
        <v>162</v>
      </c>
      <c r="T8" s="158">
        <f>УСЬОГО!W8-'16-село-ЦЗ'!T8</f>
        <v>64</v>
      </c>
      <c r="U8" s="160">
        <f>УСЬОГО!X8-'16-село-ЦЗ'!U8</f>
        <v>56</v>
      </c>
      <c r="V8" s="161">
        <f>IF(ISERROR(U8*100/T8),"-",(U8*100/T8))</f>
        <v>87.5</v>
      </c>
      <c r="W8" s="158">
        <f>УСЬОГО!Z8-'16-село-ЦЗ'!W8</f>
        <v>3331</v>
      </c>
      <c r="X8" s="160">
        <f>УСЬОГО!AA8-'16-село-ЦЗ'!X8</f>
        <v>2195</v>
      </c>
      <c r="Y8" s="157">
        <f t="shared" ref="Y8:Y14" si="5">X8*100/W8</f>
        <v>65.896127289102367</v>
      </c>
      <c r="Z8" s="159">
        <f>УСЬОГО!AC8-'16-село-ЦЗ'!Z8</f>
        <v>488</v>
      </c>
      <c r="AA8" s="159">
        <f>УСЬОГО!AD8-'16-село-ЦЗ'!AA8</f>
        <v>395</v>
      </c>
      <c r="AB8" s="161">
        <f t="shared" ref="AB8:AB14" si="6">AA8*100/Z8</f>
        <v>80.942622950819668</v>
      </c>
      <c r="AC8" s="158">
        <f>УСЬОГО!AF8-'16-село-ЦЗ'!AC8</f>
        <v>403</v>
      </c>
      <c r="AD8" s="160">
        <f>УСЬОГО!AG8-'16-село-ЦЗ'!AD8</f>
        <v>257</v>
      </c>
      <c r="AE8" s="157">
        <f t="shared" ref="AE8:AE14" si="7">AD8*100/AC8</f>
        <v>63.771712158808931</v>
      </c>
      <c r="AF8" s="159">
        <f>УСЬОГО!AI8-'16-село-ЦЗ'!AF8</f>
        <v>276</v>
      </c>
      <c r="AG8" s="159">
        <f>УСЬОГО!AJ8-'16-село-ЦЗ'!AG8</f>
        <v>165</v>
      </c>
      <c r="AH8" s="157">
        <f t="shared" ref="AH8:AH14" si="8">AG8*100/AF8</f>
        <v>59.782608695652172</v>
      </c>
      <c r="AI8" s="34"/>
      <c r="AJ8" s="38"/>
    </row>
    <row r="9" spans="1:38" s="40" customFormat="1" ht="48.75" customHeight="1" x14ac:dyDescent="0.25">
      <c r="A9" s="135" t="s">
        <v>95</v>
      </c>
      <c r="B9" s="156">
        <f>УСЬОГО!B9-'16-село-ЦЗ'!B9</f>
        <v>2031</v>
      </c>
      <c r="C9" s="192">
        <f>УСЬОГО!C9-'16-село-ЦЗ'!C9</f>
        <v>1577</v>
      </c>
      <c r="D9" s="166">
        <f t="shared" si="0"/>
        <v>77.646479566715897</v>
      </c>
      <c r="E9" s="158">
        <f>УСЬОГО!E9-'16-село-ЦЗ'!E9</f>
        <v>1635</v>
      </c>
      <c r="F9" s="160">
        <f>УСЬОГО!F9-'16-село-ЦЗ'!F9</f>
        <v>1158</v>
      </c>
      <c r="G9" s="166">
        <f t="shared" si="1"/>
        <v>70.825688073394502</v>
      </c>
      <c r="H9" s="167">
        <f>УСЬОГО!H9-'16-село-ЦЗ'!H9</f>
        <v>1157</v>
      </c>
      <c r="I9" s="129">
        <f>УСЬОГО!I9-'16-село-ЦЗ'!I9</f>
        <v>918</v>
      </c>
      <c r="J9" s="166">
        <f t="shared" si="2"/>
        <v>79.343128781331032</v>
      </c>
      <c r="K9" s="159">
        <f>УСЬОГО!K9-'16-село-ЦЗ'!K9</f>
        <v>865</v>
      </c>
      <c r="L9" s="159">
        <f>УСЬОГО!L9-'16-село-ЦЗ'!L9</f>
        <v>821</v>
      </c>
      <c r="M9" s="169">
        <f t="shared" si="3"/>
        <v>94.913294797687868</v>
      </c>
      <c r="N9" s="158">
        <f>УСЬОГО!Q9-'16-село-ЦЗ'!N9</f>
        <v>137</v>
      </c>
      <c r="O9" s="160">
        <f>УСЬОГО!R9-'16-село-ЦЗ'!O9</f>
        <v>172</v>
      </c>
      <c r="P9" s="166">
        <f t="shared" ref="P9:P14" si="9">IF(ISERROR(O9*100/N9),"-",(O9*100/N9))</f>
        <v>125.54744525547446</v>
      </c>
      <c r="Q9" s="167">
        <f>УСЬОГО!T9-'16-село-ЦЗ'!Q9</f>
        <v>0</v>
      </c>
      <c r="R9" s="129">
        <f>УСЬОГО!U9-'16-село-ЦЗ'!R9</f>
        <v>94</v>
      </c>
      <c r="S9" s="221" t="str">
        <f t="shared" ref="S9:S13" si="10">IF(ISERROR(R9*100/Q9),"-",(R9*100/Q9))</f>
        <v>-</v>
      </c>
      <c r="T9" s="158">
        <f>УСЬОГО!W9-'16-село-ЦЗ'!T9</f>
        <v>2</v>
      </c>
      <c r="U9" s="160">
        <f>УСЬОГО!X9-'16-село-ЦЗ'!U9</f>
        <v>9</v>
      </c>
      <c r="V9" s="229" t="s">
        <v>126</v>
      </c>
      <c r="W9" s="158">
        <f>УСЬОГО!Z9-'16-село-ЦЗ'!W9</f>
        <v>1461</v>
      </c>
      <c r="X9" s="160">
        <f>УСЬОГО!AA9-'16-село-ЦЗ'!X9</f>
        <v>1052</v>
      </c>
      <c r="Y9" s="166">
        <f t="shared" si="5"/>
        <v>72.005475701574269</v>
      </c>
      <c r="Z9" s="159">
        <f>УСЬОГО!AC9-'16-село-ЦЗ'!Z9</f>
        <v>307</v>
      </c>
      <c r="AA9" s="159">
        <f>УСЬОГО!AD9-'16-село-ЦЗ'!AA9</f>
        <v>196</v>
      </c>
      <c r="AB9" s="169">
        <f t="shared" si="6"/>
        <v>63.843648208469055</v>
      </c>
      <c r="AC9" s="158">
        <f>УСЬОГО!AF9-'16-село-ЦЗ'!AC9</f>
        <v>240</v>
      </c>
      <c r="AD9" s="160">
        <f>УСЬОГО!AG9-'16-село-ЦЗ'!AD9</f>
        <v>152</v>
      </c>
      <c r="AE9" s="166">
        <f t="shared" si="7"/>
        <v>63.333333333333336</v>
      </c>
      <c r="AF9" s="159">
        <f>УСЬОГО!AI9-'16-село-ЦЗ'!AF9</f>
        <v>168</v>
      </c>
      <c r="AG9" s="159">
        <f>УСЬОГО!AJ9-'16-село-ЦЗ'!AG9</f>
        <v>103</v>
      </c>
      <c r="AH9" s="166">
        <f t="shared" si="8"/>
        <v>61.30952380952381</v>
      </c>
      <c r="AI9" s="34"/>
      <c r="AJ9" s="38"/>
    </row>
    <row r="10" spans="1:38" s="39" customFormat="1" ht="48.75" customHeight="1" x14ac:dyDescent="0.25">
      <c r="A10" s="135" t="s">
        <v>96</v>
      </c>
      <c r="B10" s="156">
        <f>УСЬОГО!B10-'16-село-ЦЗ'!B10</f>
        <v>13609</v>
      </c>
      <c r="C10" s="192">
        <f>УСЬОГО!C10-'16-село-ЦЗ'!C10</f>
        <v>7197</v>
      </c>
      <c r="D10" s="166">
        <f t="shared" si="0"/>
        <v>52.884120802410173</v>
      </c>
      <c r="E10" s="158">
        <f>УСЬОГО!E10-'16-село-ЦЗ'!E10</f>
        <v>11065</v>
      </c>
      <c r="F10" s="160">
        <f>УСЬОГО!F10-'16-село-ЦЗ'!F10</f>
        <v>5129</v>
      </c>
      <c r="G10" s="166">
        <f t="shared" si="1"/>
        <v>46.353366470854041</v>
      </c>
      <c r="H10" s="167">
        <f>УСЬОГО!H10-'16-село-ЦЗ'!H10</f>
        <v>7099</v>
      </c>
      <c r="I10" s="129">
        <f>УСЬОГО!I10-'16-село-ЦЗ'!I10</f>
        <v>3861</v>
      </c>
      <c r="J10" s="166">
        <f t="shared" si="2"/>
        <v>54.38794196365685</v>
      </c>
      <c r="K10" s="159">
        <f>УСЬОГО!K10-'16-село-ЦЗ'!K10</f>
        <v>3292</v>
      </c>
      <c r="L10" s="159">
        <f>УСЬОГО!L10-'16-село-ЦЗ'!L10</f>
        <v>2140</v>
      </c>
      <c r="M10" s="169">
        <f t="shared" si="3"/>
        <v>65.006075334143375</v>
      </c>
      <c r="N10" s="158">
        <f>УСЬОГО!Q10-'16-село-ЦЗ'!N10</f>
        <v>863</v>
      </c>
      <c r="O10" s="160">
        <f>УСЬОГО!R10-'16-село-ЦЗ'!O10</f>
        <v>628</v>
      </c>
      <c r="P10" s="166">
        <f t="shared" si="9"/>
        <v>72.769409038238706</v>
      </c>
      <c r="Q10" s="167">
        <f>УСЬОГО!T10-'16-село-ЦЗ'!Q10</f>
        <v>3</v>
      </c>
      <c r="R10" s="129">
        <f>УСЬОГО!U10-'16-село-ЦЗ'!R10</f>
        <v>280</v>
      </c>
      <c r="S10" s="221" t="s">
        <v>163</v>
      </c>
      <c r="T10" s="158">
        <f>УСЬОГО!W10-'16-село-ЦЗ'!T10</f>
        <v>101</v>
      </c>
      <c r="U10" s="160">
        <f>УСЬОГО!X10-'16-село-ЦЗ'!U10</f>
        <v>196</v>
      </c>
      <c r="V10" s="169">
        <f t="shared" ref="V10:V14" si="11">IF(ISERROR(U10*100/T10),"-",(U10*100/T10))</f>
        <v>194.05940594059405</v>
      </c>
      <c r="W10" s="158">
        <f>УСЬОГО!Z10-'16-село-ЦЗ'!W10</f>
        <v>8299</v>
      </c>
      <c r="X10" s="160">
        <f>УСЬОГО!AA10-'16-село-ЦЗ'!X10</f>
        <v>4424</v>
      </c>
      <c r="Y10" s="166">
        <f t="shared" si="5"/>
        <v>53.307627424990962</v>
      </c>
      <c r="Z10" s="159">
        <f>УСЬОГО!AC10-'16-село-ЦЗ'!Z10</f>
        <v>1880</v>
      </c>
      <c r="AA10" s="159">
        <f>УСЬОГО!AD10-'16-село-ЦЗ'!AA10</f>
        <v>860</v>
      </c>
      <c r="AB10" s="169">
        <f t="shared" si="6"/>
        <v>45.744680851063826</v>
      </c>
      <c r="AC10" s="158">
        <f>УСЬОГО!AF10-'16-село-ЦЗ'!AC10</f>
        <v>1268</v>
      </c>
      <c r="AD10" s="160">
        <f>УСЬОГО!AG10-'16-село-ЦЗ'!AD10</f>
        <v>643</v>
      </c>
      <c r="AE10" s="166">
        <f t="shared" si="7"/>
        <v>50.709779179810724</v>
      </c>
      <c r="AF10" s="159">
        <f>УСЬОГО!AI10-'16-село-ЦЗ'!AF10</f>
        <v>941</v>
      </c>
      <c r="AG10" s="159">
        <f>УСЬОГО!AJ10-'16-село-ЦЗ'!AG10</f>
        <v>473</v>
      </c>
      <c r="AH10" s="166">
        <f t="shared" si="8"/>
        <v>50.265674814027633</v>
      </c>
      <c r="AI10" s="34"/>
      <c r="AJ10" s="38"/>
    </row>
    <row r="11" spans="1:38" s="39" customFormat="1" ht="48.75" customHeight="1" x14ac:dyDescent="0.25">
      <c r="A11" s="135" t="s">
        <v>97</v>
      </c>
      <c r="B11" s="156">
        <f>УСЬОГО!B11-'16-село-ЦЗ'!B11</f>
        <v>2324</v>
      </c>
      <c r="C11" s="192">
        <f>УСЬОГО!C11-'16-село-ЦЗ'!C11</f>
        <v>1682</v>
      </c>
      <c r="D11" s="166">
        <f t="shared" si="0"/>
        <v>72.375215146299482</v>
      </c>
      <c r="E11" s="158">
        <f>УСЬОГО!E11-'16-село-ЦЗ'!E11</f>
        <v>1976</v>
      </c>
      <c r="F11" s="160">
        <f>УСЬОГО!F11-'16-село-ЦЗ'!F11</f>
        <v>1257</v>
      </c>
      <c r="G11" s="166">
        <f t="shared" si="1"/>
        <v>63.613360323886639</v>
      </c>
      <c r="H11" s="167">
        <f>УСЬОГО!H11-'16-село-ЦЗ'!H11</f>
        <v>1364</v>
      </c>
      <c r="I11" s="129">
        <f>УСЬОГО!I11-'16-село-ЦЗ'!I11</f>
        <v>983</v>
      </c>
      <c r="J11" s="166">
        <f t="shared" si="2"/>
        <v>72.067448680351902</v>
      </c>
      <c r="K11" s="159">
        <f>УСЬОГО!K11-'16-село-ЦЗ'!K11</f>
        <v>818</v>
      </c>
      <c r="L11" s="159">
        <f>УСЬОГО!L11-'16-село-ЦЗ'!L11</f>
        <v>863</v>
      </c>
      <c r="M11" s="169">
        <f t="shared" si="3"/>
        <v>105.50122249388752</v>
      </c>
      <c r="N11" s="158">
        <f>УСЬОГО!Q11-'16-село-ЦЗ'!N11</f>
        <v>69</v>
      </c>
      <c r="O11" s="160">
        <f>УСЬОГО!R11-'16-село-ЦЗ'!O11</f>
        <v>93</v>
      </c>
      <c r="P11" s="166">
        <f t="shared" si="9"/>
        <v>134.78260869565219</v>
      </c>
      <c r="Q11" s="167">
        <f>УСЬОГО!T11-'16-село-ЦЗ'!Q11</f>
        <v>0</v>
      </c>
      <c r="R11" s="129">
        <f>УСЬОГО!U11-'16-село-ЦЗ'!R11</f>
        <v>67</v>
      </c>
      <c r="S11" s="221" t="str">
        <f t="shared" si="10"/>
        <v>-</v>
      </c>
      <c r="T11" s="158">
        <f>УСЬОГО!W11-'16-село-ЦЗ'!T11</f>
        <v>0</v>
      </c>
      <c r="U11" s="160">
        <f>УСЬОГО!X11-'16-село-ЦЗ'!U11</f>
        <v>23</v>
      </c>
      <c r="V11" s="169" t="str">
        <f t="shared" si="11"/>
        <v>-</v>
      </c>
      <c r="W11" s="158">
        <f>УСЬОГО!Z11-'16-село-ЦЗ'!W11</f>
        <v>1677</v>
      </c>
      <c r="X11" s="160">
        <f>УСЬОГО!AA11-'16-село-ЦЗ'!X11</f>
        <v>1128</v>
      </c>
      <c r="Y11" s="166">
        <f t="shared" si="5"/>
        <v>67.262969588550988</v>
      </c>
      <c r="Z11" s="159">
        <f>УСЬОГО!AC11-'16-село-ЦЗ'!Z11</f>
        <v>347</v>
      </c>
      <c r="AA11" s="159">
        <f>УСЬОГО!AD11-'16-село-ЦЗ'!AA11</f>
        <v>203</v>
      </c>
      <c r="AB11" s="169">
        <f t="shared" si="6"/>
        <v>58.501440922190199</v>
      </c>
      <c r="AC11" s="158">
        <f>УСЬОГО!AF11-'16-село-ЦЗ'!AC11</f>
        <v>274</v>
      </c>
      <c r="AD11" s="160">
        <f>УСЬОГО!AG11-'16-село-ЦЗ'!AD11</f>
        <v>149</v>
      </c>
      <c r="AE11" s="166">
        <f t="shared" si="7"/>
        <v>54.379562043795623</v>
      </c>
      <c r="AF11" s="159">
        <f>УСЬОГО!AI11-'16-село-ЦЗ'!AF11</f>
        <v>174</v>
      </c>
      <c r="AG11" s="159">
        <f>УСЬОГО!AJ11-'16-село-ЦЗ'!AG11</f>
        <v>98</v>
      </c>
      <c r="AH11" s="166">
        <f t="shared" si="8"/>
        <v>56.321839080459768</v>
      </c>
      <c r="AI11" s="34"/>
      <c r="AJ11" s="38"/>
    </row>
    <row r="12" spans="1:38" s="39" customFormat="1" ht="48.75" customHeight="1" x14ac:dyDescent="0.25">
      <c r="A12" s="135" t="s">
        <v>98</v>
      </c>
      <c r="B12" s="156">
        <f>УСЬОГО!B12-'16-село-ЦЗ'!B12</f>
        <v>4484</v>
      </c>
      <c r="C12" s="192">
        <f>УСЬОГО!C12-'16-село-ЦЗ'!C12</f>
        <v>2885</v>
      </c>
      <c r="D12" s="166">
        <f t="shared" si="0"/>
        <v>64.339875111507581</v>
      </c>
      <c r="E12" s="158">
        <f>УСЬОГО!E12-'16-село-ЦЗ'!E12</f>
        <v>3657</v>
      </c>
      <c r="F12" s="160">
        <f>УСЬОГО!F12-'16-село-ЦЗ'!F12</f>
        <v>2159</v>
      </c>
      <c r="G12" s="166">
        <f t="shared" si="1"/>
        <v>59.037462400875036</v>
      </c>
      <c r="H12" s="167">
        <f>УСЬОГО!H12-'16-село-ЦЗ'!H12</f>
        <v>2670</v>
      </c>
      <c r="I12" s="129">
        <f>УСЬОГО!I12-'16-село-ЦЗ'!I12</f>
        <v>1666</v>
      </c>
      <c r="J12" s="166">
        <f t="shared" si="2"/>
        <v>62.397003745318351</v>
      </c>
      <c r="K12" s="159">
        <f>УСЬОГО!K12-'16-село-ЦЗ'!K12</f>
        <v>1697</v>
      </c>
      <c r="L12" s="159">
        <f>УСЬОГО!L12-'16-село-ЦЗ'!L12</f>
        <v>1454</v>
      </c>
      <c r="M12" s="169">
        <f t="shared" si="3"/>
        <v>85.680612846199182</v>
      </c>
      <c r="N12" s="158">
        <f>УСЬОГО!Q12-'16-село-ЦЗ'!N12</f>
        <v>124</v>
      </c>
      <c r="O12" s="160">
        <f>УСЬОГО!R12-'16-село-ЦЗ'!O12</f>
        <v>152</v>
      </c>
      <c r="P12" s="166">
        <f t="shared" si="9"/>
        <v>122.58064516129032</v>
      </c>
      <c r="Q12" s="167">
        <f>УСЬОГО!T12-'16-село-ЦЗ'!Q12</f>
        <v>0</v>
      </c>
      <c r="R12" s="129">
        <f>УСЬОГО!U12-'16-село-ЦЗ'!R12</f>
        <v>85</v>
      </c>
      <c r="S12" s="221" t="str">
        <f t="shared" si="10"/>
        <v>-</v>
      </c>
      <c r="T12" s="158">
        <f>УСЬОГО!W12-'16-село-ЦЗ'!T12</f>
        <v>19</v>
      </c>
      <c r="U12" s="160">
        <f>УСЬОГО!X12-'16-село-ЦЗ'!U12</f>
        <v>22</v>
      </c>
      <c r="V12" s="169">
        <f t="shared" si="11"/>
        <v>115.78947368421052</v>
      </c>
      <c r="W12" s="158">
        <f>УСЬОГО!Z12-'16-село-ЦЗ'!W12</f>
        <v>3189</v>
      </c>
      <c r="X12" s="160">
        <f>УСЬОГО!AA12-'16-село-ЦЗ'!X12</f>
        <v>1731</v>
      </c>
      <c r="Y12" s="166">
        <f t="shared" si="5"/>
        <v>54.280338664158045</v>
      </c>
      <c r="Z12" s="159">
        <f>УСЬОГО!AC12-'16-село-ЦЗ'!Z12</f>
        <v>608</v>
      </c>
      <c r="AA12" s="159">
        <f>УСЬОГО!AD12-'16-село-ЦЗ'!AA12</f>
        <v>376</v>
      </c>
      <c r="AB12" s="169">
        <f t="shared" si="6"/>
        <v>61.842105263157897</v>
      </c>
      <c r="AC12" s="158">
        <f>УСЬОГО!AF12-'16-село-ЦЗ'!AC12</f>
        <v>493</v>
      </c>
      <c r="AD12" s="160">
        <f>УСЬОГО!AG12-'16-село-ЦЗ'!AD12</f>
        <v>287</v>
      </c>
      <c r="AE12" s="166">
        <f t="shared" si="7"/>
        <v>58.215010141987833</v>
      </c>
      <c r="AF12" s="159">
        <f>УСЬОГО!AI12-'16-село-ЦЗ'!AF12</f>
        <v>327</v>
      </c>
      <c r="AG12" s="159">
        <f>УСЬОГО!AJ12-'16-село-ЦЗ'!AG12</f>
        <v>173</v>
      </c>
      <c r="AH12" s="166">
        <f t="shared" si="8"/>
        <v>52.905198776758411</v>
      </c>
      <c r="AI12" s="34"/>
      <c r="AJ12" s="38"/>
    </row>
    <row r="13" spans="1:38" s="39" customFormat="1" ht="48.75" customHeight="1" x14ac:dyDescent="0.25">
      <c r="A13" s="135" t="s">
        <v>99</v>
      </c>
      <c r="B13" s="156">
        <f>УСЬОГО!B13-'16-село-ЦЗ'!B13</f>
        <v>2817</v>
      </c>
      <c r="C13" s="192">
        <f>УСЬОГО!C13-'16-село-ЦЗ'!C13</f>
        <v>1795</v>
      </c>
      <c r="D13" s="166">
        <f t="shared" si="0"/>
        <v>63.720269790557332</v>
      </c>
      <c r="E13" s="158">
        <f>УСЬОГО!E13-'16-село-ЦЗ'!E13</f>
        <v>2217</v>
      </c>
      <c r="F13" s="160">
        <f>УСЬОГО!F13-'16-село-ЦЗ'!F13</f>
        <v>1199</v>
      </c>
      <c r="G13" s="166">
        <f t="shared" si="1"/>
        <v>54.082092918358143</v>
      </c>
      <c r="H13" s="167">
        <f>УСЬОГО!H13-'16-село-ЦЗ'!H13</f>
        <v>1743</v>
      </c>
      <c r="I13" s="129">
        <f>УСЬОГО!I13-'16-село-ЦЗ'!I13</f>
        <v>1021</v>
      </c>
      <c r="J13" s="166">
        <f t="shared" si="2"/>
        <v>58.577165806081467</v>
      </c>
      <c r="K13" s="159">
        <f>УСЬОГО!K13-'16-село-ЦЗ'!K13</f>
        <v>1235</v>
      </c>
      <c r="L13" s="159">
        <f>УСЬОГО!L13-'16-село-ЦЗ'!L13</f>
        <v>966</v>
      </c>
      <c r="M13" s="169">
        <f t="shared" si="3"/>
        <v>78.218623481781378</v>
      </c>
      <c r="N13" s="158">
        <f>УСЬОГО!Q13-'16-село-ЦЗ'!N13</f>
        <v>83</v>
      </c>
      <c r="O13" s="160">
        <f>УСЬОГО!R13-'16-село-ЦЗ'!O13</f>
        <v>61</v>
      </c>
      <c r="P13" s="166">
        <f t="shared" si="9"/>
        <v>73.493975903614455</v>
      </c>
      <c r="Q13" s="167">
        <f>УСЬОГО!T13-'16-село-ЦЗ'!Q13</f>
        <v>0</v>
      </c>
      <c r="R13" s="129">
        <f>УСЬОГО!U13-'16-село-ЦЗ'!R13</f>
        <v>72</v>
      </c>
      <c r="S13" s="221" t="str">
        <f t="shared" si="10"/>
        <v>-</v>
      </c>
      <c r="T13" s="158">
        <f>УСЬОГО!W13-'16-село-ЦЗ'!T13</f>
        <v>1</v>
      </c>
      <c r="U13" s="160">
        <f>УСЬОГО!X13-'16-село-ЦЗ'!U13</f>
        <v>38</v>
      </c>
      <c r="V13" s="229" t="s">
        <v>164</v>
      </c>
      <c r="W13" s="158">
        <f>УСЬОГО!Z13-'16-село-ЦЗ'!W13</f>
        <v>2013</v>
      </c>
      <c r="X13" s="160">
        <f>УСЬОГО!AA13-'16-село-ЦЗ'!X13</f>
        <v>1066</v>
      </c>
      <c r="Y13" s="166">
        <f t="shared" si="5"/>
        <v>52.955787382016894</v>
      </c>
      <c r="Z13" s="159">
        <f>УСЬОГО!AC13-'16-село-ЦЗ'!Z13</f>
        <v>272</v>
      </c>
      <c r="AA13" s="159">
        <f>УСЬОГО!AD13-'16-село-ЦЗ'!AA13</f>
        <v>155</v>
      </c>
      <c r="AB13" s="169">
        <f t="shared" si="6"/>
        <v>56.985294117647058</v>
      </c>
      <c r="AC13" s="158">
        <f>УСЬОГО!AF13-'16-село-ЦЗ'!AC13</f>
        <v>178</v>
      </c>
      <c r="AD13" s="160">
        <f>УСЬОГО!AG13-'16-село-ЦЗ'!AD13</f>
        <v>89</v>
      </c>
      <c r="AE13" s="166">
        <f t="shared" si="7"/>
        <v>50</v>
      </c>
      <c r="AF13" s="159">
        <f>УСЬОГО!AI13-'16-село-ЦЗ'!AF13</f>
        <v>123</v>
      </c>
      <c r="AG13" s="159">
        <f>УСЬОГО!AJ13-'16-село-ЦЗ'!AG13</f>
        <v>75</v>
      </c>
      <c r="AH13" s="166">
        <f t="shared" si="8"/>
        <v>60.975609756097562</v>
      </c>
      <c r="AI13" s="34"/>
      <c r="AJ13" s="38"/>
    </row>
    <row r="14" spans="1:38" s="39" customFormat="1" ht="48.75" customHeight="1" thickBot="1" x14ac:dyDescent="0.3">
      <c r="A14" s="136" t="s">
        <v>100</v>
      </c>
      <c r="B14" s="194">
        <f>УСЬОГО!B14-'16-село-ЦЗ'!B14</f>
        <v>1562</v>
      </c>
      <c r="C14" s="195">
        <f>УСЬОГО!C14-'16-село-ЦЗ'!C14</f>
        <v>1432</v>
      </c>
      <c r="D14" s="173">
        <f t="shared" si="0"/>
        <v>91.677336747759284</v>
      </c>
      <c r="E14" s="196">
        <f>УСЬОГО!E14-'16-село-ЦЗ'!E14</f>
        <v>1369</v>
      </c>
      <c r="F14" s="197">
        <f>УСЬОГО!F14-'16-село-ЦЗ'!F14</f>
        <v>1104</v>
      </c>
      <c r="G14" s="173">
        <f t="shared" si="1"/>
        <v>80.642804967129294</v>
      </c>
      <c r="H14" s="174">
        <f>УСЬОГО!H14-'16-село-ЦЗ'!H14</f>
        <v>1039</v>
      </c>
      <c r="I14" s="176">
        <f>УСЬОГО!I14-'16-село-ЦЗ'!I14</f>
        <v>874</v>
      </c>
      <c r="J14" s="173">
        <f t="shared" si="2"/>
        <v>84.119345524542823</v>
      </c>
      <c r="K14" s="198">
        <f>УСЬОГО!K14-'16-село-ЦЗ'!K14</f>
        <v>647</v>
      </c>
      <c r="L14" s="198">
        <f>УСЬОГО!L14-'16-село-ЦЗ'!L14</f>
        <v>810</v>
      </c>
      <c r="M14" s="177">
        <f t="shared" si="3"/>
        <v>125.19319938176197</v>
      </c>
      <c r="N14" s="196">
        <f>УСЬОГО!Q14-'16-село-ЦЗ'!N14</f>
        <v>173</v>
      </c>
      <c r="O14" s="197">
        <f>УСЬОГО!R14-'16-село-ЦЗ'!O14</f>
        <v>185</v>
      </c>
      <c r="P14" s="173">
        <f t="shared" si="9"/>
        <v>106.93641618497109</v>
      </c>
      <c r="Q14" s="174">
        <f>УСЬОГО!T14-'16-село-ЦЗ'!Q14</f>
        <v>1</v>
      </c>
      <c r="R14" s="176">
        <f>УСЬОГО!U14-'16-село-ЦЗ'!R14</f>
        <v>69</v>
      </c>
      <c r="S14" s="230" t="s">
        <v>125</v>
      </c>
      <c r="T14" s="196">
        <f>УСЬОГО!W14-'16-село-ЦЗ'!T14</f>
        <v>12</v>
      </c>
      <c r="U14" s="197">
        <f>УСЬОГО!X14-'16-село-ЦЗ'!U14</f>
        <v>13</v>
      </c>
      <c r="V14" s="177">
        <f t="shared" si="11"/>
        <v>108.33333333333333</v>
      </c>
      <c r="W14" s="196">
        <f>УСЬОГО!Z14-'16-село-ЦЗ'!W14</f>
        <v>1270</v>
      </c>
      <c r="X14" s="197">
        <f>УСЬОГО!AA14-'16-село-ЦЗ'!X14</f>
        <v>964</v>
      </c>
      <c r="Y14" s="173">
        <f t="shared" si="5"/>
        <v>75.905511811023615</v>
      </c>
      <c r="Z14" s="198">
        <f>УСЬОГО!AC14-'16-село-ЦЗ'!Z14</f>
        <v>266</v>
      </c>
      <c r="AA14" s="198">
        <f>УСЬОГО!AD14-'16-село-ЦЗ'!AA14</f>
        <v>190</v>
      </c>
      <c r="AB14" s="177">
        <f t="shared" si="6"/>
        <v>71.428571428571431</v>
      </c>
      <c r="AC14" s="196">
        <f>УСЬОГО!AF14-'16-село-ЦЗ'!AC14</f>
        <v>230</v>
      </c>
      <c r="AD14" s="197">
        <f>УСЬОГО!AG14-'16-село-ЦЗ'!AD14</f>
        <v>136</v>
      </c>
      <c r="AE14" s="173">
        <f t="shared" si="7"/>
        <v>59.130434782608695</v>
      </c>
      <c r="AF14" s="198">
        <f>УСЬОГО!AI14-'16-село-ЦЗ'!AF14</f>
        <v>155</v>
      </c>
      <c r="AG14" s="198">
        <f>УСЬОГО!AJ14-'16-село-ЦЗ'!AG14</f>
        <v>76</v>
      </c>
      <c r="AH14" s="173">
        <f t="shared" si="8"/>
        <v>49.032258064516128</v>
      </c>
      <c r="AI14" s="34"/>
      <c r="AJ14" s="38"/>
    </row>
    <row r="15" spans="1:38" ht="15" customHeight="1" x14ac:dyDescent="0.25">
      <c r="A15" s="42"/>
      <c r="B15" s="42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234"/>
      <c r="R15" s="234"/>
      <c r="S15" s="234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x14ac:dyDescent="0.2"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1" x14ac:dyDescent="0.2"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3:31" x14ac:dyDescent="0.2"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3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3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3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3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3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3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3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3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3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3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3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3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A3:A5"/>
    <mergeCell ref="B3:D3"/>
    <mergeCell ref="E3:G3"/>
    <mergeCell ref="K3:M3"/>
    <mergeCell ref="N3:P3"/>
    <mergeCell ref="G4:G5"/>
    <mergeCell ref="B4:B5"/>
    <mergeCell ref="C4:C5"/>
    <mergeCell ref="D4:D5"/>
    <mergeCell ref="E4:E5"/>
    <mergeCell ref="F4:F5"/>
    <mergeCell ref="P4:P5"/>
    <mergeCell ref="K4:K5"/>
    <mergeCell ref="L4:L5"/>
    <mergeCell ref="M4:M5"/>
    <mergeCell ref="N4:N5"/>
    <mergeCell ref="AD1:AE1"/>
    <mergeCell ref="AD2:AE2"/>
    <mergeCell ref="AB4:AB5"/>
    <mergeCell ref="AC4:AC5"/>
    <mergeCell ref="R4:R5"/>
    <mergeCell ref="S4:S5"/>
    <mergeCell ref="B1:S1"/>
    <mergeCell ref="P2:S2"/>
    <mergeCell ref="H3:J3"/>
    <mergeCell ref="Q3:S3"/>
    <mergeCell ref="AF2:AG2"/>
    <mergeCell ref="T3:V3"/>
    <mergeCell ref="W3:Y3"/>
    <mergeCell ref="Z3:AB3"/>
    <mergeCell ref="AC3:AE3"/>
    <mergeCell ref="AF3:AH3"/>
    <mergeCell ref="C15:P18"/>
    <mergeCell ref="Z4:Z5"/>
    <mergeCell ref="AA4:AA5"/>
    <mergeCell ref="T4:T5"/>
    <mergeCell ref="U4:U5"/>
    <mergeCell ref="V4:V5"/>
    <mergeCell ref="W4:W5"/>
    <mergeCell ref="X4:X5"/>
    <mergeCell ref="Y4:Y5"/>
    <mergeCell ref="O4:O5"/>
    <mergeCell ref="H4:H5"/>
    <mergeCell ref="I4:I5"/>
    <mergeCell ref="J4:J5"/>
    <mergeCell ref="Q4:Q5"/>
    <mergeCell ref="AF4:AF5"/>
    <mergeCell ref="AG4:AG5"/>
    <mergeCell ref="AH4:AH5"/>
    <mergeCell ref="AD4:AD5"/>
    <mergeCell ref="AE4:AE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1" orientation="landscape" r:id="rId1"/>
  <colBreaks count="1" manualBreakCount="1">
    <brk id="19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0066"/>
  </sheetPr>
  <dimension ref="A1:AL67"/>
  <sheetViews>
    <sheetView view="pageBreakPreview" zoomScale="75" zoomScaleNormal="75" zoomScaleSheetLayoutView="75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H12" sqref="AH1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9" width="10" style="41" customWidth="1"/>
    <col min="10" max="10" width="8.710937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2.28515625" style="41" customWidth="1"/>
    <col min="22" max="22" width="8.42578125" style="41" customWidth="1"/>
    <col min="23" max="24" width="11.85546875" style="41" customWidth="1"/>
    <col min="25" max="25" width="8.42578125" style="41" customWidth="1"/>
    <col min="26" max="27" width="12.140625" style="41" customWidth="1"/>
    <col min="28" max="28" width="8.5703125" style="41" customWidth="1"/>
    <col min="29" max="30" width="12" style="41" customWidth="1"/>
    <col min="31" max="31" width="8.42578125" style="41" customWidth="1"/>
    <col min="32" max="33" width="11.7109375" style="41" customWidth="1"/>
    <col min="34" max="34" width="9.5703125" style="41" customWidth="1"/>
    <col min="35" max="16384" width="9.42578125" style="41"/>
  </cols>
  <sheetData>
    <row r="1" spans="1:38" s="26" customFormat="1" ht="59.25" customHeight="1" x14ac:dyDescent="0.35">
      <c r="B1" s="338" t="s">
        <v>139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5"/>
      <c r="U1" s="25"/>
      <c r="V1" s="25"/>
      <c r="W1" s="25"/>
      <c r="X1" s="25"/>
      <c r="Y1" s="25"/>
      <c r="Z1" s="25"/>
      <c r="AA1" s="25"/>
      <c r="AB1" s="25"/>
      <c r="AC1" s="25"/>
      <c r="AD1" s="337"/>
      <c r="AE1" s="337"/>
      <c r="AF1" s="44"/>
      <c r="AH1" s="63" t="s">
        <v>14</v>
      </c>
    </row>
    <row r="2" spans="1:38" s="29" customFormat="1" ht="25.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9" t="s">
        <v>7</v>
      </c>
      <c r="Q2" s="339"/>
      <c r="R2" s="339"/>
      <c r="S2" s="339"/>
      <c r="T2" s="118"/>
      <c r="U2" s="28"/>
      <c r="V2" s="28"/>
      <c r="W2" s="28"/>
      <c r="X2" s="28"/>
      <c r="Y2" s="28"/>
      <c r="Z2" s="28"/>
      <c r="AA2" s="28"/>
      <c r="AB2" s="28"/>
      <c r="AD2" s="337"/>
      <c r="AE2" s="337"/>
      <c r="AF2" s="335"/>
      <c r="AG2" s="335"/>
      <c r="AH2" s="118" t="s">
        <v>7</v>
      </c>
      <c r="AI2" s="51"/>
    </row>
    <row r="3" spans="1:38" s="205" customFormat="1" ht="100.5" customHeight="1" thickBot="1" x14ac:dyDescent="0.3">
      <c r="A3" s="330"/>
      <c r="B3" s="419" t="s">
        <v>20</v>
      </c>
      <c r="C3" s="405"/>
      <c r="D3" s="405"/>
      <c r="E3" s="417" t="s">
        <v>81</v>
      </c>
      <c r="F3" s="366"/>
      <c r="G3" s="418"/>
      <c r="H3" s="421" t="s">
        <v>104</v>
      </c>
      <c r="I3" s="422"/>
      <c r="J3" s="423"/>
      <c r="K3" s="365" t="s">
        <v>82</v>
      </c>
      <c r="L3" s="366"/>
      <c r="M3" s="367"/>
      <c r="N3" s="417" t="s">
        <v>9</v>
      </c>
      <c r="O3" s="366"/>
      <c r="P3" s="418"/>
      <c r="Q3" s="421" t="s">
        <v>106</v>
      </c>
      <c r="R3" s="422"/>
      <c r="S3" s="423"/>
      <c r="T3" s="417" t="s">
        <v>10</v>
      </c>
      <c r="U3" s="366"/>
      <c r="V3" s="367"/>
      <c r="W3" s="419" t="s">
        <v>8</v>
      </c>
      <c r="X3" s="405"/>
      <c r="Y3" s="420"/>
      <c r="Z3" s="419" t="s">
        <v>15</v>
      </c>
      <c r="AA3" s="405"/>
      <c r="AB3" s="420"/>
      <c r="AC3" s="417" t="s">
        <v>11</v>
      </c>
      <c r="AD3" s="366"/>
      <c r="AE3" s="418"/>
      <c r="AF3" s="365" t="s">
        <v>12</v>
      </c>
      <c r="AG3" s="366"/>
      <c r="AH3" s="418"/>
    </row>
    <row r="4" spans="1:38" s="31" customFormat="1" ht="19.5" customHeight="1" x14ac:dyDescent="0.25">
      <c r="A4" s="345"/>
      <c r="B4" s="414" t="s">
        <v>86</v>
      </c>
      <c r="C4" s="406" t="s">
        <v>93</v>
      </c>
      <c r="D4" s="412" t="s">
        <v>2</v>
      </c>
      <c r="E4" s="414" t="s">
        <v>86</v>
      </c>
      <c r="F4" s="406" t="s">
        <v>93</v>
      </c>
      <c r="G4" s="408" t="s">
        <v>2</v>
      </c>
      <c r="H4" s="426" t="s">
        <v>86</v>
      </c>
      <c r="I4" s="406" t="s">
        <v>93</v>
      </c>
      <c r="J4" s="427" t="s">
        <v>2</v>
      </c>
      <c r="K4" s="410" t="s">
        <v>86</v>
      </c>
      <c r="L4" s="406" t="s">
        <v>93</v>
      </c>
      <c r="M4" s="412" t="s">
        <v>2</v>
      </c>
      <c r="N4" s="414" t="s">
        <v>86</v>
      </c>
      <c r="O4" s="406" t="s">
        <v>93</v>
      </c>
      <c r="P4" s="408" t="s">
        <v>2</v>
      </c>
      <c r="Q4" s="414" t="s">
        <v>141</v>
      </c>
      <c r="R4" s="424" t="s">
        <v>93</v>
      </c>
      <c r="S4" s="425" t="s">
        <v>2</v>
      </c>
      <c r="T4" s="414" t="s">
        <v>86</v>
      </c>
      <c r="U4" s="406" t="s">
        <v>93</v>
      </c>
      <c r="V4" s="412" t="s">
        <v>2</v>
      </c>
      <c r="W4" s="414" t="s">
        <v>86</v>
      </c>
      <c r="X4" s="406" t="s">
        <v>93</v>
      </c>
      <c r="Y4" s="408" t="s">
        <v>2</v>
      </c>
      <c r="Z4" s="414" t="s">
        <v>86</v>
      </c>
      <c r="AA4" s="406" t="s">
        <v>93</v>
      </c>
      <c r="AB4" s="408" t="s">
        <v>2</v>
      </c>
      <c r="AC4" s="414" t="s">
        <v>86</v>
      </c>
      <c r="AD4" s="406" t="s">
        <v>93</v>
      </c>
      <c r="AE4" s="408" t="s">
        <v>2</v>
      </c>
      <c r="AF4" s="410" t="s">
        <v>86</v>
      </c>
      <c r="AG4" s="406" t="s">
        <v>93</v>
      </c>
      <c r="AH4" s="408" t="s">
        <v>2</v>
      </c>
    </row>
    <row r="5" spans="1:38" s="31" customFormat="1" ht="4.5" customHeight="1" thickBot="1" x14ac:dyDescent="0.3">
      <c r="A5" s="416"/>
      <c r="B5" s="415"/>
      <c r="C5" s="407"/>
      <c r="D5" s="413"/>
      <c r="E5" s="415"/>
      <c r="F5" s="407"/>
      <c r="G5" s="409"/>
      <c r="H5" s="327"/>
      <c r="I5" s="325"/>
      <c r="J5" s="328"/>
      <c r="K5" s="411"/>
      <c r="L5" s="407"/>
      <c r="M5" s="413"/>
      <c r="N5" s="415"/>
      <c r="O5" s="407"/>
      <c r="P5" s="409"/>
      <c r="Q5" s="324"/>
      <c r="R5" s="329"/>
      <c r="S5" s="334"/>
      <c r="T5" s="415"/>
      <c r="U5" s="407"/>
      <c r="V5" s="413"/>
      <c r="W5" s="415"/>
      <c r="X5" s="407"/>
      <c r="Y5" s="409"/>
      <c r="Z5" s="415"/>
      <c r="AA5" s="407"/>
      <c r="AB5" s="409"/>
      <c r="AC5" s="415"/>
      <c r="AD5" s="407"/>
      <c r="AE5" s="409"/>
      <c r="AF5" s="411"/>
      <c r="AG5" s="407"/>
      <c r="AH5" s="409"/>
    </row>
    <row r="6" spans="1:38" s="47" customFormat="1" ht="12.75" thickBot="1" x14ac:dyDescent="0.25">
      <c r="A6" s="190" t="s">
        <v>3</v>
      </c>
      <c r="B6" s="238">
        <v>1</v>
      </c>
      <c r="C6" s="239">
        <v>2</v>
      </c>
      <c r="D6" s="240">
        <v>3</v>
      </c>
      <c r="E6" s="241">
        <v>4</v>
      </c>
      <c r="F6" s="239">
        <v>5</v>
      </c>
      <c r="G6" s="240">
        <v>6</v>
      </c>
      <c r="H6" s="241">
        <v>7</v>
      </c>
      <c r="I6" s="239">
        <v>8</v>
      </c>
      <c r="J6" s="240">
        <v>9</v>
      </c>
      <c r="K6" s="242">
        <v>10</v>
      </c>
      <c r="L6" s="239">
        <v>11</v>
      </c>
      <c r="M6" s="243">
        <v>12</v>
      </c>
      <c r="N6" s="241">
        <v>13</v>
      </c>
      <c r="O6" s="239">
        <v>14</v>
      </c>
      <c r="P6" s="240">
        <v>15</v>
      </c>
      <c r="Q6" s="241">
        <v>16</v>
      </c>
      <c r="R6" s="239">
        <v>17</v>
      </c>
      <c r="S6" s="240">
        <v>18</v>
      </c>
      <c r="T6" s="242">
        <v>19</v>
      </c>
      <c r="U6" s="239">
        <v>20</v>
      </c>
      <c r="V6" s="240">
        <v>21</v>
      </c>
      <c r="W6" s="241">
        <v>22</v>
      </c>
      <c r="X6" s="239">
        <v>23</v>
      </c>
      <c r="Y6" s="240">
        <v>24</v>
      </c>
      <c r="Z6" s="241">
        <v>25</v>
      </c>
      <c r="AA6" s="239">
        <v>26</v>
      </c>
      <c r="AB6" s="240">
        <v>27</v>
      </c>
      <c r="AC6" s="241">
        <v>28</v>
      </c>
      <c r="AD6" s="239">
        <v>29</v>
      </c>
      <c r="AE6" s="240">
        <v>30</v>
      </c>
      <c r="AF6" s="242">
        <v>31</v>
      </c>
      <c r="AG6" s="239">
        <v>32</v>
      </c>
      <c r="AH6" s="240">
        <v>33</v>
      </c>
    </row>
    <row r="7" spans="1:38" s="35" customFormat="1" ht="48.75" customHeight="1" thickBot="1" x14ac:dyDescent="0.3">
      <c r="A7" s="149" t="s">
        <v>32</v>
      </c>
      <c r="B7" s="150">
        <f>SUM(B8:B14)</f>
        <v>19248</v>
      </c>
      <c r="C7" s="151">
        <f>SUM(C8:C14)</f>
        <v>13297</v>
      </c>
      <c r="D7" s="155">
        <f>C7*100/B7</f>
        <v>69.082502078137992</v>
      </c>
      <c r="E7" s="153">
        <f>SUM(E8:E14)</f>
        <v>15981</v>
      </c>
      <c r="F7" s="151">
        <f>SUM(F8:F14)</f>
        <v>9429</v>
      </c>
      <c r="G7" s="152">
        <f>F7*100/E7</f>
        <v>59.001314060446781</v>
      </c>
      <c r="H7" s="268">
        <f>SUM(H8:H14)</f>
        <v>10865</v>
      </c>
      <c r="I7" s="269">
        <f>SUM(I8:I14)</f>
        <v>7368</v>
      </c>
      <c r="J7" s="152">
        <f>I7*100/H7</f>
        <v>67.814081914404056</v>
      </c>
      <c r="K7" s="154">
        <f>SUM(K8:K14)</f>
        <v>6525</v>
      </c>
      <c r="L7" s="151">
        <f>SUM(L8:L14)</f>
        <v>6176</v>
      </c>
      <c r="M7" s="155">
        <f>L7*100/K7</f>
        <v>94.651340996168585</v>
      </c>
      <c r="N7" s="153">
        <f>SUM(N8:N14)</f>
        <v>1266</v>
      </c>
      <c r="O7" s="151">
        <f>SUM(O8:O14)</f>
        <v>1114</v>
      </c>
      <c r="P7" s="152">
        <f>O7*100/N7</f>
        <v>87.993680884676152</v>
      </c>
      <c r="Q7" s="153">
        <f>SUM(Q8:Q14)</f>
        <v>1</v>
      </c>
      <c r="R7" s="151">
        <f>SUM(R8:R14)</f>
        <v>460</v>
      </c>
      <c r="S7" s="201" t="s">
        <v>142</v>
      </c>
      <c r="T7" s="153">
        <f>SUM(T8:T14)</f>
        <v>109</v>
      </c>
      <c r="U7" s="151">
        <f>SUM(U8:U14)</f>
        <v>208</v>
      </c>
      <c r="V7" s="155">
        <f>U7*100/T7</f>
        <v>190.8256880733945</v>
      </c>
      <c r="W7" s="153">
        <f>SUM(W8:W14)</f>
        <v>13731</v>
      </c>
      <c r="X7" s="151">
        <f>SUM(X8:X14)</f>
        <v>8151</v>
      </c>
      <c r="Y7" s="152">
        <f>X7*100/W7</f>
        <v>59.362027528949092</v>
      </c>
      <c r="Z7" s="150">
        <f>SUM(Z8:Z14)</f>
        <v>2724</v>
      </c>
      <c r="AA7" s="151">
        <f>SUM(AA8:AA14)</f>
        <v>1719</v>
      </c>
      <c r="AB7" s="152">
        <f>AA7*100/Z7</f>
        <v>63.105726872246699</v>
      </c>
      <c r="AC7" s="153">
        <f>SUM(AC8:AC14)</f>
        <v>2061</v>
      </c>
      <c r="AD7" s="151">
        <f>SUM(AD8:AD14)</f>
        <v>1229</v>
      </c>
      <c r="AE7" s="152">
        <f>AD7*100/AC7</f>
        <v>59.631246967491506</v>
      </c>
      <c r="AF7" s="154">
        <f>SUM(AF8:AF14)</f>
        <v>1474</v>
      </c>
      <c r="AG7" s="151">
        <f>SUM(AG8:AG14)</f>
        <v>871</v>
      </c>
      <c r="AH7" s="152">
        <f>AG7*100/AF7</f>
        <v>59.090909090909093</v>
      </c>
      <c r="AI7" s="34"/>
      <c r="AL7" s="39"/>
    </row>
    <row r="8" spans="1:38" s="39" customFormat="1" ht="48.75" customHeight="1" x14ac:dyDescent="0.25">
      <c r="A8" s="134" t="s">
        <v>94</v>
      </c>
      <c r="B8" s="156">
        <v>1421</v>
      </c>
      <c r="C8" s="146">
        <v>1457</v>
      </c>
      <c r="D8" s="161">
        <f t="shared" ref="D8:D14" si="0">C8*100/B8</f>
        <v>102.53342716396904</v>
      </c>
      <c r="E8" s="158">
        <v>1167</v>
      </c>
      <c r="F8" s="146">
        <v>917</v>
      </c>
      <c r="G8" s="157">
        <f t="shared" ref="G8:G14" si="1">F8*100/E8</f>
        <v>78.57754927163667</v>
      </c>
      <c r="H8" s="270">
        <f>E8-'статус на початок року'!R8</f>
        <v>946</v>
      </c>
      <c r="I8" s="271">
        <f>F8-'статус на початок року'!S8</f>
        <v>794</v>
      </c>
      <c r="J8" s="157">
        <f t="shared" ref="J8:J14" si="2">IF(ISERROR(I8*100/H8),"-",(I8*100/H8))</f>
        <v>83.932346723044404</v>
      </c>
      <c r="K8" s="159">
        <v>632</v>
      </c>
      <c r="L8" s="160">
        <v>892</v>
      </c>
      <c r="M8" s="161">
        <f t="shared" ref="M8:M14" si="3">L8*100/K8</f>
        <v>141.13924050632912</v>
      </c>
      <c r="N8" s="162">
        <v>46</v>
      </c>
      <c r="O8" s="147">
        <v>109</v>
      </c>
      <c r="P8" s="157">
        <f t="shared" ref="P8" si="4">O8*100/N8</f>
        <v>236.95652173913044</v>
      </c>
      <c r="Q8" s="162">
        <v>1</v>
      </c>
      <c r="R8" s="160">
        <v>39</v>
      </c>
      <c r="S8" s="221" t="s">
        <v>143</v>
      </c>
      <c r="T8" s="158">
        <v>19</v>
      </c>
      <c r="U8" s="147">
        <v>42</v>
      </c>
      <c r="V8" s="161">
        <f>IF(ISERROR(U8*100/T8),"-",(U8*100/T8))</f>
        <v>221.05263157894737</v>
      </c>
      <c r="W8" s="162">
        <v>1072</v>
      </c>
      <c r="X8" s="160">
        <v>851</v>
      </c>
      <c r="Y8" s="157">
        <f t="shared" ref="Y8:Y14" si="5">X8*100/W8</f>
        <v>79.384328358208961</v>
      </c>
      <c r="Z8" s="210">
        <v>179</v>
      </c>
      <c r="AA8" s="164">
        <v>180</v>
      </c>
      <c r="AB8" s="157">
        <f t="shared" ref="AB8:AB14" si="6">AA8*100/Z8</f>
        <v>100.55865921787709</v>
      </c>
      <c r="AC8" s="158">
        <v>123</v>
      </c>
      <c r="AD8" s="164">
        <v>110</v>
      </c>
      <c r="AE8" s="157">
        <f t="shared" ref="AE8:AE14" si="7">AD8*100/AC8</f>
        <v>89.430894308943095</v>
      </c>
      <c r="AF8" s="159">
        <v>95</v>
      </c>
      <c r="AG8" s="164">
        <v>83</v>
      </c>
      <c r="AH8" s="157">
        <f t="shared" ref="AH8:AH14" si="8">AG8*100/AF8</f>
        <v>87.368421052631575</v>
      </c>
      <c r="AI8" s="34"/>
      <c r="AJ8" s="38"/>
    </row>
    <row r="9" spans="1:38" s="40" customFormat="1" ht="48.75" customHeight="1" x14ac:dyDescent="0.25">
      <c r="A9" s="135" t="s">
        <v>95</v>
      </c>
      <c r="B9" s="165">
        <v>2314</v>
      </c>
      <c r="C9" s="146">
        <v>1666</v>
      </c>
      <c r="D9" s="169">
        <f t="shared" si="0"/>
        <v>71.996542783059638</v>
      </c>
      <c r="E9" s="167">
        <v>1792</v>
      </c>
      <c r="F9" s="124">
        <v>1115</v>
      </c>
      <c r="G9" s="166">
        <f t="shared" si="1"/>
        <v>62.220982142857146</v>
      </c>
      <c r="H9" s="272">
        <f>E9-'статус на початок року'!R9</f>
        <v>1233</v>
      </c>
      <c r="I9" s="271">
        <f>F9-'статус на початок року'!S9</f>
        <v>863</v>
      </c>
      <c r="J9" s="166">
        <f t="shared" si="2"/>
        <v>69.9918896999189</v>
      </c>
      <c r="K9" s="168">
        <v>888</v>
      </c>
      <c r="L9" s="160">
        <v>795</v>
      </c>
      <c r="M9" s="169">
        <f t="shared" si="3"/>
        <v>89.527027027027032</v>
      </c>
      <c r="N9" s="170">
        <v>223</v>
      </c>
      <c r="O9" s="128">
        <v>137</v>
      </c>
      <c r="P9" s="166">
        <f t="shared" ref="P9:P14" si="9">IF(ISERROR(O9*100/N9),"-",(O9*100/N9))</f>
        <v>61.434977578475333</v>
      </c>
      <c r="Q9" s="170">
        <v>0</v>
      </c>
      <c r="R9" s="129">
        <v>94</v>
      </c>
      <c r="S9" s="166" t="str">
        <f t="shared" ref="S9:S14" si="10">IF(ISERROR(R9*100/Q9),"-",(R9*100/Q9))</f>
        <v>-</v>
      </c>
      <c r="T9" s="167">
        <v>10</v>
      </c>
      <c r="U9" s="128">
        <v>20</v>
      </c>
      <c r="V9" s="169">
        <f t="shared" ref="V9:V14" si="11">IF(ISERROR(U9*100/T9),"-",(U9*100/T9))</f>
        <v>200</v>
      </c>
      <c r="W9" s="170">
        <v>1575</v>
      </c>
      <c r="X9" s="129">
        <v>994</v>
      </c>
      <c r="Y9" s="166">
        <f t="shared" si="5"/>
        <v>63.111111111111114</v>
      </c>
      <c r="Z9" s="210">
        <v>342</v>
      </c>
      <c r="AA9" s="164">
        <v>257</v>
      </c>
      <c r="AB9" s="166">
        <f t="shared" si="6"/>
        <v>75.146198830409361</v>
      </c>
      <c r="AC9" s="167">
        <v>252</v>
      </c>
      <c r="AD9" s="130">
        <v>177</v>
      </c>
      <c r="AE9" s="166">
        <f t="shared" si="7"/>
        <v>70.238095238095241</v>
      </c>
      <c r="AF9" s="168">
        <v>195</v>
      </c>
      <c r="AG9" s="130">
        <v>126</v>
      </c>
      <c r="AH9" s="166">
        <f t="shared" si="8"/>
        <v>64.615384615384613</v>
      </c>
      <c r="AI9" s="34"/>
      <c r="AJ9" s="38"/>
    </row>
    <row r="10" spans="1:38" s="39" customFormat="1" ht="48.75" customHeight="1" x14ac:dyDescent="0.25">
      <c r="A10" s="135" t="s">
        <v>96</v>
      </c>
      <c r="B10" s="165">
        <v>5094</v>
      </c>
      <c r="C10" s="146">
        <v>2780</v>
      </c>
      <c r="D10" s="169">
        <f t="shared" si="0"/>
        <v>54.574008637612877</v>
      </c>
      <c r="E10" s="167">
        <v>4322</v>
      </c>
      <c r="F10" s="125">
        <v>2089</v>
      </c>
      <c r="G10" s="166">
        <f t="shared" si="1"/>
        <v>48.334104581212401</v>
      </c>
      <c r="H10" s="272">
        <f>E10-'статус на початок року'!R10</f>
        <v>2842</v>
      </c>
      <c r="I10" s="271">
        <f>F10-'статус на початок року'!S10</f>
        <v>1586</v>
      </c>
      <c r="J10" s="166">
        <f t="shared" si="2"/>
        <v>55.805770584095704</v>
      </c>
      <c r="K10" s="168">
        <v>1285</v>
      </c>
      <c r="L10" s="160">
        <v>964</v>
      </c>
      <c r="M10" s="169">
        <f t="shared" si="3"/>
        <v>75.019455252918291</v>
      </c>
      <c r="N10" s="170">
        <v>376</v>
      </c>
      <c r="O10" s="127">
        <v>294</v>
      </c>
      <c r="P10" s="166">
        <f t="shared" si="9"/>
        <v>78.191489361702125</v>
      </c>
      <c r="Q10" s="170">
        <v>0</v>
      </c>
      <c r="R10" s="129">
        <v>86</v>
      </c>
      <c r="S10" s="166" t="str">
        <f t="shared" si="10"/>
        <v>-</v>
      </c>
      <c r="T10" s="167">
        <v>32</v>
      </c>
      <c r="U10" s="127">
        <v>29</v>
      </c>
      <c r="V10" s="169">
        <f t="shared" si="11"/>
        <v>90.625</v>
      </c>
      <c r="W10" s="170">
        <v>3555</v>
      </c>
      <c r="X10" s="129">
        <v>1797</v>
      </c>
      <c r="Y10" s="166">
        <f t="shared" si="5"/>
        <v>50.548523206751057</v>
      </c>
      <c r="Z10" s="210">
        <v>654</v>
      </c>
      <c r="AA10" s="164">
        <v>336</v>
      </c>
      <c r="AB10" s="166">
        <f t="shared" si="6"/>
        <v>51.376146788990823</v>
      </c>
      <c r="AC10" s="167">
        <v>503</v>
      </c>
      <c r="AD10" s="130">
        <v>272</v>
      </c>
      <c r="AE10" s="166">
        <f t="shared" si="7"/>
        <v>54.07554671968191</v>
      </c>
      <c r="AF10" s="168">
        <v>384</v>
      </c>
      <c r="AG10" s="130">
        <v>208</v>
      </c>
      <c r="AH10" s="166">
        <f t="shared" si="8"/>
        <v>54.166666666666664</v>
      </c>
      <c r="AI10" s="34"/>
      <c r="AJ10" s="38"/>
    </row>
    <row r="11" spans="1:38" s="39" customFormat="1" ht="48.75" customHeight="1" x14ac:dyDescent="0.25">
      <c r="A11" s="135" t="s">
        <v>97</v>
      </c>
      <c r="B11" s="165">
        <v>3653</v>
      </c>
      <c r="C11" s="146">
        <v>2502</v>
      </c>
      <c r="D11" s="169">
        <f t="shared" si="0"/>
        <v>68.49165069805639</v>
      </c>
      <c r="E11" s="167">
        <v>3187</v>
      </c>
      <c r="F11" s="125">
        <v>1850</v>
      </c>
      <c r="G11" s="166">
        <f t="shared" si="1"/>
        <v>58.048321305302792</v>
      </c>
      <c r="H11" s="272">
        <f>E11-'статус на початок року'!R11</f>
        <v>2050</v>
      </c>
      <c r="I11" s="271">
        <f>F11-'статус на початок року'!S11</f>
        <v>1417</v>
      </c>
      <c r="J11" s="166">
        <f t="shared" si="2"/>
        <v>69.121951219512198</v>
      </c>
      <c r="K11" s="168">
        <v>1138</v>
      </c>
      <c r="L11" s="160">
        <v>1078</v>
      </c>
      <c r="M11" s="169">
        <f t="shared" si="3"/>
        <v>94.727592267135321</v>
      </c>
      <c r="N11" s="170">
        <v>193</v>
      </c>
      <c r="O11" s="127">
        <v>259</v>
      </c>
      <c r="P11" s="166">
        <f t="shared" si="9"/>
        <v>134.19689119170985</v>
      </c>
      <c r="Q11" s="170">
        <v>0</v>
      </c>
      <c r="R11" s="129">
        <v>86</v>
      </c>
      <c r="S11" s="166" t="str">
        <f t="shared" si="10"/>
        <v>-</v>
      </c>
      <c r="T11" s="167">
        <v>3</v>
      </c>
      <c r="U11" s="127">
        <v>64</v>
      </c>
      <c r="V11" s="229" t="s">
        <v>144</v>
      </c>
      <c r="W11" s="170">
        <v>2724</v>
      </c>
      <c r="X11" s="129">
        <v>1658</v>
      </c>
      <c r="Y11" s="166">
        <f t="shared" si="5"/>
        <v>60.866372980910427</v>
      </c>
      <c r="Z11" s="210">
        <v>543</v>
      </c>
      <c r="AA11" s="164">
        <v>329</v>
      </c>
      <c r="AB11" s="166">
        <f t="shared" si="6"/>
        <v>60.589318600368323</v>
      </c>
      <c r="AC11" s="167">
        <v>433</v>
      </c>
      <c r="AD11" s="130">
        <v>232</v>
      </c>
      <c r="AE11" s="166">
        <f t="shared" si="7"/>
        <v>53.579676674364897</v>
      </c>
      <c r="AF11" s="168">
        <v>284</v>
      </c>
      <c r="AG11" s="130">
        <v>153</v>
      </c>
      <c r="AH11" s="166">
        <f t="shared" si="8"/>
        <v>53.87323943661972</v>
      </c>
      <c r="AI11" s="34"/>
      <c r="AJ11" s="38"/>
    </row>
    <row r="12" spans="1:38" s="39" customFormat="1" ht="48.75" customHeight="1" x14ac:dyDescent="0.25">
      <c r="A12" s="135" t="s">
        <v>98</v>
      </c>
      <c r="B12" s="165">
        <v>3820</v>
      </c>
      <c r="C12" s="146">
        <v>2523</v>
      </c>
      <c r="D12" s="169">
        <f t="shared" si="0"/>
        <v>66.047120418848166</v>
      </c>
      <c r="E12" s="167">
        <v>3090</v>
      </c>
      <c r="F12" s="125">
        <v>1821</v>
      </c>
      <c r="G12" s="166">
        <f t="shared" si="1"/>
        <v>58.932038834951456</v>
      </c>
      <c r="H12" s="272">
        <f>E12-'статус на початок року'!R12</f>
        <v>2020</v>
      </c>
      <c r="I12" s="271">
        <f>F12-'статус на початок року'!S12</f>
        <v>1390</v>
      </c>
      <c r="J12" s="166">
        <f t="shared" si="2"/>
        <v>68.811881188118818</v>
      </c>
      <c r="K12" s="168">
        <v>1389</v>
      </c>
      <c r="L12" s="160">
        <v>1116</v>
      </c>
      <c r="M12" s="169">
        <f t="shared" si="3"/>
        <v>80.345572354211669</v>
      </c>
      <c r="N12" s="170">
        <v>181</v>
      </c>
      <c r="O12" s="127">
        <v>156</v>
      </c>
      <c r="P12" s="166">
        <f t="shared" si="9"/>
        <v>86.187845303867405</v>
      </c>
      <c r="Q12" s="170">
        <v>0</v>
      </c>
      <c r="R12" s="129">
        <v>65</v>
      </c>
      <c r="S12" s="166" t="str">
        <f t="shared" si="10"/>
        <v>-</v>
      </c>
      <c r="T12" s="167">
        <v>8</v>
      </c>
      <c r="U12" s="127">
        <v>10</v>
      </c>
      <c r="V12" s="169">
        <f t="shared" si="11"/>
        <v>125</v>
      </c>
      <c r="W12" s="170">
        <v>2605</v>
      </c>
      <c r="X12" s="129">
        <v>1471</v>
      </c>
      <c r="Y12" s="166">
        <f t="shared" si="5"/>
        <v>56.468330134357004</v>
      </c>
      <c r="Z12" s="210">
        <v>566</v>
      </c>
      <c r="AA12" s="164">
        <v>357</v>
      </c>
      <c r="AB12" s="166">
        <f t="shared" si="6"/>
        <v>63.074204946996467</v>
      </c>
      <c r="AC12" s="167">
        <v>431</v>
      </c>
      <c r="AD12" s="130">
        <v>264</v>
      </c>
      <c r="AE12" s="166">
        <f t="shared" si="7"/>
        <v>61.252900232018561</v>
      </c>
      <c r="AF12" s="168">
        <v>283</v>
      </c>
      <c r="AG12" s="130">
        <v>173</v>
      </c>
      <c r="AH12" s="166">
        <f t="shared" si="8"/>
        <v>61.130742049469966</v>
      </c>
      <c r="AI12" s="34"/>
      <c r="AJ12" s="38"/>
    </row>
    <row r="13" spans="1:38" s="39" customFormat="1" ht="48.75" customHeight="1" x14ac:dyDescent="0.25">
      <c r="A13" s="135" t="s">
        <v>99</v>
      </c>
      <c r="B13" s="165">
        <v>1645</v>
      </c>
      <c r="C13" s="146">
        <v>1203</v>
      </c>
      <c r="D13" s="169">
        <f t="shared" si="0"/>
        <v>73.130699088145903</v>
      </c>
      <c r="E13" s="167">
        <v>1280</v>
      </c>
      <c r="F13" s="125">
        <v>725</v>
      </c>
      <c r="G13" s="166">
        <f t="shared" si="1"/>
        <v>56.640625</v>
      </c>
      <c r="H13" s="272">
        <f>E13-'статус на початок року'!R13</f>
        <v>974</v>
      </c>
      <c r="I13" s="271">
        <f>F13-'статус на початок року'!S13</f>
        <v>583</v>
      </c>
      <c r="J13" s="166">
        <f t="shared" si="2"/>
        <v>59.856262833675565</v>
      </c>
      <c r="K13" s="168">
        <v>718</v>
      </c>
      <c r="L13" s="160">
        <v>662</v>
      </c>
      <c r="M13" s="169">
        <f t="shared" si="3"/>
        <v>92.200557103064071</v>
      </c>
      <c r="N13" s="170">
        <v>78</v>
      </c>
      <c r="O13" s="127">
        <v>49</v>
      </c>
      <c r="P13" s="166">
        <f t="shared" si="9"/>
        <v>62.820512820512818</v>
      </c>
      <c r="Q13" s="170">
        <v>0</v>
      </c>
      <c r="R13" s="129">
        <v>52</v>
      </c>
      <c r="S13" s="166" t="str">
        <f t="shared" si="10"/>
        <v>-</v>
      </c>
      <c r="T13" s="167">
        <v>4</v>
      </c>
      <c r="U13" s="127">
        <v>29</v>
      </c>
      <c r="V13" s="229">
        <f t="shared" si="11"/>
        <v>725</v>
      </c>
      <c r="W13" s="170">
        <v>1162</v>
      </c>
      <c r="X13" s="129">
        <v>599</v>
      </c>
      <c r="Y13" s="166">
        <f t="shared" si="5"/>
        <v>51.549053356282272</v>
      </c>
      <c r="Z13" s="210">
        <v>235</v>
      </c>
      <c r="AA13" s="164">
        <v>114</v>
      </c>
      <c r="AB13" s="166">
        <f t="shared" si="6"/>
        <v>48.51063829787234</v>
      </c>
      <c r="AC13" s="167">
        <v>142</v>
      </c>
      <c r="AD13" s="130">
        <v>69</v>
      </c>
      <c r="AE13" s="166">
        <f t="shared" si="7"/>
        <v>48.591549295774648</v>
      </c>
      <c r="AF13" s="168">
        <v>103</v>
      </c>
      <c r="AG13" s="130">
        <v>54</v>
      </c>
      <c r="AH13" s="166">
        <f t="shared" si="8"/>
        <v>52.427184466019419</v>
      </c>
      <c r="AI13" s="34"/>
      <c r="AJ13" s="38"/>
    </row>
    <row r="14" spans="1:38" s="39" customFormat="1" ht="48.75" customHeight="1" thickBot="1" x14ac:dyDescent="0.3">
      <c r="A14" s="136" t="s">
        <v>100</v>
      </c>
      <c r="B14" s="172">
        <v>1301</v>
      </c>
      <c r="C14" s="215">
        <v>1166</v>
      </c>
      <c r="D14" s="177">
        <f t="shared" si="0"/>
        <v>89.623366641045351</v>
      </c>
      <c r="E14" s="174">
        <v>1143</v>
      </c>
      <c r="F14" s="137">
        <v>912</v>
      </c>
      <c r="G14" s="173">
        <f t="shared" si="1"/>
        <v>79.790026246719165</v>
      </c>
      <c r="H14" s="273">
        <f>E14-'статус на початок року'!R14</f>
        <v>800</v>
      </c>
      <c r="I14" s="274">
        <f>F14-'статус на початок року'!S14</f>
        <v>735</v>
      </c>
      <c r="J14" s="173">
        <f t="shared" si="2"/>
        <v>91.875</v>
      </c>
      <c r="K14" s="175">
        <v>475</v>
      </c>
      <c r="L14" s="197">
        <v>669</v>
      </c>
      <c r="M14" s="177">
        <f t="shared" si="3"/>
        <v>140.84210526315789</v>
      </c>
      <c r="N14" s="178">
        <v>169</v>
      </c>
      <c r="O14" s="138">
        <v>110</v>
      </c>
      <c r="P14" s="173">
        <f t="shared" si="9"/>
        <v>65.088757396449708</v>
      </c>
      <c r="Q14" s="178">
        <v>0</v>
      </c>
      <c r="R14" s="176">
        <v>38</v>
      </c>
      <c r="S14" s="173" t="str">
        <f t="shared" si="10"/>
        <v>-</v>
      </c>
      <c r="T14" s="174">
        <v>33</v>
      </c>
      <c r="U14" s="138">
        <v>14</v>
      </c>
      <c r="V14" s="177">
        <f t="shared" si="11"/>
        <v>42.424242424242422</v>
      </c>
      <c r="W14" s="178">
        <v>1038</v>
      </c>
      <c r="X14" s="176">
        <v>781</v>
      </c>
      <c r="Y14" s="173">
        <f t="shared" si="5"/>
        <v>75.240847784200383</v>
      </c>
      <c r="Z14" s="214">
        <v>205</v>
      </c>
      <c r="AA14" s="200">
        <v>146</v>
      </c>
      <c r="AB14" s="173">
        <f t="shared" si="6"/>
        <v>71.219512195121951</v>
      </c>
      <c r="AC14" s="174">
        <v>177</v>
      </c>
      <c r="AD14" s="180">
        <v>105</v>
      </c>
      <c r="AE14" s="173">
        <f t="shared" si="7"/>
        <v>59.322033898305087</v>
      </c>
      <c r="AF14" s="175">
        <v>130</v>
      </c>
      <c r="AG14" s="180">
        <v>74</v>
      </c>
      <c r="AH14" s="173">
        <f t="shared" si="8"/>
        <v>56.92307692307692</v>
      </c>
      <c r="AI14" s="34"/>
      <c r="AJ14" s="38"/>
    </row>
    <row r="15" spans="1:38" ht="15" customHeight="1" x14ac:dyDescent="0.25">
      <c r="A15" s="42"/>
      <c r="B15" s="42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234"/>
      <c r="R15" s="234"/>
      <c r="S15" s="234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x14ac:dyDescent="0.2"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1" x14ac:dyDescent="0.2"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3:31" x14ac:dyDescent="0.2"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3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3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3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3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3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3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3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3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3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3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3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3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A3:A5"/>
    <mergeCell ref="B3:D3"/>
    <mergeCell ref="E3:G3"/>
    <mergeCell ref="K3:M3"/>
    <mergeCell ref="N3:P3"/>
    <mergeCell ref="G4:G5"/>
    <mergeCell ref="B4:B5"/>
    <mergeCell ref="C4:C5"/>
    <mergeCell ref="D4:D5"/>
    <mergeCell ref="E4:E5"/>
    <mergeCell ref="F4:F5"/>
    <mergeCell ref="P4:P5"/>
    <mergeCell ref="K4:K5"/>
    <mergeCell ref="L4:L5"/>
    <mergeCell ref="M4:M5"/>
    <mergeCell ref="N4:N5"/>
    <mergeCell ref="AD1:AE1"/>
    <mergeCell ref="AD2:AE2"/>
    <mergeCell ref="AB4:AB5"/>
    <mergeCell ref="AC4:AC5"/>
    <mergeCell ref="R4:R5"/>
    <mergeCell ref="S4:S5"/>
    <mergeCell ref="B1:S1"/>
    <mergeCell ref="P2:S2"/>
    <mergeCell ref="H3:J3"/>
    <mergeCell ref="Q3:S3"/>
    <mergeCell ref="AF2:AG2"/>
    <mergeCell ref="T3:V3"/>
    <mergeCell ref="W3:Y3"/>
    <mergeCell ref="Z3:AB3"/>
    <mergeCell ref="AC3:AE3"/>
    <mergeCell ref="AF3:AH3"/>
    <mergeCell ref="C15:P18"/>
    <mergeCell ref="Z4:Z5"/>
    <mergeCell ref="AA4:AA5"/>
    <mergeCell ref="T4:T5"/>
    <mergeCell ref="U4:U5"/>
    <mergeCell ref="V4:V5"/>
    <mergeCell ref="W4:W5"/>
    <mergeCell ref="X4:X5"/>
    <mergeCell ref="Y4:Y5"/>
    <mergeCell ref="O4:O5"/>
    <mergeCell ref="H4:H5"/>
    <mergeCell ref="I4:I5"/>
    <mergeCell ref="J4:J5"/>
    <mergeCell ref="Q4:Q5"/>
    <mergeCell ref="AF4:AF5"/>
    <mergeCell ref="AG4:AG5"/>
    <mergeCell ref="AH4:AH5"/>
    <mergeCell ref="AD4:AD5"/>
    <mergeCell ref="AE4:AE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1" orientation="landscape" r:id="rId1"/>
  <colBreaks count="1" manualBreakCount="1">
    <brk id="1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L67"/>
  <sheetViews>
    <sheetView view="pageBreakPreview" zoomScale="84" zoomScaleNormal="75" zoomScaleSheetLayoutView="84" workbookViewId="0">
      <pane xSplit="1" ySplit="6" topLeftCell="K7" activePane="bottomRight" state="frozen"/>
      <selection activeCell="A4" sqref="A4:A6"/>
      <selection pane="topRight" activeCell="A4" sqref="A4:A6"/>
      <selection pane="bottomLeft" activeCell="A4" sqref="A4:A6"/>
      <selection pane="bottomRight" activeCell="AG8" sqref="AG8:AG14"/>
    </sheetView>
  </sheetViews>
  <sheetFormatPr defaultColWidth="9.42578125" defaultRowHeight="14.25" x14ac:dyDescent="0.2"/>
  <cols>
    <col min="1" max="1" width="25.5703125" style="41" customWidth="1"/>
    <col min="2" max="3" width="10.140625" style="41" customWidth="1"/>
    <col min="4" max="4" width="7.42578125" style="41" customWidth="1"/>
    <col min="5" max="6" width="10" style="41" customWidth="1"/>
    <col min="7" max="7" width="7.42578125" style="41" customWidth="1"/>
    <col min="8" max="9" width="9.85546875" style="41" customWidth="1"/>
    <col min="10" max="10" width="7.4257812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9.42578125" style="41" customWidth="1"/>
    <col min="19" max="19" width="9" style="41" customWidth="1"/>
    <col min="20" max="21" width="11.5703125" style="41" customWidth="1"/>
    <col min="22" max="22" width="8.42578125" style="41" customWidth="1"/>
    <col min="23" max="24" width="12.42578125" style="41" customWidth="1"/>
    <col min="25" max="25" width="8.42578125" style="41" customWidth="1"/>
    <col min="26" max="27" width="12.42578125" style="41" customWidth="1"/>
    <col min="28" max="28" width="7.85546875" style="41" customWidth="1"/>
    <col min="29" max="30" width="12.42578125" style="41" customWidth="1"/>
    <col min="31" max="31" width="8.42578125" style="41" customWidth="1"/>
    <col min="32" max="33" width="12.5703125" style="41" customWidth="1"/>
    <col min="34" max="34" width="9.5703125" style="41" customWidth="1"/>
    <col min="35" max="16384" width="9.42578125" style="41"/>
  </cols>
  <sheetData>
    <row r="1" spans="1:38" s="26" customFormat="1" ht="60" customHeight="1" x14ac:dyDescent="0.25">
      <c r="B1" s="338" t="s">
        <v>131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35"/>
      <c r="U1" s="235"/>
      <c r="V1" s="235"/>
      <c r="W1" s="25"/>
      <c r="X1" s="25"/>
      <c r="Y1" s="25"/>
      <c r="Z1" s="25"/>
      <c r="AA1" s="317" t="s">
        <v>14</v>
      </c>
      <c r="AB1" s="317"/>
      <c r="AC1" s="317"/>
      <c r="AD1" s="317"/>
      <c r="AE1" s="317"/>
      <c r="AF1" s="317"/>
      <c r="AG1" s="317"/>
      <c r="AH1" s="317"/>
    </row>
    <row r="2" spans="1:38" s="29" customFormat="1" ht="33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9" t="s">
        <v>7</v>
      </c>
      <c r="Q2" s="339"/>
      <c r="R2" s="339"/>
      <c r="S2" s="339"/>
      <c r="T2" s="118"/>
      <c r="U2" s="118"/>
      <c r="V2" s="118"/>
      <c r="W2" s="28"/>
      <c r="X2" s="28"/>
      <c r="Y2" s="28"/>
      <c r="Z2" s="28"/>
      <c r="AA2" s="28"/>
      <c r="AB2" s="28"/>
      <c r="AD2" s="337"/>
      <c r="AE2" s="337"/>
      <c r="AF2" s="335" t="s">
        <v>7</v>
      </c>
      <c r="AG2" s="335"/>
      <c r="AH2" s="335"/>
      <c r="AI2" s="51"/>
    </row>
    <row r="3" spans="1:38" s="30" customFormat="1" ht="81.75" customHeight="1" x14ac:dyDescent="0.25">
      <c r="A3" s="330"/>
      <c r="B3" s="318" t="s">
        <v>20</v>
      </c>
      <c r="C3" s="319"/>
      <c r="D3" s="320"/>
      <c r="E3" s="321" t="s">
        <v>81</v>
      </c>
      <c r="F3" s="322"/>
      <c r="G3" s="323"/>
      <c r="H3" s="321" t="s">
        <v>104</v>
      </c>
      <c r="I3" s="322"/>
      <c r="J3" s="323"/>
      <c r="K3" s="332" t="s">
        <v>105</v>
      </c>
      <c r="L3" s="322"/>
      <c r="M3" s="333"/>
      <c r="N3" s="321" t="s">
        <v>9</v>
      </c>
      <c r="O3" s="322"/>
      <c r="P3" s="323"/>
      <c r="Q3" s="321" t="s">
        <v>106</v>
      </c>
      <c r="R3" s="322"/>
      <c r="S3" s="323"/>
      <c r="T3" s="332" t="s">
        <v>10</v>
      </c>
      <c r="U3" s="322"/>
      <c r="V3" s="323"/>
      <c r="W3" s="318" t="s">
        <v>107</v>
      </c>
      <c r="X3" s="319"/>
      <c r="Y3" s="320"/>
      <c r="Z3" s="321" t="s">
        <v>15</v>
      </c>
      <c r="AA3" s="322"/>
      <c r="AB3" s="323"/>
      <c r="AC3" s="321" t="s">
        <v>11</v>
      </c>
      <c r="AD3" s="322"/>
      <c r="AE3" s="323"/>
      <c r="AF3" s="332" t="s">
        <v>12</v>
      </c>
      <c r="AG3" s="322"/>
      <c r="AH3" s="323"/>
    </row>
    <row r="4" spans="1:38" s="31" customFormat="1" ht="19.5" customHeight="1" x14ac:dyDescent="0.25">
      <c r="A4" s="331"/>
      <c r="B4" s="324" t="s">
        <v>86</v>
      </c>
      <c r="C4" s="325" t="s">
        <v>93</v>
      </c>
      <c r="D4" s="326" t="s">
        <v>2</v>
      </c>
      <c r="E4" s="327" t="s">
        <v>86</v>
      </c>
      <c r="F4" s="325" t="s">
        <v>93</v>
      </c>
      <c r="G4" s="328" t="s">
        <v>2</v>
      </c>
      <c r="H4" s="324" t="s">
        <v>86</v>
      </c>
      <c r="I4" s="329" t="s">
        <v>93</v>
      </c>
      <c r="J4" s="334" t="s">
        <v>2</v>
      </c>
      <c r="K4" s="336" t="s">
        <v>86</v>
      </c>
      <c r="L4" s="325" t="s">
        <v>93</v>
      </c>
      <c r="M4" s="341" t="s">
        <v>2</v>
      </c>
      <c r="N4" s="327" t="s">
        <v>86</v>
      </c>
      <c r="O4" s="325" t="s">
        <v>93</v>
      </c>
      <c r="P4" s="328" t="s">
        <v>2</v>
      </c>
      <c r="Q4" s="324" t="s">
        <v>86</v>
      </c>
      <c r="R4" s="329" t="s">
        <v>93</v>
      </c>
      <c r="S4" s="334" t="s">
        <v>2</v>
      </c>
      <c r="T4" s="336" t="s">
        <v>86</v>
      </c>
      <c r="U4" s="325" t="s">
        <v>93</v>
      </c>
      <c r="V4" s="328" t="s">
        <v>2</v>
      </c>
      <c r="W4" s="327" t="s">
        <v>86</v>
      </c>
      <c r="X4" s="325" t="s">
        <v>93</v>
      </c>
      <c r="Y4" s="328" t="s">
        <v>2</v>
      </c>
      <c r="Z4" s="327" t="s">
        <v>86</v>
      </c>
      <c r="AA4" s="329" t="s">
        <v>93</v>
      </c>
      <c r="AB4" s="328" t="s">
        <v>2</v>
      </c>
      <c r="AC4" s="327" t="s">
        <v>86</v>
      </c>
      <c r="AD4" s="325" t="s">
        <v>93</v>
      </c>
      <c r="AE4" s="328" t="s">
        <v>2</v>
      </c>
      <c r="AF4" s="336" t="s">
        <v>86</v>
      </c>
      <c r="AG4" s="329" t="s">
        <v>93</v>
      </c>
      <c r="AH4" s="328" t="s">
        <v>2</v>
      </c>
    </row>
    <row r="5" spans="1:38" s="31" customFormat="1" ht="15.75" customHeight="1" x14ac:dyDescent="0.25">
      <c r="A5" s="331"/>
      <c r="B5" s="324"/>
      <c r="C5" s="325"/>
      <c r="D5" s="326"/>
      <c r="E5" s="327"/>
      <c r="F5" s="325"/>
      <c r="G5" s="328"/>
      <c r="H5" s="324"/>
      <c r="I5" s="329"/>
      <c r="J5" s="334"/>
      <c r="K5" s="336"/>
      <c r="L5" s="325"/>
      <c r="M5" s="341"/>
      <c r="N5" s="327"/>
      <c r="O5" s="325"/>
      <c r="P5" s="328"/>
      <c r="Q5" s="324"/>
      <c r="R5" s="329"/>
      <c r="S5" s="334"/>
      <c r="T5" s="336"/>
      <c r="U5" s="325"/>
      <c r="V5" s="328"/>
      <c r="W5" s="327"/>
      <c r="X5" s="325"/>
      <c r="Y5" s="328"/>
      <c r="Z5" s="327"/>
      <c r="AA5" s="329"/>
      <c r="AB5" s="328"/>
      <c r="AC5" s="327"/>
      <c r="AD5" s="325"/>
      <c r="AE5" s="328"/>
      <c r="AF5" s="336"/>
      <c r="AG5" s="329"/>
      <c r="AH5" s="328"/>
    </row>
    <row r="6" spans="1:38" s="47" customFormat="1" ht="11.25" customHeight="1" thickBot="1" x14ac:dyDescent="0.25">
      <c r="A6" s="139" t="s">
        <v>3</v>
      </c>
      <c r="B6" s="140">
        <v>1</v>
      </c>
      <c r="C6" s="141">
        <v>2</v>
      </c>
      <c r="D6" s="142">
        <v>3</v>
      </c>
      <c r="E6" s="143">
        <v>4</v>
      </c>
      <c r="F6" s="141">
        <v>5</v>
      </c>
      <c r="G6" s="142">
        <v>6</v>
      </c>
      <c r="H6" s="140">
        <v>7</v>
      </c>
      <c r="I6" s="253">
        <v>8</v>
      </c>
      <c r="J6" s="254">
        <v>9</v>
      </c>
      <c r="K6" s="144">
        <v>10</v>
      </c>
      <c r="L6" s="141">
        <v>11</v>
      </c>
      <c r="M6" s="145">
        <v>12</v>
      </c>
      <c r="N6" s="143">
        <v>13</v>
      </c>
      <c r="O6" s="141">
        <v>14</v>
      </c>
      <c r="P6" s="142">
        <v>15</v>
      </c>
      <c r="Q6" s="143">
        <v>16</v>
      </c>
      <c r="R6" s="141">
        <v>17</v>
      </c>
      <c r="S6" s="142">
        <v>18</v>
      </c>
      <c r="T6" s="144">
        <v>19</v>
      </c>
      <c r="U6" s="141">
        <v>20</v>
      </c>
      <c r="V6" s="142">
        <v>21</v>
      </c>
      <c r="W6" s="143">
        <v>22</v>
      </c>
      <c r="X6" s="141">
        <v>23</v>
      </c>
      <c r="Y6" s="142">
        <v>24</v>
      </c>
      <c r="Z6" s="143">
        <v>25</v>
      </c>
      <c r="AA6" s="141">
        <v>26</v>
      </c>
      <c r="AB6" s="142">
        <v>27</v>
      </c>
      <c r="AC6" s="143">
        <v>28</v>
      </c>
      <c r="AD6" s="141">
        <v>29</v>
      </c>
      <c r="AE6" s="142">
        <v>30</v>
      </c>
      <c r="AF6" s="144">
        <v>31</v>
      </c>
      <c r="AG6" s="141">
        <v>32</v>
      </c>
      <c r="AH6" s="142">
        <v>33</v>
      </c>
    </row>
    <row r="7" spans="1:38" s="35" customFormat="1" ht="58.5" customHeight="1" thickBot="1" x14ac:dyDescent="0.3">
      <c r="A7" s="149" t="s">
        <v>32</v>
      </c>
      <c r="B7" s="150">
        <f>SUM(B8:B14)</f>
        <v>11386</v>
      </c>
      <c r="C7" s="151">
        <f>SUM(C8:C14)</f>
        <v>6974</v>
      </c>
      <c r="D7" s="152">
        <f>C7*100/B7</f>
        <v>61.250658703671178</v>
      </c>
      <c r="E7" s="153">
        <f>SUM(E8:E14)</f>
        <v>10615</v>
      </c>
      <c r="F7" s="151">
        <f>SUM(F8:F14)</f>
        <v>6463</v>
      </c>
      <c r="G7" s="152">
        <f>F7*100/E7</f>
        <v>60.885539331135185</v>
      </c>
      <c r="H7" s="259">
        <f>SUM(H8:H14)</f>
        <v>7143</v>
      </c>
      <c r="I7" s="260">
        <f>SUM(I8:I14)</f>
        <v>5084</v>
      </c>
      <c r="J7" s="255">
        <f>I7*100/H7</f>
        <v>71.174576508469826</v>
      </c>
      <c r="K7" s="154">
        <f>SUM(K8:K14)</f>
        <v>2019</v>
      </c>
      <c r="L7" s="151">
        <f>SUM(L8:L14)</f>
        <v>1999</v>
      </c>
      <c r="M7" s="155">
        <f>L7*100/K7</f>
        <v>99.009410599306591</v>
      </c>
      <c r="N7" s="153">
        <f>SUM(N8:N14)</f>
        <v>572</v>
      </c>
      <c r="O7" s="151">
        <f>SUM(O8:O14)</f>
        <v>705</v>
      </c>
      <c r="P7" s="152">
        <f>O7*100/N7</f>
        <v>123.25174825174825</v>
      </c>
      <c r="Q7" s="153">
        <f>SUM(Q8:Q14)</f>
        <v>1</v>
      </c>
      <c r="R7" s="151">
        <f>SUM(R8:R14)</f>
        <v>86</v>
      </c>
      <c r="S7" s="201" t="s">
        <v>145</v>
      </c>
      <c r="T7" s="154">
        <f>SUM(T8:T14)</f>
        <v>89</v>
      </c>
      <c r="U7" s="151">
        <f>SUM(U8:U14)</f>
        <v>160</v>
      </c>
      <c r="V7" s="152">
        <f>U7*100/T7</f>
        <v>179.77528089887642</v>
      </c>
      <c r="W7" s="153">
        <f>SUM(W8:W14)</f>
        <v>8697</v>
      </c>
      <c r="X7" s="151">
        <f>SUM(X8:X14)</f>
        <v>5638</v>
      </c>
      <c r="Y7" s="152">
        <f>X7*100/W7</f>
        <v>64.826951822467521</v>
      </c>
      <c r="Z7" s="150">
        <f>SUM(Z8:Z14)</f>
        <v>1498</v>
      </c>
      <c r="AA7" s="203">
        <f>SUM(AA8:AA14)</f>
        <v>912</v>
      </c>
      <c r="AB7" s="152">
        <f>AA7*100/Z7</f>
        <v>60.881174899866487</v>
      </c>
      <c r="AC7" s="153">
        <f>SUM(AC8:AC14)</f>
        <v>1379</v>
      </c>
      <c r="AD7" s="151">
        <f>SUM(AD8:AD14)</f>
        <v>873</v>
      </c>
      <c r="AE7" s="152">
        <f>AD7*100/AC7</f>
        <v>63.306744017403915</v>
      </c>
      <c r="AF7" s="154">
        <f>SUM(AF8:AF14)</f>
        <v>1024</v>
      </c>
      <c r="AG7" s="151">
        <f>SUM(AG8:AG14)</f>
        <v>635</v>
      </c>
      <c r="AH7" s="152">
        <f>AG7*100/AF7</f>
        <v>62.01171875</v>
      </c>
      <c r="AI7" s="34"/>
      <c r="AL7" s="39"/>
    </row>
    <row r="8" spans="1:38" s="39" customFormat="1" ht="45.75" customHeight="1" x14ac:dyDescent="0.25">
      <c r="A8" s="134" t="s">
        <v>94</v>
      </c>
      <c r="B8" s="156">
        <v>1146</v>
      </c>
      <c r="C8" s="146">
        <v>909</v>
      </c>
      <c r="D8" s="157">
        <f t="shared" ref="D8:D14" si="0">C8*100/B8</f>
        <v>79.319371727748688</v>
      </c>
      <c r="E8" s="158">
        <v>1094</v>
      </c>
      <c r="F8" s="146">
        <v>845</v>
      </c>
      <c r="G8" s="157">
        <f t="shared" ref="G8:G14" si="1">F8*100/E8</f>
        <v>77.239488117001827</v>
      </c>
      <c r="H8" s="261">
        <f>E8-'статус на початок року'!B8</f>
        <v>835</v>
      </c>
      <c r="I8" s="262">
        <f>F8-'статус на початок року'!C8</f>
        <v>727</v>
      </c>
      <c r="J8" s="256">
        <f t="shared" ref="J8:J14" si="2">IF(ISERROR(I8*100/H8),"-",(I8*100/H8))</f>
        <v>87.06586826347305</v>
      </c>
      <c r="K8" s="159">
        <v>272</v>
      </c>
      <c r="L8" s="160">
        <v>359</v>
      </c>
      <c r="M8" s="161">
        <f t="shared" ref="M8:M14" si="3">IF(ISERROR(L8*100/K8),"-",(L8*100/K8))</f>
        <v>131.98529411764707</v>
      </c>
      <c r="N8" s="162">
        <v>31</v>
      </c>
      <c r="O8" s="160">
        <v>130</v>
      </c>
      <c r="P8" s="228">
        <f t="shared" ref="P8:P14" si="4">IF(ISERROR(O8*100/N8),"-",(O8*100/N8))</f>
        <v>419.35483870967744</v>
      </c>
      <c r="Q8" s="162">
        <v>1</v>
      </c>
      <c r="R8" s="160">
        <v>10</v>
      </c>
      <c r="S8" s="221" t="s">
        <v>146</v>
      </c>
      <c r="T8" s="163">
        <v>18</v>
      </c>
      <c r="U8" s="147">
        <v>23</v>
      </c>
      <c r="V8" s="157">
        <f t="shared" ref="V8:V14" si="5">IF(ISERROR(U8*100/T8),"-",(U8*100/T8))</f>
        <v>127.77777777777777</v>
      </c>
      <c r="W8" s="162">
        <v>962</v>
      </c>
      <c r="X8" s="147">
        <v>756</v>
      </c>
      <c r="Y8" s="157">
        <f t="shared" ref="Y8:Y14" si="6">X8*100/W8</f>
        <v>78.586278586278581</v>
      </c>
      <c r="Z8" s="210">
        <v>124</v>
      </c>
      <c r="AA8" s="204">
        <v>124</v>
      </c>
      <c r="AB8" s="157">
        <f t="shared" ref="AB8:AB14" si="7">AA8*100/Z8</f>
        <v>100</v>
      </c>
      <c r="AC8" s="158">
        <v>118</v>
      </c>
      <c r="AD8" s="148">
        <v>114</v>
      </c>
      <c r="AE8" s="157">
        <f t="shared" ref="AE8:AE14" si="8">AD8*100/AC8</f>
        <v>96.610169491525426</v>
      </c>
      <c r="AF8" s="159">
        <v>84</v>
      </c>
      <c r="AG8" s="186">
        <v>76</v>
      </c>
      <c r="AH8" s="157">
        <f t="shared" ref="AH8:AH14" si="9">AG8*100/AF8</f>
        <v>90.476190476190482</v>
      </c>
      <c r="AI8" s="34"/>
      <c r="AJ8" s="38"/>
    </row>
    <row r="9" spans="1:38" s="40" customFormat="1" ht="45.75" customHeight="1" x14ac:dyDescent="0.25">
      <c r="A9" s="135" t="s">
        <v>95</v>
      </c>
      <c r="B9" s="165">
        <v>1094</v>
      </c>
      <c r="C9" s="146">
        <v>699</v>
      </c>
      <c r="D9" s="166">
        <f t="shared" si="0"/>
        <v>63.89396709323583</v>
      </c>
      <c r="E9" s="167">
        <v>1040</v>
      </c>
      <c r="F9" s="124">
        <v>668</v>
      </c>
      <c r="G9" s="166">
        <f t="shared" si="1"/>
        <v>64.230769230769226</v>
      </c>
      <c r="H9" s="263">
        <f>E9-'статус на початок року'!B9</f>
        <v>680</v>
      </c>
      <c r="I9" s="262">
        <f>F9-'статус на початок року'!C9</f>
        <v>540</v>
      </c>
      <c r="J9" s="257">
        <f t="shared" si="2"/>
        <v>79.411764705882348</v>
      </c>
      <c r="K9" s="168">
        <v>218</v>
      </c>
      <c r="L9" s="160">
        <v>225</v>
      </c>
      <c r="M9" s="169">
        <f t="shared" si="3"/>
        <v>103.21100917431193</v>
      </c>
      <c r="N9" s="170">
        <v>77</v>
      </c>
      <c r="O9" s="129">
        <v>78</v>
      </c>
      <c r="P9" s="166">
        <f t="shared" si="4"/>
        <v>101.2987012987013</v>
      </c>
      <c r="Q9" s="170">
        <v>0</v>
      </c>
      <c r="R9" s="129">
        <v>12</v>
      </c>
      <c r="S9" s="166" t="str">
        <f t="shared" ref="S9:S14" si="10">IF(ISERROR(R9*100/Q9),"-",(R9*100/Q9))</f>
        <v>-</v>
      </c>
      <c r="T9" s="171">
        <v>2</v>
      </c>
      <c r="U9" s="128">
        <v>5</v>
      </c>
      <c r="V9" s="166">
        <f t="shared" si="5"/>
        <v>250</v>
      </c>
      <c r="W9" s="170">
        <v>909</v>
      </c>
      <c r="X9" s="128">
        <v>610</v>
      </c>
      <c r="Y9" s="166">
        <f t="shared" si="6"/>
        <v>67.106710671067106</v>
      </c>
      <c r="Z9" s="210">
        <v>132</v>
      </c>
      <c r="AA9" s="204">
        <v>118</v>
      </c>
      <c r="AB9" s="166">
        <f t="shared" si="7"/>
        <v>89.393939393939391</v>
      </c>
      <c r="AC9" s="167">
        <v>128</v>
      </c>
      <c r="AD9" s="128">
        <v>116</v>
      </c>
      <c r="AE9" s="166">
        <f t="shared" si="8"/>
        <v>90.625</v>
      </c>
      <c r="AF9" s="168">
        <v>98</v>
      </c>
      <c r="AG9" s="126">
        <v>84</v>
      </c>
      <c r="AH9" s="166">
        <f t="shared" si="9"/>
        <v>85.714285714285708</v>
      </c>
      <c r="AI9" s="34"/>
      <c r="AJ9" s="38"/>
    </row>
    <row r="10" spans="1:38" s="39" customFormat="1" ht="45.75" customHeight="1" x14ac:dyDescent="0.25">
      <c r="A10" s="135" t="s">
        <v>96</v>
      </c>
      <c r="B10" s="165">
        <v>4366</v>
      </c>
      <c r="C10" s="146">
        <v>2260</v>
      </c>
      <c r="D10" s="166">
        <f t="shared" si="0"/>
        <v>51.763628034814474</v>
      </c>
      <c r="E10" s="167">
        <v>3975</v>
      </c>
      <c r="F10" s="125">
        <v>2012</v>
      </c>
      <c r="G10" s="166">
        <f t="shared" si="1"/>
        <v>50.616352201257861</v>
      </c>
      <c r="H10" s="263">
        <f>E10-'статус на початок року'!B10</f>
        <v>2550</v>
      </c>
      <c r="I10" s="262">
        <f>F10-'статус на початок року'!C10</f>
        <v>1534</v>
      </c>
      <c r="J10" s="257">
        <f t="shared" si="2"/>
        <v>60.156862745098039</v>
      </c>
      <c r="K10" s="168">
        <v>542</v>
      </c>
      <c r="L10" s="160">
        <v>456</v>
      </c>
      <c r="M10" s="169">
        <f t="shared" si="3"/>
        <v>84.132841328413278</v>
      </c>
      <c r="N10" s="170">
        <v>226</v>
      </c>
      <c r="O10" s="129">
        <v>211</v>
      </c>
      <c r="P10" s="166">
        <f t="shared" si="4"/>
        <v>93.362831858407077</v>
      </c>
      <c r="Q10" s="170">
        <v>0</v>
      </c>
      <c r="R10" s="129">
        <v>32</v>
      </c>
      <c r="S10" s="166" t="str">
        <f t="shared" si="10"/>
        <v>-</v>
      </c>
      <c r="T10" s="171">
        <v>41</v>
      </c>
      <c r="U10" s="127">
        <v>82</v>
      </c>
      <c r="V10" s="221">
        <f t="shared" si="5"/>
        <v>200</v>
      </c>
      <c r="W10" s="170">
        <v>2952</v>
      </c>
      <c r="X10" s="127">
        <v>1757</v>
      </c>
      <c r="Y10" s="166">
        <f t="shared" si="6"/>
        <v>59.518970189701896</v>
      </c>
      <c r="Z10" s="210">
        <v>557</v>
      </c>
      <c r="AA10" s="204">
        <v>266</v>
      </c>
      <c r="AB10" s="166">
        <f t="shared" si="7"/>
        <v>47.755834829443444</v>
      </c>
      <c r="AC10" s="167">
        <v>478</v>
      </c>
      <c r="AD10" s="128">
        <v>255</v>
      </c>
      <c r="AE10" s="166">
        <f t="shared" si="8"/>
        <v>53.347280334728033</v>
      </c>
      <c r="AF10" s="168">
        <v>364</v>
      </c>
      <c r="AG10" s="126">
        <v>197</v>
      </c>
      <c r="AH10" s="166">
        <f t="shared" si="9"/>
        <v>54.120879120879124</v>
      </c>
      <c r="AI10" s="34"/>
      <c r="AJ10" s="38"/>
    </row>
    <row r="11" spans="1:38" s="39" customFormat="1" ht="45.75" customHeight="1" x14ac:dyDescent="0.25">
      <c r="A11" s="135" t="s">
        <v>97</v>
      </c>
      <c r="B11" s="165">
        <v>1511</v>
      </c>
      <c r="C11" s="146">
        <v>929</v>
      </c>
      <c r="D11" s="166">
        <f t="shared" si="0"/>
        <v>61.482461945731302</v>
      </c>
      <c r="E11" s="167">
        <v>1450</v>
      </c>
      <c r="F11" s="125">
        <v>895</v>
      </c>
      <c r="G11" s="166">
        <f t="shared" si="1"/>
        <v>61.724137931034484</v>
      </c>
      <c r="H11" s="263">
        <f>E11-'статус на початок року'!B11</f>
        <v>932</v>
      </c>
      <c r="I11" s="262">
        <f>F11-'статус на початок року'!C11</f>
        <v>684</v>
      </c>
      <c r="J11" s="257">
        <f t="shared" si="2"/>
        <v>73.39055793991416</v>
      </c>
      <c r="K11" s="168">
        <v>232</v>
      </c>
      <c r="L11" s="160">
        <v>258</v>
      </c>
      <c r="M11" s="169">
        <f t="shared" si="3"/>
        <v>111.20689655172414</v>
      </c>
      <c r="N11" s="170">
        <v>73</v>
      </c>
      <c r="O11" s="129">
        <v>101</v>
      </c>
      <c r="P11" s="166">
        <f t="shared" si="4"/>
        <v>138.35616438356163</v>
      </c>
      <c r="Q11" s="170">
        <v>0</v>
      </c>
      <c r="R11" s="129">
        <v>4</v>
      </c>
      <c r="S11" s="166" t="str">
        <f t="shared" si="10"/>
        <v>-</v>
      </c>
      <c r="T11" s="171">
        <v>0</v>
      </c>
      <c r="U11" s="127">
        <v>11</v>
      </c>
      <c r="V11" s="166" t="str">
        <f t="shared" si="5"/>
        <v>-</v>
      </c>
      <c r="W11" s="170">
        <v>1202</v>
      </c>
      <c r="X11" s="127">
        <v>796</v>
      </c>
      <c r="Y11" s="166">
        <f t="shared" si="6"/>
        <v>66.222961730449256</v>
      </c>
      <c r="Z11" s="210">
        <v>218</v>
      </c>
      <c r="AA11" s="204">
        <v>117</v>
      </c>
      <c r="AB11" s="166">
        <f t="shared" si="7"/>
        <v>53.669724770642205</v>
      </c>
      <c r="AC11" s="167">
        <v>211</v>
      </c>
      <c r="AD11" s="128">
        <v>113</v>
      </c>
      <c r="AE11" s="166">
        <f t="shared" si="8"/>
        <v>53.554502369668249</v>
      </c>
      <c r="AF11" s="168">
        <v>164</v>
      </c>
      <c r="AG11" s="126">
        <v>88</v>
      </c>
      <c r="AH11" s="166">
        <f t="shared" si="9"/>
        <v>53.658536585365852</v>
      </c>
      <c r="AI11" s="34"/>
      <c r="AJ11" s="38"/>
    </row>
    <row r="12" spans="1:38" s="39" customFormat="1" ht="45.75" customHeight="1" x14ac:dyDescent="0.25">
      <c r="A12" s="135" t="s">
        <v>98</v>
      </c>
      <c r="B12" s="165">
        <v>1636</v>
      </c>
      <c r="C12" s="146">
        <v>1089</v>
      </c>
      <c r="D12" s="166">
        <f t="shared" si="0"/>
        <v>66.56479217603912</v>
      </c>
      <c r="E12" s="167">
        <v>1520</v>
      </c>
      <c r="F12" s="125">
        <v>1043</v>
      </c>
      <c r="G12" s="166">
        <f t="shared" si="1"/>
        <v>68.618421052631575</v>
      </c>
      <c r="H12" s="263">
        <f>E12-'статус на початок року'!B12</f>
        <v>1033</v>
      </c>
      <c r="I12" s="262">
        <f>F12-'статус на початок року'!C12</f>
        <v>787</v>
      </c>
      <c r="J12" s="257">
        <f t="shared" si="2"/>
        <v>76.185866408518876</v>
      </c>
      <c r="K12" s="168">
        <v>353</v>
      </c>
      <c r="L12" s="160">
        <v>321</v>
      </c>
      <c r="M12" s="169">
        <f t="shared" si="3"/>
        <v>90.934844192634557</v>
      </c>
      <c r="N12" s="170">
        <v>65</v>
      </c>
      <c r="O12" s="129">
        <v>87</v>
      </c>
      <c r="P12" s="166">
        <f t="shared" si="4"/>
        <v>133.84615384615384</v>
      </c>
      <c r="Q12" s="170">
        <v>0</v>
      </c>
      <c r="R12" s="129">
        <v>5</v>
      </c>
      <c r="S12" s="166" t="str">
        <f t="shared" si="10"/>
        <v>-</v>
      </c>
      <c r="T12" s="171">
        <v>4</v>
      </c>
      <c r="U12" s="127">
        <v>9</v>
      </c>
      <c r="V12" s="166">
        <f t="shared" si="5"/>
        <v>225</v>
      </c>
      <c r="W12" s="170">
        <v>1306</v>
      </c>
      <c r="X12" s="127">
        <v>836</v>
      </c>
      <c r="Y12" s="166">
        <f t="shared" si="6"/>
        <v>64.012251148545175</v>
      </c>
      <c r="Z12" s="210">
        <v>265</v>
      </c>
      <c r="AA12" s="204">
        <v>160</v>
      </c>
      <c r="AB12" s="166">
        <f t="shared" si="7"/>
        <v>60.377358490566039</v>
      </c>
      <c r="AC12" s="167">
        <v>256</v>
      </c>
      <c r="AD12" s="128">
        <v>156</v>
      </c>
      <c r="AE12" s="166">
        <f t="shared" si="8"/>
        <v>60.9375</v>
      </c>
      <c r="AF12" s="168">
        <v>185</v>
      </c>
      <c r="AG12" s="126">
        <v>102</v>
      </c>
      <c r="AH12" s="166">
        <f t="shared" si="9"/>
        <v>55.135135135135137</v>
      </c>
      <c r="AI12" s="34"/>
      <c r="AJ12" s="38"/>
    </row>
    <row r="13" spans="1:38" s="39" customFormat="1" ht="45.75" customHeight="1" x14ac:dyDescent="0.25">
      <c r="A13" s="135" t="s">
        <v>99</v>
      </c>
      <c r="B13" s="165">
        <v>946</v>
      </c>
      <c r="C13" s="146">
        <v>573</v>
      </c>
      <c r="D13" s="166">
        <f t="shared" si="0"/>
        <v>60.570824524312897</v>
      </c>
      <c r="E13" s="167">
        <v>884</v>
      </c>
      <c r="F13" s="125">
        <v>518</v>
      </c>
      <c r="G13" s="166">
        <f t="shared" si="1"/>
        <v>58.597285067873301</v>
      </c>
      <c r="H13" s="263">
        <f>E13-'статус на початок року'!B13</f>
        <v>637</v>
      </c>
      <c r="I13" s="262">
        <f>F13-'статус на початок року'!C13</f>
        <v>433</v>
      </c>
      <c r="J13" s="257">
        <f t="shared" si="2"/>
        <v>67.974882260596544</v>
      </c>
      <c r="K13" s="168">
        <v>247</v>
      </c>
      <c r="L13" s="160">
        <v>221</v>
      </c>
      <c r="M13" s="169">
        <f t="shared" si="3"/>
        <v>89.473684210526315</v>
      </c>
      <c r="N13" s="170">
        <v>36</v>
      </c>
      <c r="O13" s="129">
        <v>24</v>
      </c>
      <c r="P13" s="166">
        <f t="shared" si="4"/>
        <v>66.666666666666671</v>
      </c>
      <c r="Q13" s="170">
        <v>0</v>
      </c>
      <c r="R13" s="129">
        <v>4</v>
      </c>
      <c r="S13" s="166" t="str">
        <f t="shared" si="10"/>
        <v>-</v>
      </c>
      <c r="T13" s="171">
        <v>1</v>
      </c>
      <c r="U13" s="127">
        <v>24</v>
      </c>
      <c r="V13" s="221">
        <f t="shared" si="5"/>
        <v>2400</v>
      </c>
      <c r="W13" s="170">
        <v>771</v>
      </c>
      <c r="X13" s="127">
        <v>459</v>
      </c>
      <c r="Y13" s="166">
        <f t="shared" si="6"/>
        <v>59.533073929961091</v>
      </c>
      <c r="Z13" s="210">
        <v>95</v>
      </c>
      <c r="AA13" s="204">
        <v>60</v>
      </c>
      <c r="AB13" s="166">
        <f t="shared" si="7"/>
        <v>63.157894736842103</v>
      </c>
      <c r="AC13" s="167">
        <v>85</v>
      </c>
      <c r="AD13" s="128">
        <v>56</v>
      </c>
      <c r="AE13" s="166">
        <f t="shared" si="8"/>
        <v>65.882352941176464</v>
      </c>
      <c r="AF13" s="168">
        <v>60</v>
      </c>
      <c r="AG13" s="126">
        <v>49</v>
      </c>
      <c r="AH13" s="166">
        <f t="shared" si="9"/>
        <v>81.666666666666671</v>
      </c>
      <c r="AI13" s="34"/>
      <c r="AJ13" s="38"/>
    </row>
    <row r="14" spans="1:38" s="39" customFormat="1" ht="45.75" customHeight="1" thickBot="1" x14ac:dyDescent="0.3">
      <c r="A14" s="136" t="s">
        <v>100</v>
      </c>
      <c r="B14" s="172">
        <v>687</v>
      </c>
      <c r="C14" s="215">
        <v>515</v>
      </c>
      <c r="D14" s="173">
        <f t="shared" si="0"/>
        <v>74.96360989810772</v>
      </c>
      <c r="E14" s="174">
        <v>652</v>
      </c>
      <c r="F14" s="137">
        <v>482</v>
      </c>
      <c r="G14" s="173">
        <f t="shared" si="1"/>
        <v>73.926380368098165</v>
      </c>
      <c r="H14" s="264">
        <f>E14-'статус на початок року'!B14</f>
        <v>476</v>
      </c>
      <c r="I14" s="265">
        <f>F14-'статус на початок року'!C14</f>
        <v>379</v>
      </c>
      <c r="J14" s="258">
        <f t="shared" si="2"/>
        <v>79.621848739495803</v>
      </c>
      <c r="K14" s="175">
        <v>155</v>
      </c>
      <c r="L14" s="197">
        <v>159</v>
      </c>
      <c r="M14" s="177">
        <f t="shared" si="3"/>
        <v>102.58064516129032</v>
      </c>
      <c r="N14" s="178">
        <v>64</v>
      </c>
      <c r="O14" s="176">
        <v>74</v>
      </c>
      <c r="P14" s="173">
        <f t="shared" si="4"/>
        <v>115.625</v>
      </c>
      <c r="Q14" s="178">
        <v>0</v>
      </c>
      <c r="R14" s="176">
        <v>19</v>
      </c>
      <c r="S14" s="173" t="str">
        <f t="shared" si="10"/>
        <v>-</v>
      </c>
      <c r="T14" s="179">
        <v>23</v>
      </c>
      <c r="U14" s="138">
        <v>6</v>
      </c>
      <c r="V14" s="173">
        <f t="shared" si="5"/>
        <v>26.086956521739129</v>
      </c>
      <c r="W14" s="178">
        <v>595</v>
      </c>
      <c r="X14" s="138">
        <v>424</v>
      </c>
      <c r="Y14" s="173">
        <f t="shared" si="6"/>
        <v>71.260504201680675</v>
      </c>
      <c r="Z14" s="214">
        <v>107</v>
      </c>
      <c r="AA14" s="227">
        <v>67</v>
      </c>
      <c r="AB14" s="173">
        <f t="shared" si="7"/>
        <v>62.616822429906541</v>
      </c>
      <c r="AC14" s="174">
        <v>103</v>
      </c>
      <c r="AD14" s="188">
        <v>63</v>
      </c>
      <c r="AE14" s="173">
        <f t="shared" si="8"/>
        <v>61.165048543689323</v>
      </c>
      <c r="AF14" s="175">
        <v>69</v>
      </c>
      <c r="AG14" s="187">
        <v>39</v>
      </c>
      <c r="AH14" s="173">
        <f t="shared" si="9"/>
        <v>56.521739130434781</v>
      </c>
      <c r="AI14" s="34"/>
      <c r="AJ14" s="38"/>
    </row>
    <row r="15" spans="1:38" ht="66.75" customHeight="1" x14ac:dyDescent="0.25">
      <c r="A15" s="42"/>
      <c r="B15" s="42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8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4:31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4:31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4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4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4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B1:S1"/>
    <mergeCell ref="P2:S2"/>
    <mergeCell ref="C15:V15"/>
    <mergeCell ref="T4:T5"/>
    <mergeCell ref="L4:L5"/>
    <mergeCell ref="M4:M5"/>
    <mergeCell ref="U4:U5"/>
    <mergeCell ref="V4:V5"/>
    <mergeCell ref="G4:G5"/>
    <mergeCell ref="K4:K5"/>
    <mergeCell ref="N4:N5"/>
    <mergeCell ref="H3:J3"/>
    <mergeCell ref="H4:H5"/>
    <mergeCell ref="I4:I5"/>
    <mergeCell ref="J4:J5"/>
    <mergeCell ref="Q3:S3"/>
    <mergeCell ref="AD4:AD5"/>
    <mergeCell ref="AE4:AE5"/>
    <mergeCell ref="AF2:AH2"/>
    <mergeCell ref="AF3:AH3"/>
    <mergeCell ref="AF4:AF5"/>
    <mergeCell ref="AG4:AG5"/>
    <mergeCell ref="AH4:AH5"/>
    <mergeCell ref="AD2:AE2"/>
    <mergeCell ref="A3:A5"/>
    <mergeCell ref="E3:G3"/>
    <mergeCell ref="K3:M3"/>
    <mergeCell ref="N3:P3"/>
    <mergeCell ref="T3:V3"/>
    <mergeCell ref="O4:O5"/>
    <mergeCell ref="P4:P5"/>
    <mergeCell ref="B3:D3"/>
    <mergeCell ref="Q4:Q5"/>
    <mergeCell ref="R4:R5"/>
    <mergeCell ref="S4:S5"/>
    <mergeCell ref="AA1:AH1"/>
    <mergeCell ref="W3:Y3"/>
    <mergeCell ref="Z3:AB3"/>
    <mergeCell ref="AC3:AE3"/>
    <mergeCell ref="B4:B5"/>
    <mergeCell ref="C4:C5"/>
    <mergeCell ref="D4:D5"/>
    <mergeCell ref="E4:E5"/>
    <mergeCell ref="F4:F5"/>
    <mergeCell ref="W4:W5"/>
    <mergeCell ref="X4:X5"/>
    <mergeCell ref="Y4:Y5"/>
    <mergeCell ref="AC4:AC5"/>
    <mergeCell ref="Z4:Z5"/>
    <mergeCell ref="AA4:AA5"/>
    <mergeCell ref="AB4:AB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9" max="1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67"/>
  <sheetViews>
    <sheetView view="pageBreakPreview" zoomScale="89" zoomScaleNormal="75" zoomScaleSheetLayoutView="89" workbookViewId="0">
      <pane xSplit="1" ySplit="6" topLeftCell="M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2578125" defaultRowHeight="14.25" x14ac:dyDescent="0.2"/>
  <cols>
    <col min="1" max="1" width="25.5703125" style="41" customWidth="1"/>
    <col min="2" max="2" width="11" style="41" customWidth="1"/>
    <col min="3" max="3" width="9.5703125" style="75" customWidth="1"/>
    <col min="4" max="4" width="8.42578125" style="41" customWidth="1"/>
    <col min="5" max="6" width="11.5703125" style="41" customWidth="1"/>
    <col min="7" max="7" width="7.42578125" style="41" customWidth="1"/>
    <col min="8" max="9" width="10" style="41" customWidth="1"/>
    <col min="10" max="10" width="8.7109375" style="41" customWidth="1"/>
    <col min="11" max="11" width="10.42578125" style="41" customWidth="1"/>
    <col min="12" max="12" width="11" style="75" customWidth="1"/>
    <col min="13" max="13" width="7.42578125" style="41" customWidth="1"/>
    <col min="14" max="14" width="8.5703125" style="41" customWidth="1"/>
    <col min="15" max="15" width="9.42578125" style="41" customWidth="1"/>
    <col min="16" max="16" width="7.42578125" style="41" customWidth="1"/>
    <col min="17" max="18" width="9.42578125" style="41" customWidth="1"/>
    <col min="19" max="19" width="9" style="41" customWidth="1"/>
    <col min="20" max="21" width="10.5703125" style="41" customWidth="1"/>
    <col min="22" max="22" width="9.28515625" style="41" customWidth="1"/>
    <col min="23" max="23" width="10" style="41" customWidth="1"/>
    <col min="24" max="24" width="9.42578125" style="41" customWidth="1"/>
    <col min="25" max="25" width="8.42578125" style="41" customWidth="1"/>
    <col min="26" max="27" width="9.5703125" style="41" customWidth="1"/>
    <col min="28" max="28" width="8.42578125" style="41" customWidth="1"/>
    <col min="29" max="30" width="10.5703125" style="41" customWidth="1"/>
    <col min="31" max="31" width="8.42578125" style="41" customWidth="1"/>
    <col min="32" max="33" width="9.5703125" style="41" customWidth="1"/>
    <col min="34" max="34" width="8.42578125" style="41" customWidth="1"/>
    <col min="35" max="16384" width="9.42578125" style="41"/>
  </cols>
  <sheetData>
    <row r="1" spans="1:41" s="26" customFormat="1" ht="60" customHeight="1" x14ac:dyDescent="0.35">
      <c r="B1" s="338" t="s">
        <v>140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33"/>
      <c r="U1" s="233"/>
      <c r="V1" s="233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337"/>
      <c r="AH1" s="337"/>
      <c r="AI1" s="44"/>
      <c r="AK1" s="63" t="s">
        <v>14</v>
      </c>
    </row>
    <row r="2" spans="1:41" s="29" customFormat="1" ht="14.25" customHeight="1" thickBot="1" x14ac:dyDescent="0.3">
      <c r="A2" s="27"/>
      <c r="B2" s="27"/>
      <c r="C2" s="72"/>
      <c r="D2" s="27"/>
      <c r="E2" s="27"/>
      <c r="F2" s="27"/>
      <c r="G2" s="27"/>
      <c r="H2" s="28"/>
      <c r="I2" s="28"/>
      <c r="J2" s="28"/>
      <c r="K2" s="27"/>
      <c r="L2" s="72"/>
      <c r="M2" s="27"/>
      <c r="N2" s="27"/>
      <c r="O2" s="27"/>
      <c r="P2" s="27"/>
      <c r="Q2" s="27"/>
      <c r="R2" s="27"/>
      <c r="S2" s="51" t="s">
        <v>7</v>
      </c>
      <c r="T2" s="51"/>
      <c r="U2" s="51"/>
      <c r="V2" s="51"/>
      <c r="W2" s="51"/>
      <c r="X2" s="27"/>
      <c r="Y2" s="27"/>
      <c r="Z2" s="28"/>
      <c r="AA2" s="28"/>
      <c r="AB2" s="28"/>
      <c r="AC2" s="28"/>
      <c r="AD2" s="28"/>
      <c r="AE2" s="28"/>
      <c r="AG2" s="354"/>
      <c r="AH2" s="354"/>
      <c r="AI2" s="353"/>
      <c r="AJ2" s="353"/>
      <c r="AK2" s="51" t="s">
        <v>7</v>
      </c>
      <c r="AL2" s="51"/>
    </row>
    <row r="3" spans="1:41" s="30" customFormat="1" ht="68.099999999999994" customHeight="1" thickBot="1" x14ac:dyDescent="0.3">
      <c r="A3" s="438"/>
      <c r="B3" s="439" t="s">
        <v>20</v>
      </c>
      <c r="C3" s="439"/>
      <c r="D3" s="439"/>
      <c r="E3" s="439" t="s">
        <v>21</v>
      </c>
      <c r="F3" s="439"/>
      <c r="G3" s="439"/>
      <c r="H3" s="421" t="s">
        <v>104</v>
      </c>
      <c r="I3" s="422"/>
      <c r="J3" s="423"/>
      <c r="K3" s="439" t="s">
        <v>13</v>
      </c>
      <c r="L3" s="439"/>
      <c r="M3" s="439"/>
      <c r="N3" s="443" t="s">
        <v>75</v>
      </c>
      <c r="O3" s="444"/>
      <c r="P3" s="445"/>
      <c r="Q3" s="439" t="s">
        <v>9</v>
      </c>
      <c r="R3" s="439"/>
      <c r="S3" s="439"/>
      <c r="T3" s="421" t="s">
        <v>106</v>
      </c>
      <c r="U3" s="422"/>
      <c r="V3" s="423"/>
      <c r="W3" s="439" t="s">
        <v>10</v>
      </c>
      <c r="X3" s="439"/>
      <c r="Y3" s="439"/>
      <c r="Z3" s="440" t="s">
        <v>8</v>
      </c>
      <c r="AA3" s="441"/>
      <c r="AB3" s="442"/>
      <c r="AC3" s="439" t="s">
        <v>15</v>
      </c>
      <c r="AD3" s="439"/>
      <c r="AE3" s="439"/>
      <c r="AF3" s="439" t="s">
        <v>11</v>
      </c>
      <c r="AG3" s="439"/>
      <c r="AH3" s="439"/>
      <c r="AI3" s="439" t="s">
        <v>12</v>
      </c>
      <c r="AJ3" s="439"/>
      <c r="AK3" s="439"/>
    </row>
    <row r="4" spans="1:41" s="31" customFormat="1" ht="19.5" customHeight="1" x14ac:dyDescent="0.25">
      <c r="A4" s="438"/>
      <c r="B4" s="437" t="s">
        <v>86</v>
      </c>
      <c r="C4" s="437" t="s">
        <v>93</v>
      </c>
      <c r="D4" s="436" t="s">
        <v>2</v>
      </c>
      <c r="E4" s="435" t="s">
        <v>86</v>
      </c>
      <c r="F4" s="435" t="s">
        <v>93</v>
      </c>
      <c r="G4" s="436" t="s">
        <v>2</v>
      </c>
      <c r="H4" s="426" t="s">
        <v>86</v>
      </c>
      <c r="I4" s="406" t="s">
        <v>93</v>
      </c>
      <c r="J4" s="427" t="s">
        <v>2</v>
      </c>
      <c r="K4" s="435" t="s">
        <v>86</v>
      </c>
      <c r="L4" s="437" t="s">
        <v>93</v>
      </c>
      <c r="M4" s="436" t="s">
        <v>2</v>
      </c>
      <c r="N4" s="446" t="s">
        <v>86</v>
      </c>
      <c r="O4" s="446" t="s">
        <v>93</v>
      </c>
      <c r="P4" s="446" t="s">
        <v>2</v>
      </c>
      <c r="Q4" s="435" t="s">
        <v>86</v>
      </c>
      <c r="R4" s="435" t="s">
        <v>93</v>
      </c>
      <c r="S4" s="436" t="s">
        <v>2</v>
      </c>
      <c r="T4" s="426" t="s">
        <v>86</v>
      </c>
      <c r="U4" s="406" t="s">
        <v>93</v>
      </c>
      <c r="V4" s="427" t="s">
        <v>2</v>
      </c>
      <c r="W4" s="435" t="s">
        <v>86</v>
      </c>
      <c r="X4" s="435" t="s">
        <v>93</v>
      </c>
      <c r="Y4" s="436" t="s">
        <v>2</v>
      </c>
      <c r="Z4" s="435" t="s">
        <v>86</v>
      </c>
      <c r="AA4" s="435" t="s">
        <v>93</v>
      </c>
      <c r="AB4" s="436" t="s">
        <v>2</v>
      </c>
      <c r="AC4" s="437" t="s">
        <v>86</v>
      </c>
      <c r="AD4" s="435" t="s">
        <v>93</v>
      </c>
      <c r="AE4" s="436" t="s">
        <v>2</v>
      </c>
      <c r="AF4" s="435" t="s">
        <v>86</v>
      </c>
      <c r="AG4" s="435" t="s">
        <v>93</v>
      </c>
      <c r="AH4" s="436" t="s">
        <v>2</v>
      </c>
      <c r="AI4" s="435" t="s">
        <v>86</v>
      </c>
      <c r="AJ4" s="435" t="s">
        <v>93</v>
      </c>
      <c r="AK4" s="436" t="s">
        <v>2</v>
      </c>
    </row>
    <row r="5" spans="1:41" s="31" customFormat="1" ht="15.75" customHeight="1" thickBot="1" x14ac:dyDescent="0.3">
      <c r="A5" s="438"/>
      <c r="B5" s="437"/>
      <c r="C5" s="437"/>
      <c r="D5" s="436"/>
      <c r="E5" s="435"/>
      <c r="F5" s="435"/>
      <c r="G5" s="436"/>
      <c r="H5" s="327"/>
      <c r="I5" s="325"/>
      <c r="J5" s="328"/>
      <c r="K5" s="435"/>
      <c r="L5" s="437"/>
      <c r="M5" s="436"/>
      <c r="N5" s="447"/>
      <c r="O5" s="447"/>
      <c r="P5" s="447"/>
      <c r="Q5" s="435"/>
      <c r="R5" s="435"/>
      <c r="S5" s="436"/>
      <c r="T5" s="327"/>
      <c r="U5" s="325"/>
      <c r="V5" s="328"/>
      <c r="W5" s="435"/>
      <c r="X5" s="435"/>
      <c r="Y5" s="436"/>
      <c r="Z5" s="435"/>
      <c r="AA5" s="435"/>
      <c r="AB5" s="436"/>
      <c r="AC5" s="437"/>
      <c r="AD5" s="435"/>
      <c r="AE5" s="436"/>
      <c r="AF5" s="435"/>
      <c r="AG5" s="435"/>
      <c r="AH5" s="436"/>
      <c r="AI5" s="435"/>
      <c r="AJ5" s="435"/>
      <c r="AK5" s="436"/>
    </row>
    <row r="6" spans="1:41" s="47" customFormat="1" ht="11.25" customHeight="1" thickBot="1" x14ac:dyDescent="0.25">
      <c r="A6" s="45" t="s">
        <v>3</v>
      </c>
      <c r="B6" s="73">
        <v>1</v>
      </c>
      <c r="C6" s="73">
        <v>2</v>
      </c>
      <c r="D6" s="46">
        <v>3</v>
      </c>
      <c r="E6" s="46">
        <v>4</v>
      </c>
      <c r="F6" s="46">
        <v>5</v>
      </c>
      <c r="G6" s="46">
        <v>6</v>
      </c>
      <c r="H6" s="241">
        <v>7</v>
      </c>
      <c r="I6" s="239">
        <v>8</v>
      </c>
      <c r="J6" s="240">
        <v>9</v>
      </c>
      <c r="K6" s="46">
        <v>7</v>
      </c>
      <c r="L6" s="73">
        <v>8</v>
      </c>
      <c r="M6" s="46">
        <v>9</v>
      </c>
      <c r="N6" s="114"/>
      <c r="O6" s="114"/>
      <c r="P6" s="114"/>
      <c r="Q6" s="46">
        <v>10</v>
      </c>
      <c r="R6" s="46">
        <v>11</v>
      </c>
      <c r="S6" s="46">
        <v>12</v>
      </c>
      <c r="T6" s="241">
        <v>16</v>
      </c>
      <c r="U6" s="239">
        <v>17</v>
      </c>
      <c r="V6" s="240">
        <v>18</v>
      </c>
      <c r="W6" s="46">
        <v>13</v>
      </c>
      <c r="X6" s="46">
        <v>14</v>
      </c>
      <c r="Y6" s="46">
        <v>15</v>
      </c>
      <c r="Z6" s="46">
        <v>16</v>
      </c>
      <c r="AA6" s="46">
        <v>17</v>
      </c>
      <c r="AB6" s="46">
        <v>18</v>
      </c>
      <c r="AC6" s="73">
        <v>19</v>
      </c>
      <c r="AD6" s="46">
        <v>20</v>
      </c>
      <c r="AE6" s="46">
        <v>21</v>
      </c>
      <c r="AF6" s="46">
        <v>22</v>
      </c>
      <c r="AG6" s="46">
        <v>23</v>
      </c>
      <c r="AH6" s="46">
        <v>24</v>
      </c>
      <c r="AI6" s="46">
        <v>25</v>
      </c>
      <c r="AJ6" s="46">
        <v>26</v>
      </c>
      <c r="AK6" s="46">
        <v>27</v>
      </c>
    </row>
    <row r="7" spans="1:41" s="35" customFormat="1" ht="54" customHeight="1" thickBot="1" x14ac:dyDescent="0.3">
      <c r="A7" s="213" t="s">
        <v>32</v>
      </c>
      <c r="B7" s="223">
        <f t="shared" ref="B7:X7" si="0">SUM(B8:B14)</f>
        <v>50317</v>
      </c>
      <c r="C7" s="223">
        <f t="shared" si="0"/>
        <v>33434</v>
      </c>
      <c r="D7" s="33">
        <f>C7*100/B7</f>
        <v>66.446727746089792</v>
      </c>
      <c r="E7" s="223">
        <f t="shared" si="0"/>
        <v>41569</v>
      </c>
      <c r="F7" s="223">
        <f t="shared" si="0"/>
        <v>23866</v>
      </c>
      <c r="G7" s="33">
        <f>F7*100/E7</f>
        <v>57.412976015780991</v>
      </c>
      <c r="H7" s="153">
        <f>SUM(H8:H14)</f>
        <v>28790</v>
      </c>
      <c r="I7" s="151">
        <f>SUM(I8:I14)</f>
        <v>18719</v>
      </c>
      <c r="J7" s="152">
        <f>I7*100/H7</f>
        <v>65.019103855505378</v>
      </c>
      <c r="K7" s="223">
        <f t="shared" si="0"/>
        <v>16911</v>
      </c>
      <c r="L7" s="223">
        <f t="shared" si="0"/>
        <v>15381</v>
      </c>
      <c r="M7" s="33">
        <f>L7*100/K7</f>
        <v>90.952634379989362</v>
      </c>
      <c r="N7" s="115">
        <f t="shared" si="0"/>
        <v>13388</v>
      </c>
      <c r="O7" s="115">
        <f t="shared" si="0"/>
        <v>10650</v>
      </c>
      <c r="P7" s="116"/>
      <c r="Q7" s="223">
        <f t="shared" si="0"/>
        <v>2862</v>
      </c>
      <c r="R7" s="223">
        <f t="shared" si="0"/>
        <v>2723</v>
      </c>
      <c r="S7" s="33">
        <f>R7*100/Q7</f>
        <v>95.143256464011188</v>
      </c>
      <c r="T7" s="153">
        <f>SUM(T8:T14)</f>
        <v>8</v>
      </c>
      <c r="U7" s="151">
        <f>SUM(U8:U14)</f>
        <v>1306</v>
      </c>
      <c r="V7" s="152">
        <f>U7*100/T7</f>
        <v>16325</v>
      </c>
      <c r="W7" s="223">
        <f t="shared" si="0"/>
        <v>308</v>
      </c>
      <c r="X7" s="223">
        <f t="shared" si="0"/>
        <v>565</v>
      </c>
      <c r="Y7" s="33">
        <f>X7*100/W7</f>
        <v>183.44155844155844</v>
      </c>
      <c r="Z7" s="32">
        <f>SUM(Z8:Z14)</f>
        <v>34971</v>
      </c>
      <c r="AA7" s="32">
        <f t="shared" ref="AA7:AJ7" si="1">SUM(AA8:AA14)</f>
        <v>20711</v>
      </c>
      <c r="AB7" s="33">
        <f>AA7*100/Z7</f>
        <v>59.223356495381886</v>
      </c>
      <c r="AC7" s="223">
        <f t="shared" si="1"/>
        <v>6892</v>
      </c>
      <c r="AD7" s="223">
        <f t="shared" si="1"/>
        <v>4094</v>
      </c>
      <c r="AE7" s="33">
        <f>AD7*100/AC7</f>
        <v>59.402205455600694</v>
      </c>
      <c r="AF7" s="223">
        <f t="shared" si="1"/>
        <v>5147</v>
      </c>
      <c r="AG7" s="223">
        <f t="shared" si="1"/>
        <v>2942</v>
      </c>
      <c r="AH7" s="33">
        <f>AG7*100/AF7</f>
        <v>57.159510394404506</v>
      </c>
      <c r="AI7" s="223">
        <f t="shared" si="1"/>
        <v>3638</v>
      </c>
      <c r="AJ7" s="223">
        <f t="shared" si="1"/>
        <v>2034</v>
      </c>
      <c r="AK7" s="33">
        <f>AJ7*100/AI7</f>
        <v>55.909840571742713</v>
      </c>
      <c r="AL7" s="34"/>
      <c r="AO7" s="39"/>
    </row>
    <row r="8" spans="1:41" s="39" customFormat="1" ht="54" customHeight="1" x14ac:dyDescent="0.25">
      <c r="A8" s="134" t="s">
        <v>94</v>
      </c>
      <c r="B8" s="224">
        <v>5663</v>
      </c>
      <c r="C8" s="224">
        <v>5026</v>
      </c>
      <c r="D8" s="37">
        <f t="shared" ref="D8:D14" si="2">C8*100/B8</f>
        <v>88.751545117428918</v>
      </c>
      <c r="E8" s="225">
        <v>4836</v>
      </c>
      <c r="F8" s="225">
        <v>3348</v>
      </c>
      <c r="G8" s="37">
        <f t="shared" ref="G8:G14" si="3">F8*100/E8</f>
        <v>69.230769230769226</v>
      </c>
      <c r="H8" s="162">
        <v>3799</v>
      </c>
      <c r="I8" s="160">
        <v>2822</v>
      </c>
      <c r="J8" s="157">
        <f t="shared" ref="J8:J14" si="4">IF(ISERROR(I8*100/H8),"-",(I8*100/H8))</f>
        <v>74.282705975256647</v>
      </c>
      <c r="K8" s="225">
        <v>2464</v>
      </c>
      <c r="L8" s="224">
        <v>3043</v>
      </c>
      <c r="M8" s="37">
        <f t="shared" ref="M8:M14" si="5">L8*100/K8</f>
        <v>123.49837662337663</v>
      </c>
      <c r="N8" s="120">
        <v>1984</v>
      </c>
      <c r="O8" s="120">
        <v>1879</v>
      </c>
      <c r="P8" s="117"/>
      <c r="Q8" s="225">
        <v>193</v>
      </c>
      <c r="R8" s="225">
        <v>427</v>
      </c>
      <c r="S8" s="37">
        <f t="shared" ref="S8:S14" si="6">R8*100/Q8</f>
        <v>221.24352331606218</v>
      </c>
      <c r="T8" s="162">
        <v>4</v>
      </c>
      <c r="U8" s="160">
        <v>218</v>
      </c>
      <c r="V8" s="166">
        <f t="shared" ref="V8:V14" si="7">IF(ISERROR(U8*100/T8),"-",(U8*100/T8))</f>
        <v>5450</v>
      </c>
      <c r="W8" s="225">
        <v>83</v>
      </c>
      <c r="X8" s="225">
        <v>98</v>
      </c>
      <c r="Y8" s="37">
        <f t="shared" ref="Y8:Y14" si="8">X8*100/W8</f>
        <v>118.07228915662651</v>
      </c>
      <c r="Z8" s="225">
        <v>4403</v>
      </c>
      <c r="AA8" s="226">
        <v>3046</v>
      </c>
      <c r="AB8" s="37">
        <f t="shared" ref="AB8:AB14" si="9">AA8*100/Z8</f>
        <v>69.180104474222119</v>
      </c>
      <c r="AC8" s="226">
        <v>667</v>
      </c>
      <c r="AD8" s="226">
        <v>575</v>
      </c>
      <c r="AE8" s="37">
        <f t="shared" ref="AE8:AE14" si="10">AD8*100/AC8</f>
        <v>86.206896551724142</v>
      </c>
      <c r="AF8" s="226">
        <v>526</v>
      </c>
      <c r="AG8" s="226">
        <v>367</v>
      </c>
      <c r="AH8" s="37">
        <f t="shared" ref="AH8:AH14" si="11">AG8*100/AF8</f>
        <v>69.771863117870723</v>
      </c>
      <c r="AI8" s="226">
        <v>371</v>
      </c>
      <c r="AJ8" s="226">
        <v>248</v>
      </c>
      <c r="AK8" s="37">
        <f t="shared" ref="AK8:AK14" si="12">AJ8*100/AI8</f>
        <v>66.846361185983824</v>
      </c>
      <c r="AL8" s="34"/>
      <c r="AM8" s="38"/>
    </row>
    <row r="9" spans="1:41" s="40" customFormat="1" ht="54" customHeight="1" x14ac:dyDescent="0.25">
      <c r="A9" s="135" t="s">
        <v>95</v>
      </c>
      <c r="B9" s="224">
        <v>4345</v>
      </c>
      <c r="C9" s="224">
        <v>3243</v>
      </c>
      <c r="D9" s="37">
        <f t="shared" si="2"/>
        <v>74.637514384349828</v>
      </c>
      <c r="E9" s="225">
        <v>3427</v>
      </c>
      <c r="F9" s="225">
        <v>2273</v>
      </c>
      <c r="G9" s="37">
        <f t="shared" si="3"/>
        <v>66.326232856725994</v>
      </c>
      <c r="H9" s="170">
        <v>2390</v>
      </c>
      <c r="I9" s="160">
        <v>1781</v>
      </c>
      <c r="J9" s="166">
        <f t="shared" si="4"/>
        <v>74.51882845188284</v>
      </c>
      <c r="K9" s="225">
        <v>1753</v>
      </c>
      <c r="L9" s="224">
        <v>1616</v>
      </c>
      <c r="M9" s="37">
        <f t="shared" si="5"/>
        <v>92.184826012549919</v>
      </c>
      <c r="N9" s="120">
        <v>1204</v>
      </c>
      <c r="O9" s="120">
        <v>1045</v>
      </c>
      <c r="P9" s="117"/>
      <c r="Q9" s="225">
        <v>360</v>
      </c>
      <c r="R9" s="225">
        <v>309</v>
      </c>
      <c r="S9" s="37">
        <f t="shared" si="6"/>
        <v>85.833333333333329</v>
      </c>
      <c r="T9" s="170">
        <v>0</v>
      </c>
      <c r="U9" s="129">
        <v>188</v>
      </c>
      <c r="V9" s="166" t="str">
        <f t="shared" si="7"/>
        <v>-</v>
      </c>
      <c r="W9" s="225">
        <v>12</v>
      </c>
      <c r="X9" s="225">
        <v>29</v>
      </c>
      <c r="Y9" s="37">
        <f t="shared" si="8"/>
        <v>241.66666666666666</v>
      </c>
      <c r="Z9" s="225">
        <v>3036</v>
      </c>
      <c r="AA9" s="226">
        <v>2046</v>
      </c>
      <c r="AB9" s="37">
        <f t="shared" si="9"/>
        <v>67.391304347826093</v>
      </c>
      <c r="AC9" s="226">
        <v>649</v>
      </c>
      <c r="AD9" s="226">
        <v>453</v>
      </c>
      <c r="AE9" s="37">
        <f t="shared" si="10"/>
        <v>69.799691833590146</v>
      </c>
      <c r="AF9" s="226">
        <v>492</v>
      </c>
      <c r="AG9" s="226">
        <v>329</v>
      </c>
      <c r="AH9" s="37">
        <f t="shared" si="11"/>
        <v>66.869918699186996</v>
      </c>
      <c r="AI9" s="226">
        <v>363</v>
      </c>
      <c r="AJ9" s="226">
        <v>229</v>
      </c>
      <c r="AK9" s="37">
        <f t="shared" si="12"/>
        <v>63.085399449035812</v>
      </c>
      <c r="AL9" s="34"/>
      <c r="AM9" s="38"/>
    </row>
    <row r="10" spans="1:41" s="39" customFormat="1" ht="54" customHeight="1" x14ac:dyDescent="0.25">
      <c r="A10" s="135" t="s">
        <v>96</v>
      </c>
      <c r="B10" s="224">
        <v>18703</v>
      </c>
      <c r="C10" s="224">
        <v>9977</v>
      </c>
      <c r="D10" s="37">
        <f t="shared" si="2"/>
        <v>53.34438325402342</v>
      </c>
      <c r="E10" s="225">
        <v>15387</v>
      </c>
      <c r="F10" s="225">
        <v>7218</v>
      </c>
      <c r="G10" s="37">
        <f t="shared" si="3"/>
        <v>46.909728992006237</v>
      </c>
      <c r="H10" s="170">
        <v>9941</v>
      </c>
      <c r="I10" s="160">
        <v>5447</v>
      </c>
      <c r="J10" s="166">
        <f t="shared" si="4"/>
        <v>54.793280354089127</v>
      </c>
      <c r="K10" s="225">
        <v>4577</v>
      </c>
      <c r="L10" s="224">
        <v>3104</v>
      </c>
      <c r="M10" s="37">
        <f t="shared" si="5"/>
        <v>67.817347607603239</v>
      </c>
      <c r="N10" s="120">
        <v>3985</v>
      </c>
      <c r="O10" s="120">
        <v>2454</v>
      </c>
      <c r="P10" s="117"/>
      <c r="Q10" s="225">
        <v>1239</v>
      </c>
      <c r="R10" s="225">
        <v>922</v>
      </c>
      <c r="S10" s="37">
        <f t="shared" si="6"/>
        <v>74.414850686037127</v>
      </c>
      <c r="T10" s="170">
        <v>3</v>
      </c>
      <c r="U10" s="129">
        <v>366</v>
      </c>
      <c r="V10" s="166">
        <f t="shared" si="7"/>
        <v>12200</v>
      </c>
      <c r="W10" s="225">
        <v>133</v>
      </c>
      <c r="X10" s="225">
        <v>225</v>
      </c>
      <c r="Y10" s="37">
        <f t="shared" si="8"/>
        <v>169.17293233082708</v>
      </c>
      <c r="Z10" s="225">
        <v>11854</v>
      </c>
      <c r="AA10" s="226">
        <v>6221</v>
      </c>
      <c r="AB10" s="37">
        <f t="shared" si="9"/>
        <v>52.480175468196393</v>
      </c>
      <c r="AC10" s="226">
        <v>2534</v>
      </c>
      <c r="AD10" s="226">
        <v>1196</v>
      </c>
      <c r="AE10" s="37">
        <f t="shared" si="10"/>
        <v>47.198105761641671</v>
      </c>
      <c r="AF10" s="226">
        <v>1771</v>
      </c>
      <c r="AG10" s="226">
        <v>915</v>
      </c>
      <c r="AH10" s="37">
        <f t="shared" si="11"/>
        <v>51.665725578769056</v>
      </c>
      <c r="AI10" s="226">
        <v>1325</v>
      </c>
      <c r="AJ10" s="226">
        <v>681</v>
      </c>
      <c r="AK10" s="37">
        <f t="shared" si="12"/>
        <v>51.39622641509434</v>
      </c>
      <c r="AL10" s="34"/>
      <c r="AM10" s="38"/>
    </row>
    <row r="11" spans="1:41" s="39" customFormat="1" ht="54" customHeight="1" x14ac:dyDescent="0.25">
      <c r="A11" s="135" t="s">
        <v>97</v>
      </c>
      <c r="B11" s="224">
        <v>5977</v>
      </c>
      <c r="C11" s="224">
        <v>4184</v>
      </c>
      <c r="D11" s="37">
        <f t="shared" si="2"/>
        <v>70.001673080140534</v>
      </c>
      <c r="E11" s="225">
        <v>5163</v>
      </c>
      <c r="F11" s="225">
        <v>3107</v>
      </c>
      <c r="G11" s="37">
        <f t="shared" si="3"/>
        <v>60.178190974239783</v>
      </c>
      <c r="H11" s="170">
        <v>3414</v>
      </c>
      <c r="I11" s="160">
        <v>2400</v>
      </c>
      <c r="J11" s="166">
        <f t="shared" si="4"/>
        <v>70.298769771528995</v>
      </c>
      <c r="K11" s="225">
        <v>1956</v>
      </c>
      <c r="L11" s="224">
        <v>1941</v>
      </c>
      <c r="M11" s="37">
        <f t="shared" si="5"/>
        <v>99.233128834355824</v>
      </c>
      <c r="N11" s="120">
        <v>1429</v>
      </c>
      <c r="O11" s="120">
        <v>1316</v>
      </c>
      <c r="P11" s="117"/>
      <c r="Q11" s="225">
        <v>262</v>
      </c>
      <c r="R11" s="225">
        <v>352</v>
      </c>
      <c r="S11" s="37">
        <f t="shared" si="6"/>
        <v>134.35114503816794</v>
      </c>
      <c r="T11" s="170">
        <v>0</v>
      </c>
      <c r="U11" s="129">
        <v>153</v>
      </c>
      <c r="V11" s="166" t="str">
        <f t="shared" si="7"/>
        <v>-</v>
      </c>
      <c r="W11" s="225">
        <v>3</v>
      </c>
      <c r="X11" s="225">
        <v>87</v>
      </c>
      <c r="Y11" s="37">
        <f t="shared" si="8"/>
        <v>2900</v>
      </c>
      <c r="Z11" s="225">
        <v>4401</v>
      </c>
      <c r="AA11" s="226">
        <v>2786</v>
      </c>
      <c r="AB11" s="37">
        <f t="shared" si="9"/>
        <v>63.303794592138154</v>
      </c>
      <c r="AC11" s="226">
        <v>890</v>
      </c>
      <c r="AD11" s="226">
        <v>532</v>
      </c>
      <c r="AE11" s="37">
        <f t="shared" si="10"/>
        <v>59.775280898876403</v>
      </c>
      <c r="AF11" s="226">
        <v>707</v>
      </c>
      <c r="AG11" s="226">
        <v>381</v>
      </c>
      <c r="AH11" s="37">
        <f t="shared" si="11"/>
        <v>53.889674681753888</v>
      </c>
      <c r="AI11" s="226">
        <v>458</v>
      </c>
      <c r="AJ11" s="226">
        <v>251</v>
      </c>
      <c r="AK11" s="37">
        <f t="shared" si="12"/>
        <v>54.803493449781662</v>
      </c>
      <c r="AL11" s="34"/>
      <c r="AM11" s="38"/>
    </row>
    <row r="12" spans="1:41" s="39" customFormat="1" ht="54" customHeight="1" x14ac:dyDescent="0.25">
      <c r="A12" s="135" t="s">
        <v>98</v>
      </c>
      <c r="B12" s="224">
        <v>8304</v>
      </c>
      <c r="C12" s="224">
        <v>5408</v>
      </c>
      <c r="D12" s="37">
        <f t="shared" si="2"/>
        <v>65.125240847784198</v>
      </c>
      <c r="E12" s="225">
        <v>6747</v>
      </c>
      <c r="F12" s="225">
        <v>3980</v>
      </c>
      <c r="G12" s="37">
        <f t="shared" si="3"/>
        <v>58.989180376463615</v>
      </c>
      <c r="H12" s="170">
        <v>4690</v>
      </c>
      <c r="I12" s="160">
        <v>3056</v>
      </c>
      <c r="J12" s="166">
        <f t="shared" si="4"/>
        <v>65.159914712153522</v>
      </c>
      <c r="K12" s="225">
        <v>3086</v>
      </c>
      <c r="L12" s="224">
        <v>2570</v>
      </c>
      <c r="M12" s="37">
        <f t="shared" si="5"/>
        <v>83.279325988334421</v>
      </c>
      <c r="N12" s="120">
        <v>2451</v>
      </c>
      <c r="O12" s="120">
        <v>1790</v>
      </c>
      <c r="P12" s="117"/>
      <c r="Q12" s="225">
        <v>305</v>
      </c>
      <c r="R12" s="225">
        <v>308</v>
      </c>
      <c r="S12" s="37">
        <f t="shared" si="6"/>
        <v>100.98360655737704</v>
      </c>
      <c r="T12" s="170">
        <v>0</v>
      </c>
      <c r="U12" s="129">
        <v>150</v>
      </c>
      <c r="V12" s="166" t="str">
        <f t="shared" si="7"/>
        <v>-</v>
      </c>
      <c r="W12" s="225">
        <v>27</v>
      </c>
      <c r="X12" s="225">
        <v>32</v>
      </c>
      <c r="Y12" s="37">
        <f t="shared" si="8"/>
        <v>118.51851851851852</v>
      </c>
      <c r="Z12" s="225">
        <v>5794</v>
      </c>
      <c r="AA12" s="226">
        <v>3202</v>
      </c>
      <c r="AB12" s="37">
        <f t="shared" si="9"/>
        <v>55.264066275457367</v>
      </c>
      <c r="AC12" s="226">
        <v>1174</v>
      </c>
      <c r="AD12" s="226">
        <v>733</v>
      </c>
      <c r="AE12" s="37">
        <f t="shared" si="10"/>
        <v>62.436115843270869</v>
      </c>
      <c r="AF12" s="226">
        <v>924</v>
      </c>
      <c r="AG12" s="226">
        <v>551</v>
      </c>
      <c r="AH12" s="37">
        <f t="shared" si="11"/>
        <v>59.632034632034632</v>
      </c>
      <c r="AI12" s="226">
        <v>610</v>
      </c>
      <c r="AJ12" s="226">
        <v>346</v>
      </c>
      <c r="AK12" s="37">
        <f t="shared" si="12"/>
        <v>56.721311475409834</v>
      </c>
      <c r="AL12" s="34"/>
      <c r="AM12" s="38"/>
    </row>
    <row r="13" spans="1:41" s="39" customFormat="1" ht="54" customHeight="1" x14ac:dyDescent="0.25">
      <c r="A13" s="135" t="s">
        <v>99</v>
      </c>
      <c r="B13" s="224">
        <v>4462</v>
      </c>
      <c r="C13" s="224">
        <v>2998</v>
      </c>
      <c r="D13" s="37">
        <f t="shared" si="2"/>
        <v>67.189601075750787</v>
      </c>
      <c r="E13" s="225">
        <v>3497</v>
      </c>
      <c r="F13" s="225">
        <v>1924</v>
      </c>
      <c r="G13" s="37">
        <f t="shared" si="3"/>
        <v>55.018587360594793</v>
      </c>
      <c r="H13" s="170">
        <v>2717</v>
      </c>
      <c r="I13" s="160">
        <v>1604</v>
      </c>
      <c r="J13" s="166">
        <f t="shared" si="4"/>
        <v>59.035701140964299</v>
      </c>
      <c r="K13" s="225">
        <v>1953</v>
      </c>
      <c r="L13" s="224">
        <v>1628</v>
      </c>
      <c r="M13" s="37">
        <f t="shared" si="5"/>
        <v>83.358934971838195</v>
      </c>
      <c r="N13" s="120">
        <v>1412</v>
      </c>
      <c r="O13" s="120">
        <v>1047</v>
      </c>
      <c r="P13" s="117"/>
      <c r="Q13" s="225">
        <v>161</v>
      </c>
      <c r="R13" s="225">
        <v>110</v>
      </c>
      <c r="S13" s="37">
        <f t="shared" si="6"/>
        <v>68.322981366459629</v>
      </c>
      <c r="T13" s="170">
        <v>0</v>
      </c>
      <c r="U13" s="129">
        <v>124</v>
      </c>
      <c r="V13" s="166" t="str">
        <f t="shared" si="7"/>
        <v>-</v>
      </c>
      <c r="W13" s="225">
        <v>5</v>
      </c>
      <c r="X13" s="225">
        <v>67</v>
      </c>
      <c r="Y13" s="37">
        <f t="shared" si="8"/>
        <v>1340</v>
      </c>
      <c r="Z13" s="225">
        <v>3175</v>
      </c>
      <c r="AA13" s="226">
        <v>1665</v>
      </c>
      <c r="AB13" s="37">
        <f t="shared" si="9"/>
        <v>52.440944881889763</v>
      </c>
      <c r="AC13" s="226">
        <v>507</v>
      </c>
      <c r="AD13" s="226">
        <v>269</v>
      </c>
      <c r="AE13" s="37">
        <f t="shared" si="10"/>
        <v>53.057199211045365</v>
      </c>
      <c r="AF13" s="226">
        <v>320</v>
      </c>
      <c r="AG13" s="226">
        <v>158</v>
      </c>
      <c r="AH13" s="37">
        <f t="shared" si="11"/>
        <v>49.375</v>
      </c>
      <c r="AI13" s="226">
        <v>226</v>
      </c>
      <c r="AJ13" s="226">
        <v>129</v>
      </c>
      <c r="AK13" s="37">
        <f t="shared" si="12"/>
        <v>57.079646017699112</v>
      </c>
      <c r="AL13" s="34"/>
      <c r="AM13" s="38"/>
    </row>
    <row r="14" spans="1:41" s="39" customFormat="1" ht="54" customHeight="1" thickBot="1" x14ac:dyDescent="0.3">
      <c r="A14" s="136" t="s">
        <v>100</v>
      </c>
      <c r="B14" s="224">
        <v>2863</v>
      </c>
      <c r="C14" s="224">
        <v>2598</v>
      </c>
      <c r="D14" s="37">
        <f t="shared" si="2"/>
        <v>90.743974851554313</v>
      </c>
      <c r="E14" s="225">
        <v>2512</v>
      </c>
      <c r="F14" s="225">
        <v>2016</v>
      </c>
      <c r="G14" s="37">
        <f t="shared" si="3"/>
        <v>80.254777070063696</v>
      </c>
      <c r="H14" s="178">
        <v>1839</v>
      </c>
      <c r="I14" s="197">
        <v>1609</v>
      </c>
      <c r="J14" s="173">
        <f t="shared" si="4"/>
        <v>87.493202827623705</v>
      </c>
      <c r="K14" s="225">
        <v>1122</v>
      </c>
      <c r="L14" s="224">
        <v>1479</v>
      </c>
      <c r="M14" s="37">
        <f t="shared" si="5"/>
        <v>131.81818181818181</v>
      </c>
      <c r="N14" s="120">
        <v>923</v>
      </c>
      <c r="O14" s="120">
        <v>1119</v>
      </c>
      <c r="P14" s="117"/>
      <c r="Q14" s="225">
        <v>342</v>
      </c>
      <c r="R14" s="225">
        <v>295</v>
      </c>
      <c r="S14" s="37">
        <f t="shared" si="6"/>
        <v>86.257309941520461</v>
      </c>
      <c r="T14" s="178">
        <v>1</v>
      </c>
      <c r="U14" s="176">
        <v>107</v>
      </c>
      <c r="V14" s="173">
        <f t="shared" si="7"/>
        <v>10700</v>
      </c>
      <c r="W14" s="225">
        <v>45</v>
      </c>
      <c r="X14" s="225">
        <v>27</v>
      </c>
      <c r="Y14" s="37">
        <f t="shared" si="8"/>
        <v>60</v>
      </c>
      <c r="Z14" s="225">
        <v>2308</v>
      </c>
      <c r="AA14" s="226">
        <v>1745</v>
      </c>
      <c r="AB14" s="37">
        <f t="shared" si="9"/>
        <v>75.606585788561532</v>
      </c>
      <c r="AC14" s="226">
        <v>471</v>
      </c>
      <c r="AD14" s="226">
        <v>336</v>
      </c>
      <c r="AE14" s="37">
        <f t="shared" si="10"/>
        <v>71.337579617834393</v>
      </c>
      <c r="AF14" s="226">
        <v>407</v>
      </c>
      <c r="AG14" s="226">
        <v>241</v>
      </c>
      <c r="AH14" s="37">
        <f t="shared" si="11"/>
        <v>59.213759213759211</v>
      </c>
      <c r="AI14" s="226">
        <v>285</v>
      </c>
      <c r="AJ14" s="226">
        <v>150</v>
      </c>
      <c r="AK14" s="37">
        <f t="shared" si="12"/>
        <v>52.631578947368418</v>
      </c>
      <c r="AL14" s="34"/>
      <c r="AM14" s="38"/>
    </row>
    <row r="15" spans="1:41" ht="15" x14ac:dyDescent="0.25">
      <c r="A15" s="42"/>
      <c r="B15" s="42"/>
      <c r="C15" s="74"/>
      <c r="D15" s="42"/>
      <c r="E15" s="42"/>
      <c r="F15" s="42"/>
      <c r="G15" s="42"/>
      <c r="H15" s="42"/>
      <c r="I15" s="42"/>
      <c r="J15" s="42"/>
      <c r="K15" s="42"/>
      <c r="L15" s="74"/>
      <c r="M15" s="42"/>
      <c r="N15" s="42"/>
      <c r="O15" s="42"/>
      <c r="P15" s="42"/>
      <c r="Q15" s="43"/>
      <c r="R15" s="43"/>
      <c r="S15" s="43"/>
      <c r="T15" s="234"/>
      <c r="U15" s="234"/>
      <c r="V15" s="234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41" x14ac:dyDescent="0.2"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7:34" x14ac:dyDescent="0.2"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7:34" x14ac:dyDescent="0.2"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7:34" x14ac:dyDescent="0.2"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7:34" x14ac:dyDescent="0.2"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7:34" x14ac:dyDescent="0.2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7:34" x14ac:dyDescent="0.2"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7:34" x14ac:dyDescent="0.2"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7:34" x14ac:dyDescent="0.2"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7:34" x14ac:dyDescent="0.2"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7:34" x14ac:dyDescent="0.2"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7:34" x14ac:dyDescent="0.2"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7:34" x14ac:dyDescent="0.2"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7:34" x14ac:dyDescent="0.2"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7:34" x14ac:dyDescent="0.2"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7:34" x14ac:dyDescent="0.2"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7:34" x14ac:dyDescent="0.2"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7:34" x14ac:dyDescent="0.2"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7:34" x14ac:dyDescent="0.2"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7:34" x14ac:dyDescent="0.2"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7:34" x14ac:dyDescent="0.2"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7:34" x14ac:dyDescent="0.2"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7:34" x14ac:dyDescent="0.2"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7:34" x14ac:dyDescent="0.2"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7:34" x14ac:dyDescent="0.2"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7:34" x14ac:dyDescent="0.2"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17:34" x14ac:dyDescent="0.2"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17:34" x14ac:dyDescent="0.2"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7:34" x14ac:dyDescent="0.2"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7:34" x14ac:dyDescent="0.2"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7:34" x14ac:dyDescent="0.2"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7:34" x14ac:dyDescent="0.2"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7:34" x14ac:dyDescent="0.2"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7:34" x14ac:dyDescent="0.2"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7:34" x14ac:dyDescent="0.2"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7:34" x14ac:dyDescent="0.2"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7:34" x14ac:dyDescent="0.2"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</row>
    <row r="53" spans="17:34" x14ac:dyDescent="0.2"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7:34" x14ac:dyDescent="0.2"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7:34" x14ac:dyDescent="0.2"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17:34" x14ac:dyDescent="0.2"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7:34" x14ac:dyDescent="0.2"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17:34" x14ac:dyDescent="0.2"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7:34" x14ac:dyDescent="0.2"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7:34" x14ac:dyDescent="0.2"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7:34" x14ac:dyDescent="0.2"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7:34" x14ac:dyDescent="0.2"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7:34" x14ac:dyDescent="0.2"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7:34" x14ac:dyDescent="0.2"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7:34" x14ac:dyDescent="0.2"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7:34" x14ac:dyDescent="0.2"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7:34" x14ac:dyDescent="0.2">
      <c r="Q67" s="43"/>
      <c r="R67" s="43"/>
      <c r="S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</sheetData>
  <mergeCells count="53">
    <mergeCell ref="T3:V3"/>
    <mergeCell ref="T4:T5"/>
    <mergeCell ref="U4:U5"/>
    <mergeCell ref="V4:V5"/>
    <mergeCell ref="N3:P3"/>
    <mergeCell ref="N4:N5"/>
    <mergeCell ref="O4:O5"/>
    <mergeCell ref="P4:P5"/>
    <mergeCell ref="B1:S1"/>
    <mergeCell ref="E4:E5"/>
    <mergeCell ref="F4:F5"/>
    <mergeCell ref="G4:G5"/>
    <mergeCell ref="H3:J3"/>
    <mergeCell ref="H4:H5"/>
    <mergeCell ref="I4:I5"/>
    <mergeCell ref="J4:J5"/>
    <mergeCell ref="AG1:AH1"/>
    <mergeCell ref="AG2:AH2"/>
    <mergeCell ref="AI2:AJ2"/>
    <mergeCell ref="A3:A5"/>
    <mergeCell ref="B3:D3"/>
    <mergeCell ref="E3:G3"/>
    <mergeCell ref="K3:M3"/>
    <mergeCell ref="Q3:S3"/>
    <mergeCell ref="W3:Y3"/>
    <mergeCell ref="Z3:AB3"/>
    <mergeCell ref="AC3:AE3"/>
    <mergeCell ref="AF3:AH3"/>
    <mergeCell ref="AI3:AK3"/>
    <mergeCell ref="B4:B5"/>
    <mergeCell ref="C4:C5"/>
    <mergeCell ref="D4:D5"/>
    <mergeCell ref="AB4:AB5"/>
    <mergeCell ref="K4:K5"/>
    <mergeCell ref="L4:L5"/>
    <mergeCell ref="M4:M5"/>
    <mergeCell ref="Q4:Q5"/>
    <mergeCell ref="R4:R5"/>
    <mergeCell ref="S4:S5"/>
    <mergeCell ref="W4:W5"/>
    <mergeCell ref="X4:X5"/>
    <mergeCell ref="Y4:Y5"/>
    <mergeCell ref="Z4:Z5"/>
    <mergeCell ref="AA4:AA5"/>
    <mergeCell ref="AI4:AI5"/>
    <mergeCell ref="AJ4:AJ5"/>
    <mergeCell ref="AK4:AK5"/>
    <mergeCell ref="AC4:AC5"/>
    <mergeCell ref="AD4:AD5"/>
    <mergeCell ref="AE4:AE5"/>
    <mergeCell ref="AF4:AF5"/>
    <mergeCell ref="AG4:AG5"/>
    <mergeCell ref="AH4:AH5"/>
  </mergeCells>
  <pageMargins left="0.31496062992125984" right="0.31496062992125984" top="0.35433070866141736" bottom="0.15748031496062992" header="0.31496062992125984" footer="0.31496062992125984"/>
  <pageSetup paperSize="9" scale="55" orientation="landscape" r:id="rId1"/>
  <colBreaks count="1" manualBreakCount="1">
    <brk id="22" max="3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:S14"/>
  <sheetViews>
    <sheetView workbookViewId="0">
      <selection activeCell="H14" sqref="H14"/>
    </sheetView>
  </sheetViews>
  <sheetFormatPr defaultRowHeight="15" x14ac:dyDescent="0.25"/>
  <cols>
    <col min="1" max="1" width="28.5703125" customWidth="1"/>
    <col min="2" max="19" width="14.85546875" customWidth="1"/>
  </cols>
  <sheetData>
    <row r="4" spans="1:19" ht="15.75" thickBot="1" x14ac:dyDescent="0.3"/>
    <row r="5" spans="1:19" ht="64.5" customHeight="1" thickBot="1" x14ac:dyDescent="0.3">
      <c r="B5" s="448" t="s">
        <v>109</v>
      </c>
      <c r="C5" s="449"/>
      <c r="D5" s="448" t="s">
        <v>112</v>
      </c>
      <c r="E5" s="449"/>
      <c r="F5" s="448" t="s">
        <v>113</v>
      </c>
      <c r="G5" s="449"/>
      <c r="H5" s="448" t="s">
        <v>114</v>
      </c>
      <c r="I5" s="449"/>
      <c r="J5" s="448" t="s">
        <v>115</v>
      </c>
      <c r="K5" s="449"/>
      <c r="L5" s="448" t="s">
        <v>70</v>
      </c>
      <c r="M5" s="449"/>
      <c r="N5" s="448" t="s">
        <v>71</v>
      </c>
      <c r="O5" s="449"/>
      <c r="P5" s="448" t="s">
        <v>116</v>
      </c>
      <c r="Q5" s="449"/>
      <c r="R5" s="448" t="s">
        <v>117</v>
      </c>
      <c r="S5" s="449"/>
    </row>
    <row r="6" spans="1:19" s="245" customFormat="1" ht="27" customHeight="1" x14ac:dyDescent="0.25">
      <c r="B6" s="247" t="s">
        <v>110</v>
      </c>
      <c r="C6" s="248" t="s">
        <v>111</v>
      </c>
      <c r="D6" s="247" t="s">
        <v>110</v>
      </c>
      <c r="E6" s="248" t="s">
        <v>111</v>
      </c>
      <c r="F6" s="247" t="s">
        <v>110</v>
      </c>
      <c r="G6" s="248" t="s">
        <v>111</v>
      </c>
      <c r="H6" s="247" t="s">
        <v>110</v>
      </c>
      <c r="I6" s="248" t="s">
        <v>111</v>
      </c>
      <c r="J6" s="247" t="s">
        <v>110</v>
      </c>
      <c r="K6" s="248" t="s">
        <v>111</v>
      </c>
      <c r="L6" s="247" t="s">
        <v>110</v>
      </c>
      <c r="M6" s="248" t="s">
        <v>111</v>
      </c>
      <c r="N6" s="247" t="s">
        <v>110</v>
      </c>
      <c r="O6" s="248" t="s">
        <v>111</v>
      </c>
      <c r="P6" s="247" t="s">
        <v>110</v>
      </c>
      <c r="Q6" s="248" t="s">
        <v>111</v>
      </c>
      <c r="R6" s="247" t="s">
        <v>110</v>
      </c>
      <c r="S6" s="248" t="s">
        <v>111</v>
      </c>
    </row>
    <row r="7" spans="1:19" ht="20.25" x14ac:dyDescent="0.3">
      <c r="A7" s="246" t="s">
        <v>32</v>
      </c>
      <c r="B7" s="249">
        <f t="shared" ref="B7:S7" si="0">SUM(B8:B14)</f>
        <v>3472</v>
      </c>
      <c r="C7" s="250">
        <f t="shared" si="0"/>
        <v>1379</v>
      </c>
      <c r="D7" s="249">
        <f t="shared" si="0"/>
        <v>1279</v>
      </c>
      <c r="E7" s="250">
        <f t="shared" si="0"/>
        <v>569</v>
      </c>
      <c r="F7" s="249">
        <f t="shared" si="0"/>
        <v>399</v>
      </c>
      <c r="G7" s="250">
        <f t="shared" si="0"/>
        <v>43</v>
      </c>
      <c r="H7" s="249">
        <f t="shared" si="0"/>
        <v>42</v>
      </c>
      <c r="I7" s="250">
        <f t="shared" si="0"/>
        <v>545</v>
      </c>
      <c r="J7" s="249">
        <f t="shared" si="0"/>
        <v>4028</v>
      </c>
      <c r="K7" s="250">
        <f t="shared" si="0"/>
        <v>1329</v>
      </c>
      <c r="L7" s="249">
        <f t="shared" si="0"/>
        <v>7939</v>
      </c>
      <c r="M7" s="250">
        <f t="shared" si="0"/>
        <v>3857</v>
      </c>
      <c r="N7" s="249">
        <f t="shared" si="0"/>
        <v>4840</v>
      </c>
      <c r="O7" s="250">
        <f t="shared" si="0"/>
        <v>1290</v>
      </c>
      <c r="P7" s="249">
        <f t="shared" si="0"/>
        <v>7663</v>
      </c>
      <c r="Q7" s="250">
        <f t="shared" si="0"/>
        <v>3086</v>
      </c>
      <c r="R7" s="249">
        <f t="shared" si="0"/>
        <v>5116</v>
      </c>
      <c r="S7" s="250">
        <f t="shared" si="0"/>
        <v>2061</v>
      </c>
    </row>
    <row r="8" spans="1:19" ht="37.5" x14ac:dyDescent="0.3">
      <c r="A8" s="134" t="s">
        <v>94</v>
      </c>
      <c r="B8" s="249">
        <v>259</v>
      </c>
      <c r="C8" s="250">
        <v>118</v>
      </c>
      <c r="D8" s="249">
        <v>97</v>
      </c>
      <c r="E8" s="250">
        <v>43</v>
      </c>
      <c r="F8" s="249">
        <v>20</v>
      </c>
      <c r="G8" s="250">
        <v>2</v>
      </c>
      <c r="H8" s="249">
        <v>3</v>
      </c>
      <c r="I8" s="250">
        <v>90</v>
      </c>
      <c r="J8" s="249">
        <v>343</v>
      </c>
      <c r="K8" s="250">
        <v>166</v>
      </c>
      <c r="L8" s="249">
        <v>618</v>
      </c>
      <c r="M8" s="250">
        <v>387</v>
      </c>
      <c r="N8" s="249">
        <v>419</v>
      </c>
      <c r="O8" s="250">
        <v>139</v>
      </c>
      <c r="P8" s="249">
        <v>816</v>
      </c>
      <c r="Q8" s="250">
        <v>403</v>
      </c>
      <c r="R8" s="249">
        <v>221</v>
      </c>
      <c r="S8" s="250">
        <v>123</v>
      </c>
    </row>
    <row r="9" spans="1:19" ht="37.5" x14ac:dyDescent="0.3">
      <c r="A9" s="135" t="s">
        <v>95</v>
      </c>
      <c r="B9" s="249">
        <v>360</v>
      </c>
      <c r="C9" s="250">
        <v>128</v>
      </c>
      <c r="D9" s="249">
        <v>159</v>
      </c>
      <c r="E9" s="250">
        <v>55</v>
      </c>
      <c r="F9" s="249">
        <v>64</v>
      </c>
      <c r="G9" s="250">
        <v>8</v>
      </c>
      <c r="H9" s="249">
        <v>2</v>
      </c>
      <c r="I9" s="250">
        <v>39</v>
      </c>
      <c r="J9" s="249">
        <v>305</v>
      </c>
      <c r="K9" s="250">
        <v>115</v>
      </c>
      <c r="L9" s="249">
        <v>617</v>
      </c>
      <c r="M9" s="250">
        <v>368</v>
      </c>
      <c r="N9" s="249">
        <v>420</v>
      </c>
      <c r="O9" s="250">
        <v>124</v>
      </c>
      <c r="P9" s="249">
        <v>478</v>
      </c>
      <c r="Q9" s="250">
        <v>240</v>
      </c>
      <c r="R9" s="249">
        <v>559</v>
      </c>
      <c r="S9" s="250">
        <v>252</v>
      </c>
    </row>
    <row r="10" spans="1:19" ht="37.5" x14ac:dyDescent="0.3">
      <c r="A10" s="135" t="s">
        <v>96</v>
      </c>
      <c r="B10" s="249">
        <v>1425</v>
      </c>
      <c r="C10" s="250">
        <v>478</v>
      </c>
      <c r="D10" s="249">
        <v>462</v>
      </c>
      <c r="E10" s="250">
        <v>216</v>
      </c>
      <c r="F10" s="249">
        <v>175</v>
      </c>
      <c r="G10" s="250">
        <v>12</v>
      </c>
      <c r="H10" s="249">
        <v>31</v>
      </c>
      <c r="I10" s="250">
        <v>210</v>
      </c>
      <c r="J10" s="249">
        <v>1765</v>
      </c>
      <c r="K10" s="250">
        <v>447</v>
      </c>
      <c r="L10" s="249">
        <v>3324</v>
      </c>
      <c r="M10" s="250">
        <v>1340</v>
      </c>
      <c r="N10" s="249">
        <v>2122</v>
      </c>
      <c r="O10" s="250">
        <v>431</v>
      </c>
      <c r="P10" s="249">
        <v>3966</v>
      </c>
      <c r="Q10" s="250">
        <v>1268</v>
      </c>
      <c r="R10" s="249">
        <v>1480</v>
      </c>
      <c r="S10" s="250">
        <v>503</v>
      </c>
    </row>
    <row r="11" spans="1:19" ht="37.5" x14ac:dyDescent="0.3">
      <c r="A11" s="135" t="s">
        <v>97</v>
      </c>
      <c r="B11" s="249">
        <v>518</v>
      </c>
      <c r="C11" s="250">
        <v>211</v>
      </c>
      <c r="D11" s="249">
        <v>205</v>
      </c>
      <c r="E11" s="250">
        <v>68</v>
      </c>
      <c r="F11" s="249">
        <v>41</v>
      </c>
      <c r="G11" s="250">
        <v>5</v>
      </c>
      <c r="H11" s="249">
        <v>2</v>
      </c>
      <c r="I11" s="250">
        <v>66</v>
      </c>
      <c r="J11" s="249">
        <v>524</v>
      </c>
      <c r="K11" s="250">
        <v>202</v>
      </c>
      <c r="L11" s="249">
        <v>1128</v>
      </c>
      <c r="M11" s="250">
        <v>538</v>
      </c>
      <c r="N11" s="249">
        <v>621</v>
      </c>
      <c r="O11" s="250">
        <v>169</v>
      </c>
      <c r="P11" s="249">
        <v>612</v>
      </c>
      <c r="Q11" s="250">
        <v>274</v>
      </c>
      <c r="R11" s="249">
        <v>1137</v>
      </c>
      <c r="S11" s="250">
        <v>433</v>
      </c>
    </row>
    <row r="12" spans="1:19" ht="37.5" x14ac:dyDescent="0.3">
      <c r="A12" s="135" t="s">
        <v>98</v>
      </c>
      <c r="B12" s="249">
        <v>487</v>
      </c>
      <c r="C12" s="250">
        <v>256</v>
      </c>
      <c r="D12" s="249">
        <v>169</v>
      </c>
      <c r="E12" s="250">
        <v>89</v>
      </c>
      <c r="F12" s="249">
        <v>45</v>
      </c>
      <c r="G12" s="250">
        <v>4</v>
      </c>
      <c r="H12" s="249">
        <v>0</v>
      </c>
      <c r="I12" s="250">
        <v>84</v>
      </c>
      <c r="J12" s="249">
        <v>638</v>
      </c>
      <c r="K12" s="250">
        <v>236</v>
      </c>
      <c r="L12" s="249">
        <v>1292</v>
      </c>
      <c r="M12" s="250">
        <v>677</v>
      </c>
      <c r="N12" s="249">
        <v>765</v>
      </c>
      <c r="O12" s="250">
        <v>247</v>
      </c>
      <c r="P12" s="249">
        <v>987</v>
      </c>
      <c r="Q12" s="250">
        <v>493</v>
      </c>
      <c r="R12" s="249">
        <v>1070</v>
      </c>
      <c r="S12" s="250">
        <v>431</v>
      </c>
    </row>
    <row r="13" spans="1:19" ht="37.5" x14ac:dyDescent="0.3">
      <c r="A13" s="135" t="s">
        <v>99</v>
      </c>
      <c r="B13" s="249">
        <v>247</v>
      </c>
      <c r="C13" s="250">
        <v>85</v>
      </c>
      <c r="D13" s="249">
        <v>119</v>
      </c>
      <c r="E13" s="250">
        <v>52</v>
      </c>
      <c r="F13" s="249">
        <v>32</v>
      </c>
      <c r="G13" s="250">
        <v>1</v>
      </c>
      <c r="H13" s="249">
        <v>4</v>
      </c>
      <c r="I13" s="250">
        <v>25</v>
      </c>
      <c r="J13" s="249">
        <v>252</v>
      </c>
      <c r="K13" s="250">
        <v>79</v>
      </c>
      <c r="L13" s="249">
        <v>489</v>
      </c>
      <c r="M13" s="250">
        <v>244</v>
      </c>
      <c r="N13" s="249">
        <v>291</v>
      </c>
      <c r="O13" s="250">
        <v>76</v>
      </c>
      <c r="P13" s="249">
        <v>474</v>
      </c>
      <c r="Q13" s="250">
        <v>178</v>
      </c>
      <c r="R13" s="249">
        <v>306</v>
      </c>
      <c r="S13" s="250">
        <v>142</v>
      </c>
    </row>
    <row r="14" spans="1:19" ht="38.25" thickBot="1" x14ac:dyDescent="0.35">
      <c r="A14" s="136" t="s">
        <v>100</v>
      </c>
      <c r="B14" s="251">
        <v>176</v>
      </c>
      <c r="C14" s="252">
        <v>103</v>
      </c>
      <c r="D14" s="251">
        <v>68</v>
      </c>
      <c r="E14" s="252">
        <v>46</v>
      </c>
      <c r="F14" s="251">
        <v>22</v>
      </c>
      <c r="G14" s="252">
        <v>11</v>
      </c>
      <c r="H14" s="251">
        <v>0</v>
      </c>
      <c r="I14" s="252">
        <v>31</v>
      </c>
      <c r="J14" s="251">
        <v>201</v>
      </c>
      <c r="K14" s="252">
        <v>84</v>
      </c>
      <c r="L14" s="251">
        <v>471</v>
      </c>
      <c r="M14" s="252">
        <v>303</v>
      </c>
      <c r="N14" s="251">
        <v>202</v>
      </c>
      <c r="O14" s="252">
        <v>104</v>
      </c>
      <c r="P14" s="251">
        <v>330</v>
      </c>
      <c r="Q14" s="252">
        <v>230</v>
      </c>
      <c r="R14" s="251">
        <v>343</v>
      </c>
      <c r="S14" s="252">
        <v>177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8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20"/>
  <sheetViews>
    <sheetView view="pageBreakPreview" zoomScale="82" zoomScaleNormal="70" zoomScaleSheetLayoutView="82" workbookViewId="0">
      <selection activeCell="B15" sqref="B15:C16"/>
    </sheetView>
  </sheetViews>
  <sheetFormatPr defaultColWidth="8" defaultRowHeight="12.75" x14ac:dyDescent="0.2"/>
  <cols>
    <col min="1" max="1" width="60.5703125" style="2" customWidth="1"/>
    <col min="2" max="2" width="26.42578125" style="2" customWidth="1"/>
    <col min="3" max="3" width="25.85546875" style="2" customWidth="1"/>
    <col min="4" max="4" width="10.5703125" style="2" customWidth="1"/>
    <col min="5" max="5" width="11.5703125" style="2" customWidth="1"/>
    <col min="6" max="16384" width="8" style="2"/>
  </cols>
  <sheetData>
    <row r="1" spans="1:11" ht="54.75" customHeight="1" x14ac:dyDescent="0.2">
      <c r="A1" s="303" t="s">
        <v>66</v>
      </c>
      <c r="B1" s="303"/>
      <c r="C1" s="303"/>
      <c r="D1" s="303"/>
      <c r="E1" s="303"/>
    </row>
    <row r="2" spans="1:11" s="3" customFormat="1" ht="23.25" customHeight="1" x14ac:dyDescent="0.25">
      <c r="A2" s="308" t="s">
        <v>0</v>
      </c>
      <c r="B2" s="342" t="s">
        <v>127</v>
      </c>
      <c r="C2" s="342" t="s">
        <v>128</v>
      </c>
      <c r="D2" s="306" t="s">
        <v>1</v>
      </c>
      <c r="E2" s="307"/>
    </row>
    <row r="3" spans="1:11" s="3" customFormat="1" ht="42" customHeight="1" x14ac:dyDescent="0.25">
      <c r="A3" s="309"/>
      <c r="B3" s="343"/>
      <c r="C3" s="343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25</v>
      </c>
      <c r="B5" s="64">
        <f>'4(особи з інвалідн.-ЦЗ)'!B7</f>
        <v>4101</v>
      </c>
      <c r="C5" s="64">
        <f>'4(особи з інвалідн.-ЦЗ)'!C7</f>
        <v>2550</v>
      </c>
      <c r="D5" s="9">
        <f t="shared" ref="D5" si="0">C5*100/B5</f>
        <v>62.179956108266275</v>
      </c>
      <c r="E5" s="65">
        <f t="shared" ref="E5" si="1">C5-B5</f>
        <v>-1551</v>
      </c>
      <c r="K5" s="11"/>
    </row>
    <row r="6" spans="1:11" s="3" customFormat="1" ht="26.85" customHeight="1" x14ac:dyDescent="0.25">
      <c r="A6" s="8" t="s">
        <v>26</v>
      </c>
      <c r="B6" s="64">
        <f>'4(особи з інвалідн.-ЦЗ)'!E7</f>
        <v>3851</v>
      </c>
      <c r="C6" s="64">
        <f>'4(особи з інвалідн.-ЦЗ)'!F7</f>
        <v>2299</v>
      </c>
      <c r="D6" s="9">
        <f t="shared" ref="D6:D12" si="2">C6*100/B6</f>
        <v>59.698779537782393</v>
      </c>
      <c r="E6" s="65">
        <f t="shared" ref="E6:E12" si="3">C6-B6</f>
        <v>-1552</v>
      </c>
      <c r="K6" s="11"/>
    </row>
    <row r="7" spans="1:11" s="3" customFormat="1" ht="23.1" customHeight="1" x14ac:dyDescent="0.25">
      <c r="A7" s="266" t="s">
        <v>102</v>
      </c>
      <c r="B7" s="82">
        <f>'4(особи з інвалідн.-ЦЗ)'!H7</f>
        <v>2572</v>
      </c>
      <c r="C7" s="82">
        <f>'4(особи з інвалідн.-ЦЗ)'!I7</f>
        <v>1730</v>
      </c>
      <c r="D7" s="14">
        <f t="shared" si="2"/>
        <v>67.262830482115092</v>
      </c>
      <c r="E7" s="76">
        <f t="shared" si="3"/>
        <v>-842</v>
      </c>
      <c r="K7" s="11"/>
    </row>
    <row r="8" spans="1:11" s="3" customFormat="1" ht="47.1" customHeight="1" x14ac:dyDescent="0.25">
      <c r="A8" s="12" t="s">
        <v>27</v>
      </c>
      <c r="B8" s="64">
        <f>'4(особи з інвалідн.-ЦЗ)'!K7</f>
        <v>757</v>
      </c>
      <c r="C8" s="64">
        <f>'4(особи з інвалідн.-ЦЗ)'!L7</f>
        <v>729</v>
      </c>
      <c r="D8" s="9">
        <f t="shared" si="2"/>
        <v>96.301188903566711</v>
      </c>
      <c r="E8" s="65">
        <f t="shared" si="3"/>
        <v>-28</v>
      </c>
      <c r="K8" s="11"/>
    </row>
    <row r="9" spans="1:11" s="3" customFormat="1" ht="27.6" customHeight="1" x14ac:dyDescent="0.25">
      <c r="A9" s="13" t="s">
        <v>28</v>
      </c>
      <c r="B9" s="64">
        <f>'4(особи з інвалідн.-ЦЗ)'!N7</f>
        <v>244</v>
      </c>
      <c r="C9" s="64">
        <f>'4(особи з інвалідн.-ЦЗ)'!O7</f>
        <v>247</v>
      </c>
      <c r="D9" s="9">
        <f t="shared" si="2"/>
        <v>101.22950819672131</v>
      </c>
      <c r="E9" s="65">
        <f t="shared" si="3"/>
        <v>3</v>
      </c>
      <c r="K9" s="11"/>
    </row>
    <row r="10" spans="1:11" s="3" customFormat="1" ht="23.1" customHeight="1" x14ac:dyDescent="0.25">
      <c r="A10" s="267" t="s">
        <v>103</v>
      </c>
      <c r="B10" s="82">
        <f>'4(особи з інвалідн.-ЦЗ)'!Q7</f>
        <v>1</v>
      </c>
      <c r="C10" s="82">
        <f>'4(особи з інвалідн.-ЦЗ)'!R7</f>
        <v>54</v>
      </c>
      <c r="D10" s="315">
        <f>C10-B10</f>
        <v>53</v>
      </c>
      <c r="E10" s="316"/>
      <c r="K10" s="11"/>
    </row>
    <row r="11" spans="1:11" s="3" customFormat="1" ht="46.35" customHeight="1" x14ac:dyDescent="0.25">
      <c r="A11" s="13" t="s">
        <v>19</v>
      </c>
      <c r="B11" s="64">
        <f>'4(особи з інвалідн.-ЦЗ)'!T7</f>
        <v>50</v>
      </c>
      <c r="C11" s="64">
        <f>'4(особи з інвалідн.-ЦЗ)'!U7</f>
        <v>105</v>
      </c>
      <c r="D11" s="9">
        <f>'4(особи з інвалідн.-ЦЗ)'!V7</f>
        <v>210</v>
      </c>
      <c r="E11" s="65">
        <f t="shared" si="3"/>
        <v>55</v>
      </c>
      <c r="K11" s="11"/>
    </row>
    <row r="12" spans="1:11" s="3" customFormat="1" ht="46.35" customHeight="1" x14ac:dyDescent="0.25">
      <c r="A12" s="13" t="s">
        <v>29</v>
      </c>
      <c r="B12" s="64">
        <f>'4(особи з інвалідн.-ЦЗ)'!W7</f>
        <v>3281</v>
      </c>
      <c r="C12" s="64">
        <f>'4(особи з інвалідн.-ЦЗ)'!X7</f>
        <v>2005</v>
      </c>
      <c r="D12" s="9">
        <f t="shared" si="2"/>
        <v>61.109417860408414</v>
      </c>
      <c r="E12" s="65">
        <f t="shared" si="3"/>
        <v>-1276</v>
      </c>
      <c r="K12" s="11"/>
    </row>
    <row r="13" spans="1:11" s="3" customFormat="1" ht="12.75" customHeight="1" x14ac:dyDescent="0.25">
      <c r="A13" s="310" t="s">
        <v>4</v>
      </c>
      <c r="B13" s="311"/>
      <c r="C13" s="311"/>
      <c r="D13" s="311"/>
      <c r="E13" s="311"/>
      <c r="K13" s="11"/>
    </row>
    <row r="14" spans="1:11" s="3" customFormat="1" ht="15" customHeight="1" x14ac:dyDescent="0.25">
      <c r="A14" s="312"/>
      <c r="B14" s="313"/>
      <c r="C14" s="313"/>
      <c r="D14" s="313"/>
      <c r="E14" s="313"/>
      <c r="K14" s="11"/>
    </row>
    <row r="15" spans="1:11" s="3" customFormat="1" ht="20.25" customHeight="1" x14ac:dyDescent="0.25">
      <c r="A15" s="308" t="s">
        <v>0</v>
      </c>
      <c r="B15" s="314" t="s">
        <v>129</v>
      </c>
      <c r="C15" s="314" t="s">
        <v>130</v>
      </c>
      <c r="D15" s="306" t="s">
        <v>1</v>
      </c>
      <c r="E15" s="307"/>
      <c r="K15" s="11"/>
    </row>
    <row r="16" spans="1:11" ht="35.85" customHeight="1" x14ac:dyDescent="0.2">
      <c r="A16" s="309"/>
      <c r="B16" s="314"/>
      <c r="C16" s="314"/>
      <c r="D16" s="4" t="s">
        <v>2</v>
      </c>
      <c r="E16" s="5" t="s">
        <v>24</v>
      </c>
      <c r="K16" s="11"/>
    </row>
    <row r="17" spans="1:11" ht="27.75" customHeight="1" x14ac:dyDescent="0.2">
      <c r="A17" s="8" t="s">
        <v>30</v>
      </c>
      <c r="B17" s="64">
        <f>'4(особи з інвалідн.-ЦЗ)'!Z7</f>
        <v>636</v>
      </c>
      <c r="C17" s="64">
        <f>'4(особи з інвалідн.-ЦЗ)'!AA7</f>
        <v>347</v>
      </c>
      <c r="D17" s="14">
        <f t="shared" ref="D17" si="4">C17*100/B17</f>
        <v>54.559748427672957</v>
      </c>
      <c r="E17" s="65">
        <f t="shared" ref="E17" si="5">C17-B17</f>
        <v>-289</v>
      </c>
      <c r="K17" s="11"/>
    </row>
    <row r="18" spans="1:11" ht="27.75" customHeight="1" x14ac:dyDescent="0.2">
      <c r="A18" s="1" t="s">
        <v>26</v>
      </c>
      <c r="B18" s="64">
        <f>'4(особи з інвалідн.-ЦЗ)'!AC7</f>
        <v>569</v>
      </c>
      <c r="C18" s="64">
        <f>'4(особи з інвалідн.-ЦЗ)'!AD7</f>
        <v>325</v>
      </c>
      <c r="D18" s="14">
        <f t="shared" ref="D18:D19" si="6">C18*100/B18</f>
        <v>57.117750439367313</v>
      </c>
      <c r="E18" s="65">
        <f t="shared" ref="E18:E19" si="7">C18-B18</f>
        <v>-244</v>
      </c>
      <c r="K18" s="11"/>
    </row>
    <row r="19" spans="1:11" ht="27.75" customHeight="1" x14ac:dyDescent="0.2">
      <c r="A19" s="1" t="s">
        <v>31</v>
      </c>
      <c r="B19" s="64">
        <f>'4(особи з інвалідн.-ЦЗ)'!AF7</f>
        <v>405</v>
      </c>
      <c r="C19" s="64">
        <f>'4(особи з інвалідн.-ЦЗ)'!AG7</f>
        <v>231</v>
      </c>
      <c r="D19" s="14">
        <f t="shared" si="6"/>
        <v>57.037037037037038</v>
      </c>
      <c r="E19" s="65">
        <f t="shared" si="7"/>
        <v>-174</v>
      </c>
      <c r="K19" s="11"/>
    </row>
    <row r="20" spans="1:11" ht="64.349999999999994" customHeight="1" x14ac:dyDescent="0.25">
      <c r="A20" s="302"/>
      <c r="B20" s="302"/>
      <c r="C20" s="302"/>
      <c r="D20" s="302"/>
      <c r="E20" s="302"/>
    </row>
  </sheetData>
  <mergeCells count="12">
    <mergeCell ref="A20:E20"/>
    <mergeCell ref="A1:E1"/>
    <mergeCell ref="B2:B3"/>
    <mergeCell ref="C2:C3"/>
    <mergeCell ref="D2:E2"/>
    <mergeCell ref="A13:E14"/>
    <mergeCell ref="A15:A16"/>
    <mergeCell ref="B15:B16"/>
    <mergeCell ref="C15:C16"/>
    <mergeCell ref="D15:E15"/>
    <mergeCell ref="A2:A3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L67"/>
  <sheetViews>
    <sheetView view="pageBreakPreview" zoomScale="98" zoomScaleNormal="75" zoomScaleSheetLayoutView="98" workbookViewId="0">
      <pane xSplit="1" ySplit="6" topLeftCell="P10" activePane="bottomRight" state="frozen"/>
      <selection activeCell="A4" sqref="A4:A6"/>
      <selection pane="topRight" activeCell="A4" sqref="A4:A6"/>
      <selection pane="bottomLeft" activeCell="A4" sqref="A4:A6"/>
      <selection pane="bottomRight" activeCell="AJ9" sqref="AJ9"/>
    </sheetView>
  </sheetViews>
  <sheetFormatPr defaultColWidth="9.42578125" defaultRowHeight="14.25" x14ac:dyDescent="0.2"/>
  <cols>
    <col min="1" max="1" width="27.5703125" style="41" customWidth="1"/>
    <col min="2" max="3" width="10.140625" style="41" customWidth="1"/>
    <col min="4" max="4" width="7.5703125" style="41" customWidth="1"/>
    <col min="5" max="6" width="10.140625" style="41" customWidth="1"/>
    <col min="7" max="7" width="7.42578125" style="41" customWidth="1"/>
    <col min="8" max="9" width="9.85546875" style="41" customWidth="1"/>
    <col min="10" max="10" width="7.42578125" style="41" customWidth="1"/>
    <col min="11" max="12" width="10.28515625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9.42578125" style="41" customWidth="1"/>
    <col min="19" max="19" width="9" style="41" customWidth="1"/>
    <col min="20" max="21" width="11.42578125" style="41" customWidth="1"/>
    <col min="22" max="22" width="8.42578125" style="41" customWidth="1"/>
    <col min="23" max="24" width="11.7109375" style="41" customWidth="1"/>
    <col min="25" max="25" width="8.42578125" style="41" customWidth="1"/>
    <col min="26" max="27" width="11.85546875" style="41" customWidth="1"/>
    <col min="28" max="28" width="8.42578125" style="41" customWidth="1"/>
    <col min="29" max="30" width="11.85546875" style="41" customWidth="1"/>
    <col min="31" max="31" width="8.42578125" style="41" customWidth="1"/>
    <col min="32" max="33" width="11.7109375" style="41" customWidth="1"/>
    <col min="34" max="34" width="10.28515625" style="41" customWidth="1"/>
    <col min="35" max="16384" width="9.42578125" style="41"/>
  </cols>
  <sheetData>
    <row r="1" spans="1:38" s="26" customFormat="1" ht="60" customHeight="1" x14ac:dyDescent="0.25">
      <c r="B1" s="338" t="s">
        <v>132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35"/>
      <c r="U1" s="235"/>
      <c r="V1" s="235"/>
      <c r="W1" s="25"/>
      <c r="X1" s="25"/>
      <c r="Y1" s="25"/>
      <c r="Z1" s="25"/>
      <c r="AA1" s="317" t="s">
        <v>14</v>
      </c>
      <c r="AB1" s="317"/>
      <c r="AC1" s="317"/>
      <c r="AD1" s="317"/>
      <c r="AE1" s="317"/>
      <c r="AF1" s="317"/>
      <c r="AG1" s="317"/>
      <c r="AH1" s="317"/>
    </row>
    <row r="2" spans="1:38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9" t="s">
        <v>7</v>
      </c>
      <c r="Q2" s="339"/>
      <c r="R2" s="339"/>
      <c r="S2" s="339"/>
      <c r="T2" s="236"/>
      <c r="U2" s="236"/>
      <c r="V2" s="236"/>
      <c r="W2" s="28"/>
      <c r="X2" s="28"/>
      <c r="Y2" s="28"/>
      <c r="Z2" s="28"/>
      <c r="AA2" s="28"/>
      <c r="AB2" s="28"/>
      <c r="AD2" s="337"/>
      <c r="AE2" s="337"/>
      <c r="AF2" s="339" t="s">
        <v>7</v>
      </c>
      <c r="AG2" s="339"/>
      <c r="AH2" s="339"/>
      <c r="AI2" s="51"/>
    </row>
    <row r="3" spans="1:38" s="30" customFormat="1" ht="90" customHeight="1" x14ac:dyDescent="0.25">
      <c r="A3" s="344"/>
      <c r="B3" s="318" t="s">
        <v>20</v>
      </c>
      <c r="C3" s="319"/>
      <c r="D3" s="319"/>
      <c r="E3" s="321" t="s">
        <v>81</v>
      </c>
      <c r="F3" s="322"/>
      <c r="G3" s="323"/>
      <c r="H3" s="321" t="s">
        <v>104</v>
      </c>
      <c r="I3" s="322"/>
      <c r="J3" s="323"/>
      <c r="K3" s="332" t="s">
        <v>74</v>
      </c>
      <c r="L3" s="322"/>
      <c r="M3" s="333"/>
      <c r="N3" s="321" t="s">
        <v>9</v>
      </c>
      <c r="O3" s="322"/>
      <c r="P3" s="323"/>
      <c r="Q3" s="321" t="s">
        <v>106</v>
      </c>
      <c r="R3" s="322"/>
      <c r="S3" s="323"/>
      <c r="T3" s="332" t="s">
        <v>10</v>
      </c>
      <c r="U3" s="322"/>
      <c r="V3" s="333"/>
      <c r="W3" s="318" t="s">
        <v>8</v>
      </c>
      <c r="X3" s="319"/>
      <c r="Y3" s="320"/>
      <c r="Z3" s="332" t="s">
        <v>15</v>
      </c>
      <c r="AA3" s="322"/>
      <c r="AB3" s="333"/>
      <c r="AC3" s="321" t="s">
        <v>11</v>
      </c>
      <c r="AD3" s="322"/>
      <c r="AE3" s="323"/>
      <c r="AF3" s="321" t="s">
        <v>12</v>
      </c>
      <c r="AG3" s="322"/>
      <c r="AH3" s="323"/>
    </row>
    <row r="4" spans="1:38" s="31" customFormat="1" ht="19.5" customHeight="1" x14ac:dyDescent="0.25">
      <c r="A4" s="345"/>
      <c r="B4" s="324" t="s">
        <v>86</v>
      </c>
      <c r="C4" s="325" t="s">
        <v>93</v>
      </c>
      <c r="D4" s="346" t="s">
        <v>2</v>
      </c>
      <c r="E4" s="324" t="s">
        <v>86</v>
      </c>
      <c r="F4" s="325" t="s">
        <v>93</v>
      </c>
      <c r="G4" s="328" t="s">
        <v>2</v>
      </c>
      <c r="H4" s="327" t="s">
        <v>86</v>
      </c>
      <c r="I4" s="325" t="s">
        <v>93</v>
      </c>
      <c r="J4" s="328" t="s">
        <v>2</v>
      </c>
      <c r="K4" s="347" t="s">
        <v>86</v>
      </c>
      <c r="L4" s="325" t="s">
        <v>93</v>
      </c>
      <c r="M4" s="341" t="s">
        <v>2</v>
      </c>
      <c r="N4" s="324" t="s">
        <v>86</v>
      </c>
      <c r="O4" s="325" t="s">
        <v>93</v>
      </c>
      <c r="P4" s="328" t="s">
        <v>2</v>
      </c>
      <c r="Q4" s="324" t="s">
        <v>86</v>
      </c>
      <c r="R4" s="329" t="s">
        <v>93</v>
      </c>
      <c r="S4" s="334" t="s">
        <v>2</v>
      </c>
      <c r="T4" s="347" t="s">
        <v>86</v>
      </c>
      <c r="U4" s="325" t="s">
        <v>93</v>
      </c>
      <c r="V4" s="341" t="s">
        <v>2</v>
      </c>
      <c r="W4" s="324" t="s">
        <v>86</v>
      </c>
      <c r="X4" s="325" t="s">
        <v>93</v>
      </c>
      <c r="Y4" s="328" t="s">
        <v>2</v>
      </c>
      <c r="Z4" s="347" t="s">
        <v>86</v>
      </c>
      <c r="AA4" s="329" t="s">
        <v>93</v>
      </c>
      <c r="AB4" s="346" t="s">
        <v>2</v>
      </c>
      <c r="AC4" s="327" t="s">
        <v>86</v>
      </c>
      <c r="AD4" s="329" t="s">
        <v>93</v>
      </c>
      <c r="AE4" s="328" t="s">
        <v>2</v>
      </c>
      <c r="AF4" s="324" t="s">
        <v>86</v>
      </c>
      <c r="AG4" s="329" t="s">
        <v>93</v>
      </c>
      <c r="AH4" s="328" t="s">
        <v>2</v>
      </c>
    </row>
    <row r="5" spans="1:38" s="31" customFormat="1" ht="15.75" customHeight="1" x14ac:dyDescent="0.25">
      <c r="A5" s="345"/>
      <c r="B5" s="324"/>
      <c r="C5" s="325"/>
      <c r="D5" s="346"/>
      <c r="E5" s="324"/>
      <c r="F5" s="325"/>
      <c r="G5" s="328"/>
      <c r="H5" s="327"/>
      <c r="I5" s="325"/>
      <c r="J5" s="328"/>
      <c r="K5" s="347"/>
      <c r="L5" s="325"/>
      <c r="M5" s="341"/>
      <c r="N5" s="324"/>
      <c r="O5" s="325"/>
      <c r="P5" s="328"/>
      <c r="Q5" s="324"/>
      <c r="R5" s="329"/>
      <c r="S5" s="334"/>
      <c r="T5" s="347"/>
      <c r="U5" s="325"/>
      <c r="V5" s="341"/>
      <c r="W5" s="324"/>
      <c r="X5" s="325"/>
      <c r="Y5" s="328"/>
      <c r="Z5" s="347"/>
      <c r="AA5" s="329"/>
      <c r="AB5" s="346"/>
      <c r="AC5" s="327"/>
      <c r="AD5" s="329"/>
      <c r="AE5" s="328"/>
      <c r="AF5" s="324"/>
      <c r="AG5" s="329"/>
      <c r="AH5" s="328"/>
    </row>
    <row r="6" spans="1:38" s="47" customFormat="1" ht="12.75" thickBot="1" x14ac:dyDescent="0.25">
      <c r="A6" s="119" t="s">
        <v>3</v>
      </c>
      <c r="B6" s="140">
        <v>1</v>
      </c>
      <c r="C6" s="141">
        <v>2</v>
      </c>
      <c r="D6" s="142">
        <v>3</v>
      </c>
      <c r="E6" s="143">
        <v>4</v>
      </c>
      <c r="F6" s="141">
        <v>5</v>
      </c>
      <c r="G6" s="142">
        <v>6</v>
      </c>
      <c r="H6" s="143">
        <v>7</v>
      </c>
      <c r="I6" s="141">
        <v>8</v>
      </c>
      <c r="J6" s="142">
        <v>9</v>
      </c>
      <c r="K6" s="144">
        <v>10</v>
      </c>
      <c r="L6" s="141">
        <v>11</v>
      </c>
      <c r="M6" s="145">
        <v>12</v>
      </c>
      <c r="N6" s="143">
        <v>13</v>
      </c>
      <c r="O6" s="141">
        <v>14</v>
      </c>
      <c r="P6" s="142">
        <v>15</v>
      </c>
      <c r="Q6" s="143">
        <v>16</v>
      </c>
      <c r="R6" s="141">
        <v>17</v>
      </c>
      <c r="S6" s="142">
        <v>18</v>
      </c>
      <c r="T6" s="144">
        <v>19</v>
      </c>
      <c r="U6" s="141">
        <v>20</v>
      </c>
      <c r="V6" s="142">
        <v>21</v>
      </c>
      <c r="W6" s="143">
        <v>22</v>
      </c>
      <c r="X6" s="141">
        <v>23</v>
      </c>
      <c r="Y6" s="142">
        <v>24</v>
      </c>
      <c r="Z6" s="143">
        <v>25</v>
      </c>
      <c r="AA6" s="141">
        <v>26</v>
      </c>
      <c r="AB6" s="142">
        <v>27</v>
      </c>
      <c r="AC6" s="143">
        <v>28</v>
      </c>
      <c r="AD6" s="141">
        <v>29</v>
      </c>
      <c r="AE6" s="142">
        <v>30</v>
      </c>
      <c r="AF6" s="144">
        <v>31</v>
      </c>
      <c r="AG6" s="141">
        <v>32</v>
      </c>
      <c r="AH6" s="142">
        <v>33</v>
      </c>
    </row>
    <row r="7" spans="1:38" s="35" customFormat="1" ht="59.25" customHeight="1" thickBot="1" x14ac:dyDescent="0.3">
      <c r="A7" s="149" t="s">
        <v>32</v>
      </c>
      <c r="B7" s="150">
        <f>SUM(B8:B14)</f>
        <v>4101</v>
      </c>
      <c r="C7" s="151">
        <f>SUM(C8:C14)</f>
        <v>2550</v>
      </c>
      <c r="D7" s="155">
        <f>C7*100/B7</f>
        <v>62.179956108266275</v>
      </c>
      <c r="E7" s="153">
        <f>SUM(E8:E14)</f>
        <v>3851</v>
      </c>
      <c r="F7" s="151">
        <f>SUM(F8:F14)</f>
        <v>2299</v>
      </c>
      <c r="G7" s="152">
        <f>F7*100/E7</f>
        <v>59.698779537782393</v>
      </c>
      <c r="H7" s="268">
        <f>SUM(H8:H14)</f>
        <v>2572</v>
      </c>
      <c r="I7" s="269">
        <f>SUM(I8:I14)</f>
        <v>1730</v>
      </c>
      <c r="J7" s="275">
        <f>I7*100/H7</f>
        <v>67.262830482115092</v>
      </c>
      <c r="K7" s="154">
        <f>SUM(K8:K14)</f>
        <v>757</v>
      </c>
      <c r="L7" s="151">
        <f>SUM(L8:L14)</f>
        <v>729</v>
      </c>
      <c r="M7" s="155">
        <f>L7*100/K7</f>
        <v>96.301188903566711</v>
      </c>
      <c r="N7" s="153">
        <f>SUM(N8:N14)</f>
        <v>244</v>
      </c>
      <c r="O7" s="151">
        <f>SUM(O8:O14)</f>
        <v>247</v>
      </c>
      <c r="P7" s="152">
        <f>O7*100/N7</f>
        <v>101.22950819672131</v>
      </c>
      <c r="Q7" s="153">
        <f>SUM(Q8:Q14)</f>
        <v>1</v>
      </c>
      <c r="R7" s="151">
        <f>SUM(R8:R14)</f>
        <v>54</v>
      </c>
      <c r="S7" s="201" t="s">
        <v>159</v>
      </c>
      <c r="T7" s="154">
        <f>SUM(T8:T14)</f>
        <v>50</v>
      </c>
      <c r="U7" s="151">
        <f>SUM(U8:U14)</f>
        <v>105</v>
      </c>
      <c r="V7" s="201">
        <f t="shared" ref="V7:V14" si="0">IF(ISERROR(U7*100/T7),"-",(U7*100/T7))</f>
        <v>210</v>
      </c>
      <c r="W7" s="153">
        <f>SUM(W8:W14)</f>
        <v>3281</v>
      </c>
      <c r="X7" s="151">
        <f>SUM(X8:X14)</f>
        <v>2005</v>
      </c>
      <c r="Y7" s="152">
        <f>X7*100/W7</f>
        <v>61.109417860408414</v>
      </c>
      <c r="Z7" s="206">
        <f>SUM(Z8:Z14)</f>
        <v>636</v>
      </c>
      <c r="AA7" s="151">
        <f>SUM(AA8:AA14)</f>
        <v>347</v>
      </c>
      <c r="AB7" s="155">
        <f>AA7*100/Z7</f>
        <v>54.559748427672957</v>
      </c>
      <c r="AC7" s="153">
        <f>SUM(AC8:AC14)</f>
        <v>569</v>
      </c>
      <c r="AD7" s="151">
        <f>SUM(AD8:AD14)</f>
        <v>325</v>
      </c>
      <c r="AE7" s="152">
        <f>AD7*100/AC7</f>
        <v>57.117750439367313</v>
      </c>
      <c r="AF7" s="153">
        <f>SUM(AF8:AF14)</f>
        <v>405</v>
      </c>
      <c r="AG7" s="151">
        <f>SUM(AG8:AG14)</f>
        <v>231</v>
      </c>
      <c r="AH7" s="152">
        <f>AG7*100/AF7</f>
        <v>57.037037037037038</v>
      </c>
      <c r="AI7" s="34"/>
      <c r="AL7" s="39"/>
    </row>
    <row r="8" spans="1:38" s="39" customFormat="1" ht="45.75" customHeight="1" x14ac:dyDescent="0.25">
      <c r="A8" s="134" t="s">
        <v>94</v>
      </c>
      <c r="B8" s="156">
        <v>386</v>
      </c>
      <c r="C8" s="146">
        <v>297</v>
      </c>
      <c r="D8" s="157">
        <f t="shared" ref="D8:D14" si="1">C8*100/B8</f>
        <v>76.943005181347147</v>
      </c>
      <c r="E8" s="158">
        <v>378</v>
      </c>
      <c r="F8" s="146">
        <v>272</v>
      </c>
      <c r="G8" s="157">
        <f t="shared" ref="G8:G14" si="2">F8*100/E8</f>
        <v>71.957671957671963</v>
      </c>
      <c r="H8" s="270">
        <f>E8-'статус на початок року'!D8</f>
        <v>281</v>
      </c>
      <c r="I8" s="271">
        <f>F8-'статус на початок року'!E8</f>
        <v>229</v>
      </c>
      <c r="J8" s="276">
        <f t="shared" ref="J8:J14" si="3">IF(ISERROR(I8*100/H8),"-",(I8*100/H8))</f>
        <v>81.494661921708186</v>
      </c>
      <c r="K8" s="159">
        <v>107</v>
      </c>
      <c r="L8" s="192">
        <v>126</v>
      </c>
      <c r="M8" s="161">
        <f t="shared" ref="M8:M14" si="4">IF(ISERROR(L8*100/K8),"-",(L8*100/K8))</f>
        <v>117.75700934579439</v>
      </c>
      <c r="N8" s="162">
        <v>13</v>
      </c>
      <c r="O8" s="186">
        <v>38</v>
      </c>
      <c r="P8" s="228" t="s">
        <v>156</v>
      </c>
      <c r="Q8" s="162">
        <v>1</v>
      </c>
      <c r="R8" s="160">
        <v>7</v>
      </c>
      <c r="S8" s="221" t="s">
        <v>160</v>
      </c>
      <c r="T8" s="163">
        <v>8</v>
      </c>
      <c r="U8" s="147">
        <v>6</v>
      </c>
      <c r="V8" s="161">
        <f t="shared" si="0"/>
        <v>75</v>
      </c>
      <c r="W8" s="162">
        <v>345</v>
      </c>
      <c r="X8" s="160">
        <v>247</v>
      </c>
      <c r="Y8" s="157">
        <f t="shared" ref="Y8:Y14" si="5">X8*100/W8</f>
        <v>71.594202898550719</v>
      </c>
      <c r="Z8" s="207">
        <v>47</v>
      </c>
      <c r="AA8" s="164">
        <v>45</v>
      </c>
      <c r="AB8" s="161">
        <f t="shared" ref="AB8:AB14" si="6">AA8*100/Z8</f>
        <v>95.744680851063833</v>
      </c>
      <c r="AC8" s="158">
        <v>43</v>
      </c>
      <c r="AD8" s="148">
        <v>42</v>
      </c>
      <c r="AE8" s="157">
        <f t="shared" ref="AE8:AE14" si="7">AD8*100/AC8</f>
        <v>97.674418604651166</v>
      </c>
      <c r="AF8" s="162">
        <v>29</v>
      </c>
      <c r="AG8" s="186">
        <v>24</v>
      </c>
      <c r="AH8" s="157">
        <f t="shared" ref="AH8:AH14" si="8">AG8*100/AF8</f>
        <v>82.758620689655174</v>
      </c>
      <c r="AI8" s="34"/>
      <c r="AJ8" s="38"/>
    </row>
    <row r="9" spans="1:38" s="40" customFormat="1" ht="45.75" customHeight="1" x14ac:dyDescent="0.25">
      <c r="A9" s="135" t="s">
        <v>95</v>
      </c>
      <c r="B9" s="165">
        <v>459</v>
      </c>
      <c r="C9" s="146">
        <v>269</v>
      </c>
      <c r="D9" s="166">
        <f t="shared" si="1"/>
        <v>58.605664488017432</v>
      </c>
      <c r="E9" s="167">
        <v>439</v>
      </c>
      <c r="F9" s="124">
        <v>254</v>
      </c>
      <c r="G9" s="166">
        <f t="shared" si="2"/>
        <v>57.85876993166287</v>
      </c>
      <c r="H9" s="272">
        <f>E9-'статус на початок року'!D9</f>
        <v>280</v>
      </c>
      <c r="I9" s="271">
        <f>F9-'статус на початок року'!E9</f>
        <v>199</v>
      </c>
      <c r="J9" s="277">
        <f t="shared" si="3"/>
        <v>71.071428571428569</v>
      </c>
      <c r="K9" s="168">
        <v>79</v>
      </c>
      <c r="L9" s="192">
        <v>88</v>
      </c>
      <c r="M9" s="169">
        <f t="shared" si="4"/>
        <v>111.39240506329114</v>
      </c>
      <c r="N9" s="170">
        <v>35</v>
      </c>
      <c r="O9" s="126">
        <v>29</v>
      </c>
      <c r="P9" s="166">
        <f t="shared" ref="P9:P14" si="9">IF(ISERROR(O9*100/N9),"-",(O9*100/N9))</f>
        <v>82.857142857142861</v>
      </c>
      <c r="Q9" s="170">
        <v>0</v>
      </c>
      <c r="R9" s="129">
        <v>8</v>
      </c>
      <c r="S9" s="166" t="str">
        <f t="shared" ref="S9:S14" si="10">IF(ISERROR(R9*100/Q9),"-",(R9*100/Q9))</f>
        <v>-</v>
      </c>
      <c r="T9" s="171">
        <v>0</v>
      </c>
      <c r="U9" s="128">
        <v>3</v>
      </c>
      <c r="V9" s="169" t="str">
        <f t="shared" si="0"/>
        <v>-</v>
      </c>
      <c r="W9" s="170">
        <v>392</v>
      </c>
      <c r="X9" s="129">
        <v>227</v>
      </c>
      <c r="Y9" s="166">
        <f t="shared" si="5"/>
        <v>57.908163265306122</v>
      </c>
      <c r="Z9" s="208">
        <v>56</v>
      </c>
      <c r="AA9" s="164">
        <v>49</v>
      </c>
      <c r="AB9" s="169">
        <f t="shared" si="6"/>
        <v>87.5</v>
      </c>
      <c r="AC9" s="167">
        <v>55</v>
      </c>
      <c r="AD9" s="128">
        <v>47</v>
      </c>
      <c r="AE9" s="166">
        <f t="shared" si="7"/>
        <v>85.454545454545453</v>
      </c>
      <c r="AF9" s="170">
        <v>43</v>
      </c>
      <c r="AG9" s="126">
        <v>32</v>
      </c>
      <c r="AH9" s="166">
        <f t="shared" si="8"/>
        <v>74.418604651162795</v>
      </c>
      <c r="AI9" s="34"/>
      <c r="AJ9" s="38"/>
    </row>
    <row r="10" spans="1:38" s="39" customFormat="1" ht="45.75" customHeight="1" x14ac:dyDescent="0.25">
      <c r="A10" s="135" t="s">
        <v>96</v>
      </c>
      <c r="B10" s="165">
        <v>1494</v>
      </c>
      <c r="C10" s="146">
        <v>938</v>
      </c>
      <c r="D10" s="166">
        <f t="shared" si="1"/>
        <v>62.784471218206157</v>
      </c>
      <c r="E10" s="167">
        <v>1343</v>
      </c>
      <c r="F10" s="125">
        <v>802</v>
      </c>
      <c r="G10" s="166">
        <f t="shared" si="2"/>
        <v>59.71705137751303</v>
      </c>
      <c r="H10" s="272">
        <f>E10-'статус на початок року'!D10</f>
        <v>881</v>
      </c>
      <c r="I10" s="271">
        <f>F10-'статус на початок року'!E10</f>
        <v>586</v>
      </c>
      <c r="J10" s="277">
        <f t="shared" si="3"/>
        <v>66.515323496027236</v>
      </c>
      <c r="K10" s="168">
        <v>218</v>
      </c>
      <c r="L10" s="192">
        <v>193</v>
      </c>
      <c r="M10" s="169">
        <f t="shared" si="4"/>
        <v>88.532110091743121</v>
      </c>
      <c r="N10" s="170">
        <v>93</v>
      </c>
      <c r="O10" s="126">
        <v>77</v>
      </c>
      <c r="P10" s="166">
        <f t="shared" si="9"/>
        <v>82.795698924731184</v>
      </c>
      <c r="Q10" s="170">
        <v>0</v>
      </c>
      <c r="R10" s="129">
        <v>21</v>
      </c>
      <c r="S10" s="166" t="str">
        <f t="shared" si="10"/>
        <v>-</v>
      </c>
      <c r="T10" s="171">
        <v>36</v>
      </c>
      <c r="U10" s="127">
        <v>74</v>
      </c>
      <c r="V10" s="220">
        <f t="shared" si="0"/>
        <v>205.55555555555554</v>
      </c>
      <c r="W10" s="170">
        <v>1073</v>
      </c>
      <c r="X10" s="129">
        <v>720</v>
      </c>
      <c r="Y10" s="166">
        <f t="shared" si="5"/>
        <v>67.101584342963648</v>
      </c>
      <c r="Z10" s="208">
        <v>266</v>
      </c>
      <c r="AA10" s="164">
        <v>111</v>
      </c>
      <c r="AB10" s="169">
        <f t="shared" si="6"/>
        <v>41.729323308270679</v>
      </c>
      <c r="AC10" s="167">
        <v>216</v>
      </c>
      <c r="AD10" s="128">
        <v>102</v>
      </c>
      <c r="AE10" s="166">
        <f t="shared" si="7"/>
        <v>47.222222222222221</v>
      </c>
      <c r="AF10" s="170">
        <v>159</v>
      </c>
      <c r="AG10" s="126">
        <v>75</v>
      </c>
      <c r="AH10" s="166">
        <f t="shared" si="8"/>
        <v>47.169811320754718</v>
      </c>
      <c r="AI10" s="34"/>
      <c r="AJ10" s="38"/>
    </row>
    <row r="11" spans="1:38" s="39" customFormat="1" ht="45.75" customHeight="1" x14ac:dyDescent="0.25">
      <c r="A11" s="135" t="s">
        <v>97</v>
      </c>
      <c r="B11" s="165">
        <v>570</v>
      </c>
      <c r="C11" s="146">
        <v>305</v>
      </c>
      <c r="D11" s="166">
        <f t="shared" si="1"/>
        <v>53.508771929824562</v>
      </c>
      <c r="E11" s="167">
        <v>551</v>
      </c>
      <c r="F11" s="125">
        <v>286</v>
      </c>
      <c r="G11" s="166">
        <f t="shared" si="2"/>
        <v>51.905626134301272</v>
      </c>
      <c r="H11" s="272">
        <f>E11-'статус на початок року'!D11</f>
        <v>346</v>
      </c>
      <c r="I11" s="271">
        <f>F11-'статус на початок року'!E11</f>
        <v>218</v>
      </c>
      <c r="J11" s="277">
        <f t="shared" si="3"/>
        <v>63.005780346820806</v>
      </c>
      <c r="K11" s="168">
        <v>95</v>
      </c>
      <c r="L11" s="192">
        <v>95</v>
      </c>
      <c r="M11" s="169">
        <f t="shared" si="4"/>
        <v>100</v>
      </c>
      <c r="N11" s="170">
        <v>38</v>
      </c>
      <c r="O11" s="126">
        <v>44</v>
      </c>
      <c r="P11" s="166">
        <f t="shared" si="9"/>
        <v>115.78947368421052</v>
      </c>
      <c r="Q11" s="170">
        <v>0</v>
      </c>
      <c r="R11" s="129">
        <v>4</v>
      </c>
      <c r="S11" s="166" t="str">
        <f t="shared" si="10"/>
        <v>-</v>
      </c>
      <c r="T11" s="171">
        <v>0</v>
      </c>
      <c r="U11" s="127">
        <v>6</v>
      </c>
      <c r="V11" s="169" t="str">
        <f t="shared" si="0"/>
        <v>-</v>
      </c>
      <c r="W11" s="170">
        <v>460</v>
      </c>
      <c r="X11" s="129">
        <v>254</v>
      </c>
      <c r="Y11" s="166">
        <f t="shared" si="5"/>
        <v>55.217391304347828</v>
      </c>
      <c r="Z11" s="208">
        <v>71</v>
      </c>
      <c r="AA11" s="164">
        <v>43</v>
      </c>
      <c r="AB11" s="169">
        <f t="shared" si="6"/>
        <v>60.563380281690144</v>
      </c>
      <c r="AC11" s="167">
        <v>68</v>
      </c>
      <c r="AD11" s="128">
        <v>40</v>
      </c>
      <c r="AE11" s="166">
        <f t="shared" si="7"/>
        <v>58.823529411764703</v>
      </c>
      <c r="AF11" s="170">
        <v>55</v>
      </c>
      <c r="AG11" s="126">
        <v>31</v>
      </c>
      <c r="AH11" s="166">
        <f t="shared" si="8"/>
        <v>56.363636363636367</v>
      </c>
      <c r="AI11" s="34"/>
      <c r="AJ11" s="38"/>
    </row>
    <row r="12" spans="1:38" s="39" customFormat="1" ht="45.75" customHeight="1" x14ac:dyDescent="0.25">
      <c r="A12" s="135" t="s">
        <v>98</v>
      </c>
      <c r="B12" s="165">
        <v>545</v>
      </c>
      <c r="C12" s="146">
        <v>362</v>
      </c>
      <c r="D12" s="166">
        <f t="shared" si="1"/>
        <v>66.422018348623851</v>
      </c>
      <c r="E12" s="167">
        <v>516</v>
      </c>
      <c r="F12" s="125">
        <v>344</v>
      </c>
      <c r="G12" s="166">
        <f t="shared" si="2"/>
        <v>66.666666666666671</v>
      </c>
      <c r="H12" s="272">
        <f>E12-'статус на початок року'!D12</f>
        <v>347</v>
      </c>
      <c r="I12" s="271">
        <f>F12-'статус на початок року'!E12</f>
        <v>255</v>
      </c>
      <c r="J12" s="277">
        <f t="shared" si="3"/>
        <v>73.487031700288185</v>
      </c>
      <c r="K12" s="168">
        <v>124</v>
      </c>
      <c r="L12" s="192">
        <v>112</v>
      </c>
      <c r="M12" s="169">
        <f t="shared" si="4"/>
        <v>90.322580645161295</v>
      </c>
      <c r="N12" s="170">
        <v>27</v>
      </c>
      <c r="O12" s="126">
        <v>28</v>
      </c>
      <c r="P12" s="166">
        <f t="shared" si="9"/>
        <v>103.70370370370371</v>
      </c>
      <c r="Q12" s="170">
        <v>0</v>
      </c>
      <c r="R12" s="129">
        <v>2</v>
      </c>
      <c r="S12" s="166" t="str">
        <f t="shared" si="10"/>
        <v>-</v>
      </c>
      <c r="T12" s="171">
        <v>1</v>
      </c>
      <c r="U12" s="127">
        <v>1</v>
      </c>
      <c r="V12" s="169">
        <f t="shared" si="0"/>
        <v>100</v>
      </c>
      <c r="W12" s="170">
        <v>452</v>
      </c>
      <c r="X12" s="129">
        <v>275</v>
      </c>
      <c r="Y12" s="166">
        <f t="shared" si="5"/>
        <v>60.840707964601769</v>
      </c>
      <c r="Z12" s="208">
        <v>94</v>
      </c>
      <c r="AA12" s="164">
        <v>55</v>
      </c>
      <c r="AB12" s="169">
        <f t="shared" si="6"/>
        <v>58.51063829787234</v>
      </c>
      <c r="AC12" s="167">
        <v>89</v>
      </c>
      <c r="AD12" s="128">
        <v>54</v>
      </c>
      <c r="AE12" s="166">
        <f t="shared" si="7"/>
        <v>60.674157303370784</v>
      </c>
      <c r="AF12" s="170">
        <v>59</v>
      </c>
      <c r="AG12" s="126">
        <v>37</v>
      </c>
      <c r="AH12" s="166">
        <f t="shared" si="8"/>
        <v>62.711864406779661</v>
      </c>
      <c r="AI12" s="34"/>
      <c r="AJ12" s="38"/>
    </row>
    <row r="13" spans="1:38" s="39" customFormat="1" ht="45.75" customHeight="1" x14ac:dyDescent="0.25">
      <c r="A13" s="135" t="s">
        <v>99</v>
      </c>
      <c r="B13" s="165">
        <v>416</v>
      </c>
      <c r="C13" s="146">
        <v>224</v>
      </c>
      <c r="D13" s="166">
        <f t="shared" si="1"/>
        <v>53.846153846153847</v>
      </c>
      <c r="E13" s="167">
        <v>398</v>
      </c>
      <c r="F13" s="125">
        <v>200</v>
      </c>
      <c r="G13" s="166">
        <f t="shared" si="2"/>
        <v>50.251256281407038</v>
      </c>
      <c r="H13" s="272">
        <f>E13-'статус на початок року'!D13</f>
        <v>279</v>
      </c>
      <c r="I13" s="271">
        <f>F13-'статус на початок року'!E13</f>
        <v>148</v>
      </c>
      <c r="J13" s="277">
        <f t="shared" si="3"/>
        <v>53.046594982078851</v>
      </c>
      <c r="K13" s="168">
        <v>85</v>
      </c>
      <c r="L13" s="192">
        <v>77</v>
      </c>
      <c r="M13" s="169">
        <f t="shared" si="4"/>
        <v>90.588235294117652</v>
      </c>
      <c r="N13" s="170">
        <v>14</v>
      </c>
      <c r="O13" s="126">
        <v>9</v>
      </c>
      <c r="P13" s="166">
        <f t="shared" si="9"/>
        <v>64.285714285714292</v>
      </c>
      <c r="Q13" s="170">
        <v>0</v>
      </c>
      <c r="R13" s="129">
        <v>1</v>
      </c>
      <c r="S13" s="166" t="str">
        <f t="shared" si="10"/>
        <v>-</v>
      </c>
      <c r="T13" s="171">
        <v>1</v>
      </c>
      <c r="U13" s="127">
        <v>14</v>
      </c>
      <c r="V13" s="229">
        <f t="shared" si="0"/>
        <v>1400</v>
      </c>
      <c r="W13" s="170">
        <v>347</v>
      </c>
      <c r="X13" s="129">
        <v>169</v>
      </c>
      <c r="Y13" s="166">
        <f t="shared" si="5"/>
        <v>48.703170028818441</v>
      </c>
      <c r="Z13" s="208">
        <v>55</v>
      </c>
      <c r="AA13" s="164">
        <v>26</v>
      </c>
      <c r="AB13" s="169">
        <f t="shared" si="6"/>
        <v>47.272727272727273</v>
      </c>
      <c r="AC13" s="167">
        <v>52</v>
      </c>
      <c r="AD13" s="128">
        <v>25</v>
      </c>
      <c r="AE13" s="166">
        <f t="shared" si="7"/>
        <v>48.07692307692308</v>
      </c>
      <c r="AF13" s="170">
        <v>31</v>
      </c>
      <c r="AG13" s="126">
        <v>23</v>
      </c>
      <c r="AH13" s="166">
        <f t="shared" si="8"/>
        <v>74.193548387096769</v>
      </c>
      <c r="AI13" s="34"/>
      <c r="AJ13" s="38"/>
    </row>
    <row r="14" spans="1:38" s="39" customFormat="1" ht="45.75" customHeight="1" thickBot="1" x14ac:dyDescent="0.3">
      <c r="A14" s="136" t="s">
        <v>100</v>
      </c>
      <c r="B14" s="172">
        <v>231</v>
      </c>
      <c r="C14" s="215">
        <v>155</v>
      </c>
      <c r="D14" s="199">
        <f t="shared" si="1"/>
        <v>67.099567099567096</v>
      </c>
      <c r="E14" s="174">
        <v>226</v>
      </c>
      <c r="F14" s="137">
        <v>141</v>
      </c>
      <c r="G14" s="173">
        <f t="shared" si="2"/>
        <v>62.389380530973455</v>
      </c>
      <c r="H14" s="273">
        <f>E14-'статус на початок року'!D14</f>
        <v>158</v>
      </c>
      <c r="I14" s="274">
        <f>F14-'статус на початок року'!E14</f>
        <v>95</v>
      </c>
      <c r="J14" s="278">
        <f t="shared" si="3"/>
        <v>60.12658227848101</v>
      </c>
      <c r="K14" s="175">
        <v>49</v>
      </c>
      <c r="L14" s="195">
        <v>38</v>
      </c>
      <c r="M14" s="177">
        <f t="shared" si="4"/>
        <v>77.551020408163268</v>
      </c>
      <c r="N14" s="178">
        <v>24</v>
      </c>
      <c r="O14" s="187">
        <v>22</v>
      </c>
      <c r="P14" s="173">
        <f t="shared" si="9"/>
        <v>91.666666666666671</v>
      </c>
      <c r="Q14" s="178">
        <v>0</v>
      </c>
      <c r="R14" s="176">
        <v>11</v>
      </c>
      <c r="S14" s="173" t="str">
        <f t="shared" si="10"/>
        <v>-</v>
      </c>
      <c r="T14" s="179">
        <v>4</v>
      </c>
      <c r="U14" s="138">
        <v>1</v>
      </c>
      <c r="V14" s="177">
        <f t="shared" si="0"/>
        <v>25</v>
      </c>
      <c r="W14" s="178">
        <v>212</v>
      </c>
      <c r="X14" s="176">
        <v>113</v>
      </c>
      <c r="Y14" s="173">
        <f t="shared" si="5"/>
        <v>53.301886792452834</v>
      </c>
      <c r="Z14" s="209">
        <v>47</v>
      </c>
      <c r="AA14" s="200">
        <v>18</v>
      </c>
      <c r="AB14" s="177">
        <f t="shared" si="6"/>
        <v>38.297872340425535</v>
      </c>
      <c r="AC14" s="174">
        <v>46</v>
      </c>
      <c r="AD14" s="188">
        <v>15</v>
      </c>
      <c r="AE14" s="173">
        <f t="shared" si="7"/>
        <v>32.608695652173914</v>
      </c>
      <c r="AF14" s="178">
        <v>29</v>
      </c>
      <c r="AG14" s="187">
        <v>9</v>
      </c>
      <c r="AH14" s="173">
        <f t="shared" si="8"/>
        <v>31.03448275862069</v>
      </c>
      <c r="AI14" s="34"/>
      <c r="AJ14" s="38"/>
    </row>
    <row r="15" spans="1:38" ht="66.75" customHeight="1" x14ac:dyDescent="0.25">
      <c r="A15" s="42"/>
      <c r="B15" s="42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8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4:31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4:31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4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4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4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C15:V15"/>
    <mergeCell ref="X4:X5"/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Y4:Y5"/>
    <mergeCell ref="T4:T5"/>
    <mergeCell ref="U4:U5"/>
    <mergeCell ref="V4:V5"/>
    <mergeCell ref="W4:W5"/>
    <mergeCell ref="AF3:AH3"/>
    <mergeCell ref="AF2:AH2"/>
    <mergeCell ref="AA1:AH1"/>
    <mergeCell ref="A3:A5"/>
    <mergeCell ref="E3:G3"/>
    <mergeCell ref="K3:M3"/>
    <mergeCell ref="N3:P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AD2:AE2"/>
    <mergeCell ref="T3:V3"/>
    <mergeCell ref="W3:Y3"/>
    <mergeCell ref="Z3:AB3"/>
    <mergeCell ref="AC3:AE3"/>
    <mergeCell ref="Q3:S3"/>
    <mergeCell ref="Q4:Q5"/>
    <mergeCell ref="R4:R5"/>
    <mergeCell ref="S4:S5"/>
    <mergeCell ref="B1:S1"/>
    <mergeCell ref="P2:S2"/>
    <mergeCell ref="N4:N5"/>
    <mergeCell ref="O4:O5"/>
    <mergeCell ref="P4:P5"/>
    <mergeCell ref="B3:D3"/>
    <mergeCell ref="H3:J3"/>
    <mergeCell ref="H4:H5"/>
    <mergeCell ref="I4:I5"/>
    <mergeCell ref="J4:J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9" max="1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K20"/>
  <sheetViews>
    <sheetView view="pageBreakPreview" zoomScale="80" zoomScaleNormal="70" zoomScaleSheetLayoutView="80" workbookViewId="0">
      <selection activeCell="B15" sqref="B15:C16"/>
    </sheetView>
  </sheetViews>
  <sheetFormatPr defaultColWidth="8" defaultRowHeight="12.75" x14ac:dyDescent="0.2"/>
  <cols>
    <col min="1" max="1" width="58" style="2" customWidth="1"/>
    <col min="2" max="3" width="26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11" ht="80.849999999999994" customHeight="1" x14ac:dyDescent="0.2">
      <c r="A1" s="303" t="s">
        <v>108</v>
      </c>
      <c r="B1" s="303"/>
      <c r="C1" s="303"/>
      <c r="D1" s="303"/>
      <c r="E1" s="303"/>
    </row>
    <row r="2" spans="1:11" s="3" customFormat="1" ht="23.25" customHeight="1" x14ac:dyDescent="0.25">
      <c r="A2" s="308" t="s">
        <v>0</v>
      </c>
      <c r="B2" s="304" t="s">
        <v>127</v>
      </c>
      <c r="C2" s="304" t="s">
        <v>128</v>
      </c>
      <c r="D2" s="306" t="s">
        <v>1</v>
      </c>
      <c r="E2" s="307"/>
    </row>
    <row r="3" spans="1:11" s="3" customFormat="1" ht="30" x14ac:dyDescent="0.25">
      <c r="A3" s="309"/>
      <c r="B3" s="305"/>
      <c r="C3" s="305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0.25" x14ac:dyDescent="0.25">
      <c r="A5" s="8" t="s">
        <v>25</v>
      </c>
      <c r="B5" s="68">
        <f>'6-(УБД-ЦЗ)'!B7</f>
        <v>676</v>
      </c>
      <c r="C5" s="68">
        <f>'6-(УБД-ЦЗ)'!C7</f>
        <v>471</v>
      </c>
      <c r="D5" s="18">
        <f t="shared" ref="D5" si="0">C5*100/B5</f>
        <v>69.674556213017752</v>
      </c>
      <c r="E5" s="65">
        <f t="shared" ref="E5" si="1">C5-B5</f>
        <v>-205</v>
      </c>
      <c r="I5" s="11"/>
    </row>
    <row r="6" spans="1:11" s="3" customFormat="1" ht="20.25" x14ac:dyDescent="0.25">
      <c r="A6" s="8" t="s">
        <v>26</v>
      </c>
      <c r="B6" s="69">
        <f>'6-(УБД-ЦЗ)'!E7</f>
        <v>639</v>
      </c>
      <c r="C6" s="69">
        <f>'6-(УБД-ЦЗ)'!F7</f>
        <v>437</v>
      </c>
      <c r="D6" s="18">
        <f t="shared" ref="D6:D12" si="2">C6*100/B6</f>
        <v>68.388106416275434</v>
      </c>
      <c r="E6" s="65">
        <f t="shared" ref="E6:E12" si="3">C6-B6</f>
        <v>-202</v>
      </c>
      <c r="I6" s="11"/>
    </row>
    <row r="7" spans="1:11" s="3" customFormat="1" ht="23.1" customHeight="1" x14ac:dyDescent="0.25">
      <c r="A7" s="266" t="s">
        <v>102</v>
      </c>
      <c r="B7" s="82">
        <f>'6-(УБД-ЦЗ)'!H7</f>
        <v>240</v>
      </c>
      <c r="C7" s="82">
        <f>'6-(УБД-ЦЗ)'!I7</f>
        <v>394</v>
      </c>
      <c r="D7" s="14">
        <f t="shared" si="2"/>
        <v>164.16666666666666</v>
      </c>
      <c r="E7" s="76">
        <f t="shared" si="3"/>
        <v>154</v>
      </c>
      <c r="K7" s="11"/>
    </row>
    <row r="8" spans="1:11" s="3" customFormat="1" ht="40.5" customHeight="1" x14ac:dyDescent="0.25">
      <c r="A8" s="12" t="s">
        <v>27</v>
      </c>
      <c r="B8" s="69">
        <f>'6-(УБД-ЦЗ)'!K7</f>
        <v>137</v>
      </c>
      <c r="C8" s="69">
        <f>'6-(УБД-ЦЗ)'!L7</f>
        <v>72</v>
      </c>
      <c r="D8" s="18">
        <f t="shared" si="2"/>
        <v>52.554744525547449</v>
      </c>
      <c r="E8" s="65">
        <f t="shared" si="3"/>
        <v>-65</v>
      </c>
      <c r="I8" s="11"/>
    </row>
    <row r="9" spans="1:11" s="3" customFormat="1" ht="20.25" x14ac:dyDescent="0.25">
      <c r="A9" s="13" t="s">
        <v>28</v>
      </c>
      <c r="B9" s="69">
        <f>'6-(УБД-ЦЗ)'!N7</f>
        <v>17</v>
      </c>
      <c r="C9" s="69">
        <f>'6-(УБД-ЦЗ)'!O7</f>
        <v>23</v>
      </c>
      <c r="D9" s="18">
        <f t="shared" si="2"/>
        <v>135.29411764705881</v>
      </c>
      <c r="E9" s="65">
        <f t="shared" si="3"/>
        <v>6</v>
      </c>
      <c r="I9" s="11"/>
    </row>
    <row r="10" spans="1:11" s="3" customFormat="1" ht="23.1" customHeight="1" x14ac:dyDescent="0.25">
      <c r="A10" s="267" t="s">
        <v>103</v>
      </c>
      <c r="B10" s="82">
        <f>'6-(УБД-ЦЗ)'!Q7</f>
        <v>0</v>
      </c>
      <c r="C10" s="82">
        <f>'6-(УБД-ЦЗ)'!R7</f>
        <v>14</v>
      </c>
      <c r="D10" s="315">
        <f>C10-B10</f>
        <v>14</v>
      </c>
      <c r="E10" s="316"/>
      <c r="K10" s="11"/>
    </row>
    <row r="11" spans="1:11" s="3" customFormat="1" ht="37.5" customHeight="1" x14ac:dyDescent="0.25">
      <c r="A11" s="13" t="s">
        <v>19</v>
      </c>
      <c r="B11" s="69">
        <f>'6-(УБД-ЦЗ)'!T7</f>
        <v>1</v>
      </c>
      <c r="C11" s="69">
        <f>'6-(УБД-ЦЗ)'!U7</f>
        <v>0</v>
      </c>
      <c r="D11" s="18" t="s">
        <v>101</v>
      </c>
      <c r="E11" s="65">
        <f t="shared" si="3"/>
        <v>-1</v>
      </c>
      <c r="I11" s="11"/>
    </row>
    <row r="12" spans="1:11" s="3" customFormat="1" ht="38.25" customHeight="1" x14ac:dyDescent="0.25">
      <c r="A12" s="13" t="s">
        <v>29</v>
      </c>
      <c r="B12" s="64">
        <f>'6-(УБД-ЦЗ)'!W7</f>
        <v>458</v>
      </c>
      <c r="C12" s="64">
        <f>'6-(УБД-ЦЗ)'!X7</f>
        <v>415</v>
      </c>
      <c r="D12" s="9">
        <f t="shared" si="2"/>
        <v>90.611353711790386</v>
      </c>
      <c r="E12" s="65">
        <f t="shared" si="3"/>
        <v>-43</v>
      </c>
      <c r="I12" s="11"/>
    </row>
    <row r="13" spans="1:11" s="3" customFormat="1" ht="12.75" customHeight="1" x14ac:dyDescent="0.25">
      <c r="A13" s="310" t="s">
        <v>4</v>
      </c>
      <c r="B13" s="311"/>
      <c r="C13" s="311"/>
      <c r="D13" s="311"/>
      <c r="E13" s="311"/>
      <c r="I13" s="11"/>
    </row>
    <row r="14" spans="1:11" s="3" customFormat="1" ht="18" customHeight="1" x14ac:dyDescent="0.25">
      <c r="A14" s="312"/>
      <c r="B14" s="313"/>
      <c r="C14" s="313"/>
      <c r="D14" s="313"/>
      <c r="E14" s="313"/>
      <c r="I14" s="11"/>
    </row>
    <row r="15" spans="1:11" s="3" customFormat="1" ht="20.25" customHeight="1" x14ac:dyDescent="0.25">
      <c r="A15" s="308" t="s">
        <v>0</v>
      </c>
      <c r="B15" s="314" t="s">
        <v>129</v>
      </c>
      <c r="C15" s="314" t="s">
        <v>130</v>
      </c>
      <c r="D15" s="306" t="s">
        <v>1</v>
      </c>
      <c r="E15" s="307"/>
      <c r="I15" s="11"/>
    </row>
    <row r="16" spans="1:11" ht="33" customHeight="1" x14ac:dyDescent="0.2">
      <c r="A16" s="309"/>
      <c r="B16" s="314"/>
      <c r="C16" s="314"/>
      <c r="D16" s="19" t="s">
        <v>2</v>
      </c>
      <c r="E16" s="5" t="s">
        <v>24</v>
      </c>
      <c r="I16" s="11"/>
    </row>
    <row r="17" spans="1:9" ht="27.75" customHeight="1" x14ac:dyDescent="0.2">
      <c r="A17" s="8" t="s">
        <v>30</v>
      </c>
      <c r="B17" s="66">
        <f>'6-(УБД-ЦЗ)'!Z7</f>
        <v>49</v>
      </c>
      <c r="C17" s="66">
        <f>'6-(УБД-ЦЗ)'!AA7</f>
        <v>133</v>
      </c>
      <c r="D17" s="20">
        <f t="shared" ref="D17" si="4">C17*100/B17</f>
        <v>271.42857142857144</v>
      </c>
      <c r="E17" s="65">
        <f t="shared" ref="E17" si="5">C17-B17</f>
        <v>84</v>
      </c>
      <c r="I17" s="11"/>
    </row>
    <row r="18" spans="1:9" ht="27.75" customHeight="1" x14ac:dyDescent="0.2">
      <c r="A18" s="1" t="s">
        <v>26</v>
      </c>
      <c r="B18" s="67">
        <f>'6-(УБД-ЦЗ)'!AC7</f>
        <v>43</v>
      </c>
      <c r="C18" s="67">
        <f>'6-(УБД-ЦЗ)'!AD7</f>
        <v>130</v>
      </c>
      <c r="D18" s="20">
        <f t="shared" ref="D18:D19" si="6">C18*100/B18</f>
        <v>302.32558139534882</v>
      </c>
      <c r="E18" s="65">
        <f t="shared" ref="E18:E19" si="7">C18-B18</f>
        <v>87</v>
      </c>
      <c r="I18" s="11"/>
    </row>
    <row r="19" spans="1:9" ht="27.75" customHeight="1" x14ac:dyDescent="0.2">
      <c r="A19" s="1" t="s">
        <v>31</v>
      </c>
      <c r="B19" s="67">
        <f>'6-(УБД-ЦЗ)'!AF7</f>
        <v>36</v>
      </c>
      <c r="C19" s="67">
        <f>'6-(УБД-ЦЗ)'!AG7</f>
        <v>104</v>
      </c>
      <c r="D19" s="20">
        <f t="shared" si="6"/>
        <v>288.88888888888891</v>
      </c>
      <c r="E19" s="65">
        <f t="shared" si="7"/>
        <v>68</v>
      </c>
      <c r="I19" s="11"/>
    </row>
    <row r="20" spans="1:9" ht="69" customHeight="1" x14ac:dyDescent="0.25">
      <c r="A20" s="349"/>
      <c r="B20" s="349"/>
      <c r="C20" s="349"/>
      <c r="D20" s="349"/>
      <c r="E20" s="349"/>
    </row>
  </sheetData>
  <mergeCells count="12">
    <mergeCell ref="A20:E20"/>
    <mergeCell ref="A1:E1"/>
    <mergeCell ref="B2:B3"/>
    <mergeCell ref="C2:C3"/>
    <mergeCell ref="D2:E2"/>
    <mergeCell ref="A2:A3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00"/>
  </sheetPr>
  <dimension ref="A1:AL67"/>
  <sheetViews>
    <sheetView view="pageBreakPreview" zoomScale="87" zoomScaleNormal="75" zoomScaleSheetLayoutView="87" workbookViewId="0">
      <pane xSplit="1" ySplit="6" topLeftCell="T7" activePane="bottomRight" state="frozen"/>
      <selection activeCell="A4" sqref="A4:A6"/>
      <selection pane="topRight" activeCell="A4" sqref="A4:A6"/>
      <selection pane="bottomLeft" activeCell="A4" sqref="A4:A6"/>
      <selection pane="bottomRight" activeCell="AH14" sqref="AH14"/>
    </sheetView>
  </sheetViews>
  <sheetFormatPr defaultColWidth="9.42578125" defaultRowHeight="14.25" x14ac:dyDescent="0.2"/>
  <cols>
    <col min="1" max="1" width="27.140625" style="41" customWidth="1"/>
    <col min="2" max="3" width="10" style="41" customWidth="1"/>
    <col min="4" max="4" width="7.5703125" style="41" customWidth="1"/>
    <col min="5" max="6" width="10.140625" style="41" customWidth="1"/>
    <col min="7" max="7" width="7.42578125" style="41" customWidth="1"/>
    <col min="8" max="9" width="9.85546875" style="41" customWidth="1"/>
    <col min="10" max="10" width="7.42578125" style="41" customWidth="1"/>
    <col min="11" max="12" width="10.5703125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9.42578125" style="41" customWidth="1"/>
    <col min="19" max="19" width="9" style="41" customWidth="1"/>
    <col min="20" max="21" width="12.42578125" style="41" customWidth="1"/>
    <col min="22" max="22" width="8.42578125" style="41" customWidth="1"/>
    <col min="23" max="24" width="11.140625" style="41" customWidth="1"/>
    <col min="25" max="25" width="11.42578125" style="41" customWidth="1"/>
    <col min="26" max="27" width="12.42578125" style="41" customWidth="1"/>
    <col min="28" max="28" width="8.42578125" style="41" customWidth="1"/>
    <col min="29" max="30" width="12.140625" style="41" customWidth="1"/>
    <col min="31" max="31" width="11.42578125" style="41" customWidth="1"/>
    <col min="32" max="33" width="12" style="41" customWidth="1"/>
    <col min="34" max="34" width="11.5703125" style="41" customWidth="1"/>
    <col min="35" max="37" width="9.42578125" style="41"/>
    <col min="38" max="38" width="9.5703125" style="41" customWidth="1"/>
    <col min="39" max="16384" width="9.42578125" style="41"/>
  </cols>
  <sheetData>
    <row r="1" spans="1:38" s="26" customFormat="1" ht="60" customHeight="1" x14ac:dyDescent="0.25">
      <c r="B1" s="338" t="s">
        <v>133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35"/>
      <c r="U1" s="235"/>
      <c r="V1" s="235"/>
      <c r="W1" s="25"/>
      <c r="X1" s="25"/>
      <c r="Y1" s="25"/>
      <c r="Z1" s="25"/>
      <c r="AA1" s="317" t="s">
        <v>14</v>
      </c>
      <c r="AB1" s="317"/>
      <c r="AC1" s="317"/>
      <c r="AD1" s="317"/>
      <c r="AE1" s="317"/>
      <c r="AF1" s="317"/>
      <c r="AG1" s="317"/>
      <c r="AH1" s="317"/>
    </row>
    <row r="2" spans="1:38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9" t="s">
        <v>7</v>
      </c>
      <c r="Q2" s="339"/>
      <c r="R2" s="339"/>
      <c r="S2" s="339"/>
      <c r="T2" s="118"/>
      <c r="U2" s="28"/>
      <c r="V2" s="28"/>
      <c r="W2" s="28"/>
      <c r="X2" s="28"/>
      <c r="Y2" s="28"/>
      <c r="Z2" s="28"/>
      <c r="AA2" s="28"/>
      <c r="AB2" s="28"/>
      <c r="AD2" s="337"/>
      <c r="AE2" s="337"/>
      <c r="AF2" s="335" t="s">
        <v>7</v>
      </c>
      <c r="AG2" s="335"/>
      <c r="AH2" s="335"/>
      <c r="AI2" s="51"/>
    </row>
    <row r="3" spans="1:38" s="30" customFormat="1" ht="102" customHeight="1" x14ac:dyDescent="0.25">
      <c r="A3" s="344"/>
      <c r="B3" s="318" t="s">
        <v>20</v>
      </c>
      <c r="C3" s="319"/>
      <c r="D3" s="319"/>
      <c r="E3" s="321" t="s">
        <v>81</v>
      </c>
      <c r="F3" s="322"/>
      <c r="G3" s="323"/>
      <c r="H3" s="321" t="s">
        <v>104</v>
      </c>
      <c r="I3" s="322"/>
      <c r="J3" s="323"/>
      <c r="K3" s="332" t="s">
        <v>82</v>
      </c>
      <c r="L3" s="322"/>
      <c r="M3" s="333"/>
      <c r="N3" s="321" t="s">
        <v>9</v>
      </c>
      <c r="O3" s="322"/>
      <c r="P3" s="323"/>
      <c r="Q3" s="321" t="s">
        <v>106</v>
      </c>
      <c r="R3" s="322"/>
      <c r="S3" s="323"/>
      <c r="T3" s="321" t="s">
        <v>10</v>
      </c>
      <c r="U3" s="322"/>
      <c r="V3" s="323"/>
      <c r="W3" s="318" t="s">
        <v>8</v>
      </c>
      <c r="X3" s="319"/>
      <c r="Y3" s="320"/>
      <c r="Z3" s="321" t="s">
        <v>15</v>
      </c>
      <c r="AA3" s="322"/>
      <c r="AB3" s="323"/>
      <c r="AC3" s="321" t="s">
        <v>11</v>
      </c>
      <c r="AD3" s="322"/>
      <c r="AE3" s="323"/>
      <c r="AF3" s="332" t="s">
        <v>12</v>
      </c>
      <c r="AG3" s="322"/>
      <c r="AH3" s="323"/>
    </row>
    <row r="4" spans="1:38" s="31" customFormat="1" ht="19.5" customHeight="1" x14ac:dyDescent="0.25">
      <c r="A4" s="345"/>
      <c r="B4" s="324" t="s">
        <v>86</v>
      </c>
      <c r="C4" s="329" t="s">
        <v>93</v>
      </c>
      <c r="D4" s="346" t="s">
        <v>2</v>
      </c>
      <c r="E4" s="324" t="s">
        <v>86</v>
      </c>
      <c r="F4" s="329" t="s">
        <v>93</v>
      </c>
      <c r="G4" s="334" t="s">
        <v>2</v>
      </c>
      <c r="H4" s="327" t="s">
        <v>86</v>
      </c>
      <c r="I4" s="325" t="s">
        <v>93</v>
      </c>
      <c r="J4" s="328" t="s">
        <v>2</v>
      </c>
      <c r="K4" s="347" t="s">
        <v>86</v>
      </c>
      <c r="L4" s="329" t="s">
        <v>93</v>
      </c>
      <c r="M4" s="346" t="s">
        <v>2</v>
      </c>
      <c r="N4" s="324" t="s">
        <v>86</v>
      </c>
      <c r="O4" s="329" t="s">
        <v>93</v>
      </c>
      <c r="P4" s="334" t="s">
        <v>2</v>
      </c>
      <c r="Q4" s="324" t="s">
        <v>86</v>
      </c>
      <c r="R4" s="329" t="s">
        <v>93</v>
      </c>
      <c r="S4" s="334" t="s">
        <v>2</v>
      </c>
      <c r="T4" s="324" t="s">
        <v>86</v>
      </c>
      <c r="U4" s="329" t="s">
        <v>93</v>
      </c>
      <c r="V4" s="334" t="s">
        <v>2</v>
      </c>
      <c r="W4" s="324" t="s">
        <v>86</v>
      </c>
      <c r="X4" s="329" t="s">
        <v>93</v>
      </c>
      <c r="Y4" s="334" t="s">
        <v>2</v>
      </c>
      <c r="Z4" s="324" t="s">
        <v>86</v>
      </c>
      <c r="AA4" s="329" t="s">
        <v>93</v>
      </c>
      <c r="AB4" s="334" t="s">
        <v>2</v>
      </c>
      <c r="AC4" s="324" t="s">
        <v>86</v>
      </c>
      <c r="AD4" s="329" t="s">
        <v>93</v>
      </c>
      <c r="AE4" s="334" t="s">
        <v>2</v>
      </c>
      <c r="AF4" s="347" t="s">
        <v>86</v>
      </c>
      <c r="AG4" s="329" t="s">
        <v>93</v>
      </c>
      <c r="AH4" s="334" t="s">
        <v>2</v>
      </c>
    </row>
    <row r="5" spans="1:38" s="31" customFormat="1" ht="15.75" customHeight="1" x14ac:dyDescent="0.25">
      <c r="A5" s="345"/>
      <c r="B5" s="324"/>
      <c r="C5" s="329"/>
      <c r="D5" s="346"/>
      <c r="E5" s="324"/>
      <c r="F5" s="329"/>
      <c r="G5" s="334"/>
      <c r="H5" s="327"/>
      <c r="I5" s="325"/>
      <c r="J5" s="328"/>
      <c r="K5" s="347"/>
      <c r="L5" s="329"/>
      <c r="M5" s="346"/>
      <c r="N5" s="324"/>
      <c r="O5" s="329"/>
      <c r="P5" s="334"/>
      <c r="Q5" s="324"/>
      <c r="R5" s="329"/>
      <c r="S5" s="334"/>
      <c r="T5" s="324"/>
      <c r="U5" s="329"/>
      <c r="V5" s="334"/>
      <c r="W5" s="324"/>
      <c r="X5" s="329"/>
      <c r="Y5" s="334"/>
      <c r="Z5" s="324"/>
      <c r="AA5" s="329"/>
      <c r="AB5" s="334"/>
      <c r="AC5" s="324"/>
      <c r="AD5" s="329"/>
      <c r="AE5" s="334"/>
      <c r="AF5" s="347"/>
      <c r="AG5" s="329"/>
      <c r="AH5" s="334"/>
    </row>
    <row r="6" spans="1:38" s="47" customFormat="1" ht="11.25" customHeight="1" thickBot="1" x14ac:dyDescent="0.25">
      <c r="A6" s="119" t="s">
        <v>3</v>
      </c>
      <c r="B6" s="140">
        <v>1</v>
      </c>
      <c r="C6" s="141">
        <v>2</v>
      </c>
      <c r="D6" s="142">
        <v>3</v>
      </c>
      <c r="E6" s="143">
        <v>4</v>
      </c>
      <c r="F6" s="141">
        <v>5</v>
      </c>
      <c r="G6" s="142">
        <v>6</v>
      </c>
      <c r="H6" s="143">
        <v>7</v>
      </c>
      <c r="I6" s="141">
        <v>8</v>
      </c>
      <c r="J6" s="142">
        <v>9</v>
      </c>
      <c r="K6" s="144">
        <v>10</v>
      </c>
      <c r="L6" s="141">
        <v>11</v>
      </c>
      <c r="M6" s="145">
        <v>12</v>
      </c>
      <c r="N6" s="143">
        <v>13</v>
      </c>
      <c r="O6" s="141">
        <v>14</v>
      </c>
      <c r="P6" s="142">
        <v>15</v>
      </c>
      <c r="Q6" s="143">
        <v>16</v>
      </c>
      <c r="R6" s="141">
        <v>17</v>
      </c>
      <c r="S6" s="142">
        <v>18</v>
      </c>
      <c r="T6" s="144">
        <v>19</v>
      </c>
      <c r="U6" s="141">
        <v>20</v>
      </c>
      <c r="V6" s="142">
        <v>21</v>
      </c>
      <c r="W6" s="143">
        <v>22</v>
      </c>
      <c r="X6" s="141">
        <v>23</v>
      </c>
      <c r="Y6" s="142">
        <v>24</v>
      </c>
      <c r="Z6" s="143">
        <v>25</v>
      </c>
      <c r="AA6" s="141">
        <v>26</v>
      </c>
      <c r="AB6" s="142">
        <v>27</v>
      </c>
      <c r="AC6" s="143">
        <v>28</v>
      </c>
      <c r="AD6" s="141">
        <v>29</v>
      </c>
      <c r="AE6" s="142">
        <v>30</v>
      </c>
      <c r="AF6" s="144">
        <v>31</v>
      </c>
      <c r="AG6" s="141">
        <v>32</v>
      </c>
      <c r="AH6" s="142">
        <v>33</v>
      </c>
    </row>
    <row r="7" spans="1:38" s="35" customFormat="1" ht="60.75" customHeight="1" thickBot="1" x14ac:dyDescent="0.3">
      <c r="A7" s="149" t="s">
        <v>32</v>
      </c>
      <c r="B7" s="150">
        <f>SUM(B8:B14)</f>
        <v>676</v>
      </c>
      <c r="C7" s="151">
        <f>SUM(C8:C14)</f>
        <v>471</v>
      </c>
      <c r="D7" s="216">
        <f t="shared" ref="D7:D14" si="0">IF(ISERROR(C7*100/B7),"-",(C7*100/B7))</f>
        <v>69.674556213017752</v>
      </c>
      <c r="E7" s="154">
        <f>SUM(E8:E14)</f>
        <v>639</v>
      </c>
      <c r="F7" s="151">
        <f>SUM(F8:F14)</f>
        <v>437</v>
      </c>
      <c r="G7" s="216">
        <f t="shared" ref="G7:G14" si="1">IF(ISERROR(F7*100/E7),"-",(F7*100/E7))</f>
        <v>68.388106416275434</v>
      </c>
      <c r="H7" s="286">
        <f>SUM(H8:H14)</f>
        <v>240</v>
      </c>
      <c r="I7" s="287">
        <f>SUM(I8:I14)</f>
        <v>394</v>
      </c>
      <c r="J7" s="288">
        <f>I7*100/H7</f>
        <v>164.16666666666666</v>
      </c>
      <c r="K7" s="153">
        <f>SUM(K8:K14)</f>
        <v>137</v>
      </c>
      <c r="L7" s="151">
        <f>SUM(L8:L14)</f>
        <v>72</v>
      </c>
      <c r="M7" s="216">
        <f t="shared" ref="M7:M14" si="2">IF(ISERROR(L7*100/K7),"-",(L7*100/K7))</f>
        <v>52.554744525547449</v>
      </c>
      <c r="N7" s="154">
        <f>SUM(N8:N14)</f>
        <v>17</v>
      </c>
      <c r="O7" s="151">
        <f>SUM(O8:O14)</f>
        <v>23</v>
      </c>
      <c r="P7" s="216">
        <f t="shared" ref="P7:P14" si="3">IF(ISERROR(O7*100/N7),"-",(O7*100/N7))</f>
        <v>135.29411764705881</v>
      </c>
      <c r="Q7" s="153">
        <f>SUM(Q8:Q14)</f>
        <v>0</v>
      </c>
      <c r="R7" s="151">
        <f>SUM(R8:R14)</f>
        <v>14</v>
      </c>
      <c r="S7" s="152" t="s">
        <v>101</v>
      </c>
      <c r="T7" s="153">
        <f>SUM(T8:T14)</f>
        <v>1</v>
      </c>
      <c r="U7" s="151">
        <f>SUM(U8:U14)</f>
        <v>0</v>
      </c>
      <c r="V7" s="152">
        <f t="shared" ref="V7:V14" si="4">IF(ISERROR(U7*100/T7),"-",(U7*100/T7))</f>
        <v>0</v>
      </c>
      <c r="W7" s="153">
        <f>SUM(W8:W14)</f>
        <v>458</v>
      </c>
      <c r="X7" s="151">
        <f>SUM(X8:X14)</f>
        <v>415</v>
      </c>
      <c r="Y7" s="216">
        <f t="shared" ref="Y7:Y14" si="5">IF(ISERROR(X7*100/W7),"-",(X7*100/W7))</f>
        <v>90.611353711790386</v>
      </c>
      <c r="Z7" s="150">
        <f>SUM(Z8:Z14)</f>
        <v>49</v>
      </c>
      <c r="AA7" s="151">
        <f>SUM(AA8:AA14)</f>
        <v>133</v>
      </c>
      <c r="AB7" s="201" t="s">
        <v>122</v>
      </c>
      <c r="AC7" s="153">
        <f>SUM(AC8:AC14)</f>
        <v>43</v>
      </c>
      <c r="AD7" s="151">
        <f>SUM(AD8:AD14)</f>
        <v>130</v>
      </c>
      <c r="AE7" s="201" t="s">
        <v>154</v>
      </c>
      <c r="AF7" s="150">
        <f>SUM(AF8:AF14)</f>
        <v>36</v>
      </c>
      <c r="AG7" s="151">
        <f>SUM(AG8:AG14)</f>
        <v>104</v>
      </c>
      <c r="AH7" s="201" t="s">
        <v>156</v>
      </c>
      <c r="AI7" s="34"/>
      <c r="AL7" s="39"/>
    </row>
    <row r="8" spans="1:38" s="39" customFormat="1" ht="48" customHeight="1" x14ac:dyDescent="0.25">
      <c r="A8" s="134" t="s">
        <v>94</v>
      </c>
      <c r="B8" s="156">
        <v>43</v>
      </c>
      <c r="C8" s="146">
        <v>47</v>
      </c>
      <c r="D8" s="217">
        <f t="shared" si="0"/>
        <v>109.30232558139535</v>
      </c>
      <c r="E8" s="163">
        <v>43</v>
      </c>
      <c r="F8" s="146">
        <v>44</v>
      </c>
      <c r="G8" s="217">
        <f t="shared" si="1"/>
        <v>102.32558139534883</v>
      </c>
      <c r="H8" s="289">
        <f>E8-'статус на початок року'!F8</f>
        <v>23</v>
      </c>
      <c r="I8" s="290">
        <f>F8-'статус на початок року'!G8</f>
        <v>42</v>
      </c>
      <c r="J8" s="291">
        <f>IF(ISERROR(I8*100/H8),"-",(I8*100/H8))</f>
        <v>182.60869565217391</v>
      </c>
      <c r="K8" s="162">
        <v>14</v>
      </c>
      <c r="L8" s="160">
        <v>12</v>
      </c>
      <c r="M8" s="217">
        <f t="shared" si="2"/>
        <v>85.714285714285708</v>
      </c>
      <c r="N8" s="159">
        <v>0</v>
      </c>
      <c r="O8" s="186">
        <v>5</v>
      </c>
      <c r="P8" s="218" t="str">
        <f t="shared" si="3"/>
        <v>-</v>
      </c>
      <c r="Q8" s="162">
        <v>0</v>
      </c>
      <c r="R8" s="160">
        <v>0</v>
      </c>
      <c r="S8" s="166" t="str">
        <f t="shared" ref="S8:S14" si="6">IF(ISERROR(R8*100/Q8),"-",(R8*100/Q8))</f>
        <v>-</v>
      </c>
      <c r="T8" s="158">
        <v>1</v>
      </c>
      <c r="U8" s="147">
        <v>0</v>
      </c>
      <c r="V8" s="157">
        <f t="shared" si="4"/>
        <v>0</v>
      </c>
      <c r="W8" s="162">
        <v>37</v>
      </c>
      <c r="X8" s="160">
        <v>43</v>
      </c>
      <c r="Y8" s="217">
        <f t="shared" si="5"/>
        <v>116.21621621621621</v>
      </c>
      <c r="Z8" s="210">
        <v>2</v>
      </c>
      <c r="AA8" s="164">
        <v>10</v>
      </c>
      <c r="AB8" s="221" t="s">
        <v>151</v>
      </c>
      <c r="AC8" s="158">
        <v>2</v>
      </c>
      <c r="AD8" s="148">
        <v>9</v>
      </c>
      <c r="AE8" s="221" t="s">
        <v>126</v>
      </c>
      <c r="AF8" s="210">
        <v>2</v>
      </c>
      <c r="AG8" s="186">
        <v>6</v>
      </c>
      <c r="AH8" s="221" t="s">
        <v>154</v>
      </c>
      <c r="AI8" s="34"/>
      <c r="AJ8" s="38"/>
    </row>
    <row r="9" spans="1:38" s="40" customFormat="1" ht="48" customHeight="1" x14ac:dyDescent="0.25">
      <c r="A9" s="135" t="s">
        <v>95</v>
      </c>
      <c r="B9" s="165">
        <v>112</v>
      </c>
      <c r="C9" s="146">
        <v>62</v>
      </c>
      <c r="D9" s="218">
        <f t="shared" si="0"/>
        <v>55.357142857142854</v>
      </c>
      <c r="E9" s="171">
        <v>106</v>
      </c>
      <c r="F9" s="124">
        <v>60</v>
      </c>
      <c r="G9" s="218">
        <f t="shared" si="1"/>
        <v>56.60377358490566</v>
      </c>
      <c r="H9" s="292">
        <f>E9-'статус на початок року'!F9</f>
        <v>42</v>
      </c>
      <c r="I9" s="290">
        <f>F9-'статус на початок року'!G9</f>
        <v>52</v>
      </c>
      <c r="J9" s="293">
        <f>IF(ISERROR(I9*100/H9),"-",(I9*100/H9))</f>
        <v>123.80952380952381</v>
      </c>
      <c r="K9" s="170">
        <v>37</v>
      </c>
      <c r="L9" s="129">
        <v>8</v>
      </c>
      <c r="M9" s="218">
        <f t="shared" si="2"/>
        <v>21.621621621621621</v>
      </c>
      <c r="N9" s="168">
        <v>3</v>
      </c>
      <c r="O9" s="126">
        <v>1</v>
      </c>
      <c r="P9" s="218">
        <f t="shared" si="3"/>
        <v>33.333333333333336</v>
      </c>
      <c r="Q9" s="170">
        <v>0</v>
      </c>
      <c r="R9" s="129">
        <v>2</v>
      </c>
      <c r="S9" s="166" t="str">
        <f t="shared" si="6"/>
        <v>-</v>
      </c>
      <c r="T9" s="167">
        <v>0</v>
      </c>
      <c r="U9" s="128">
        <v>0</v>
      </c>
      <c r="V9" s="166" t="str">
        <f t="shared" si="4"/>
        <v>-</v>
      </c>
      <c r="W9" s="170">
        <v>86</v>
      </c>
      <c r="X9" s="129">
        <v>58</v>
      </c>
      <c r="Y9" s="218">
        <f t="shared" si="5"/>
        <v>67.441860465116278</v>
      </c>
      <c r="Z9" s="211">
        <v>8</v>
      </c>
      <c r="AA9" s="164">
        <v>20</v>
      </c>
      <c r="AB9" s="218">
        <f t="shared" ref="AB9:AB14" si="7">IF(ISERROR(AA9*100/Z9),"-",(AA9*100/Z9))</f>
        <v>250</v>
      </c>
      <c r="AC9" s="167">
        <v>8</v>
      </c>
      <c r="AD9" s="128">
        <v>20</v>
      </c>
      <c r="AE9" s="218">
        <f t="shared" ref="AE9:AE14" si="8">IF(ISERROR(AD9*100/AC9),"-",(AD9*100/AC9))</f>
        <v>250</v>
      </c>
      <c r="AF9" s="211">
        <v>5</v>
      </c>
      <c r="AG9" s="126">
        <v>17</v>
      </c>
      <c r="AH9" s="221" t="s">
        <v>152</v>
      </c>
      <c r="AI9" s="34"/>
      <c r="AJ9" s="38"/>
    </row>
    <row r="10" spans="1:38" s="39" customFormat="1" ht="48" customHeight="1" x14ac:dyDescent="0.25">
      <c r="A10" s="135" t="s">
        <v>96</v>
      </c>
      <c r="B10" s="165">
        <v>260</v>
      </c>
      <c r="C10" s="146">
        <v>133</v>
      </c>
      <c r="D10" s="218">
        <f t="shared" si="0"/>
        <v>51.153846153846153</v>
      </c>
      <c r="E10" s="171">
        <v>244</v>
      </c>
      <c r="F10" s="125">
        <v>122</v>
      </c>
      <c r="G10" s="218">
        <f t="shared" si="1"/>
        <v>50</v>
      </c>
      <c r="H10" s="292">
        <f>E10-'статус на початок року'!F10</f>
        <v>69</v>
      </c>
      <c r="I10" s="290">
        <f>F10-'статус на початок року'!G10</f>
        <v>110</v>
      </c>
      <c r="J10" s="293">
        <f t="shared" ref="J10:J14" si="9">IF(ISERROR(I10*100/H10),"-",(I10*100/H10))</f>
        <v>159.42028985507247</v>
      </c>
      <c r="K10" s="170">
        <v>47</v>
      </c>
      <c r="L10" s="129">
        <v>12</v>
      </c>
      <c r="M10" s="218">
        <f t="shared" si="2"/>
        <v>25.531914893617021</v>
      </c>
      <c r="N10" s="168">
        <v>9</v>
      </c>
      <c r="O10" s="126">
        <v>10</v>
      </c>
      <c r="P10" s="218">
        <f t="shared" si="3"/>
        <v>111.11111111111111</v>
      </c>
      <c r="Q10" s="170">
        <v>0</v>
      </c>
      <c r="R10" s="129">
        <v>4</v>
      </c>
      <c r="S10" s="166" t="str">
        <f t="shared" si="6"/>
        <v>-</v>
      </c>
      <c r="T10" s="167">
        <v>0</v>
      </c>
      <c r="U10" s="127">
        <v>0</v>
      </c>
      <c r="V10" s="166" t="str">
        <f t="shared" si="4"/>
        <v>-</v>
      </c>
      <c r="W10" s="170">
        <v>145</v>
      </c>
      <c r="X10" s="129">
        <v>116</v>
      </c>
      <c r="Y10" s="218">
        <f t="shared" si="5"/>
        <v>80</v>
      </c>
      <c r="Z10" s="211">
        <v>16</v>
      </c>
      <c r="AA10" s="164">
        <v>45</v>
      </c>
      <c r="AB10" s="221" t="s">
        <v>123</v>
      </c>
      <c r="AC10" s="167">
        <v>12</v>
      </c>
      <c r="AD10" s="128">
        <v>44</v>
      </c>
      <c r="AE10" s="221" t="s">
        <v>155</v>
      </c>
      <c r="AF10" s="211">
        <v>11</v>
      </c>
      <c r="AG10" s="126">
        <v>39</v>
      </c>
      <c r="AH10" s="221" t="s">
        <v>157</v>
      </c>
      <c r="AI10" s="34"/>
      <c r="AJ10" s="38"/>
    </row>
    <row r="11" spans="1:38" s="39" customFormat="1" ht="48" customHeight="1" x14ac:dyDescent="0.25">
      <c r="A11" s="135" t="s">
        <v>97</v>
      </c>
      <c r="B11" s="165">
        <v>59</v>
      </c>
      <c r="C11" s="146">
        <v>55</v>
      </c>
      <c r="D11" s="218">
        <f t="shared" si="0"/>
        <v>93.220338983050851</v>
      </c>
      <c r="E11" s="171">
        <v>59</v>
      </c>
      <c r="F11" s="125">
        <v>55</v>
      </c>
      <c r="G11" s="218">
        <f t="shared" si="1"/>
        <v>93.220338983050851</v>
      </c>
      <c r="H11" s="292">
        <f>E11-'статус на початок року'!F11</f>
        <v>18</v>
      </c>
      <c r="I11" s="290">
        <f>F11-'статус на початок року'!G11</f>
        <v>50</v>
      </c>
      <c r="J11" s="297" t="s">
        <v>123</v>
      </c>
      <c r="K11" s="170">
        <v>7</v>
      </c>
      <c r="L11" s="129">
        <v>8</v>
      </c>
      <c r="M11" s="218">
        <f t="shared" si="2"/>
        <v>114.28571428571429</v>
      </c>
      <c r="N11" s="168">
        <v>2</v>
      </c>
      <c r="O11" s="126">
        <v>3</v>
      </c>
      <c r="P11" s="218">
        <f t="shared" si="3"/>
        <v>150</v>
      </c>
      <c r="Q11" s="170">
        <v>0</v>
      </c>
      <c r="R11" s="129">
        <v>0</v>
      </c>
      <c r="S11" s="166" t="str">
        <f t="shared" si="6"/>
        <v>-</v>
      </c>
      <c r="T11" s="167">
        <v>0</v>
      </c>
      <c r="U11" s="127">
        <v>0</v>
      </c>
      <c r="V11" s="166" t="str">
        <f t="shared" si="4"/>
        <v>-</v>
      </c>
      <c r="W11" s="170">
        <v>37</v>
      </c>
      <c r="X11" s="129">
        <v>53</v>
      </c>
      <c r="Y11" s="218">
        <f t="shared" si="5"/>
        <v>143.24324324324326</v>
      </c>
      <c r="Z11" s="211">
        <v>5</v>
      </c>
      <c r="AA11" s="164">
        <v>17</v>
      </c>
      <c r="AB11" s="221" t="s">
        <v>152</v>
      </c>
      <c r="AC11" s="167">
        <v>5</v>
      </c>
      <c r="AD11" s="128">
        <v>17</v>
      </c>
      <c r="AE11" s="221" t="s">
        <v>152</v>
      </c>
      <c r="AF11" s="211">
        <v>3</v>
      </c>
      <c r="AG11" s="126">
        <v>15</v>
      </c>
      <c r="AH11" s="221" t="s">
        <v>151</v>
      </c>
      <c r="AI11" s="34"/>
      <c r="AJ11" s="38"/>
    </row>
    <row r="12" spans="1:38" s="39" customFormat="1" ht="48" customHeight="1" x14ac:dyDescent="0.25">
      <c r="A12" s="135" t="s">
        <v>98</v>
      </c>
      <c r="B12" s="165">
        <v>74</v>
      </c>
      <c r="C12" s="146">
        <v>56</v>
      </c>
      <c r="D12" s="218">
        <f t="shared" si="0"/>
        <v>75.675675675675677</v>
      </c>
      <c r="E12" s="171">
        <v>72</v>
      </c>
      <c r="F12" s="125">
        <v>55</v>
      </c>
      <c r="G12" s="218">
        <f t="shared" si="1"/>
        <v>76.388888888888886</v>
      </c>
      <c r="H12" s="292">
        <f>E12-'статус на початок року'!F12</f>
        <v>27</v>
      </c>
      <c r="I12" s="290">
        <f>F12-'статус на початок року'!G12</f>
        <v>51</v>
      </c>
      <c r="J12" s="293">
        <f t="shared" si="9"/>
        <v>188.88888888888889</v>
      </c>
      <c r="K12" s="170">
        <v>19</v>
      </c>
      <c r="L12" s="129">
        <v>9</v>
      </c>
      <c r="M12" s="218">
        <f t="shared" si="2"/>
        <v>47.368421052631582</v>
      </c>
      <c r="N12" s="168">
        <v>0</v>
      </c>
      <c r="O12" s="126">
        <v>2</v>
      </c>
      <c r="P12" s="218" t="str">
        <f t="shared" si="3"/>
        <v>-</v>
      </c>
      <c r="Q12" s="170">
        <v>0</v>
      </c>
      <c r="R12" s="129">
        <v>1</v>
      </c>
      <c r="S12" s="166" t="str">
        <f t="shared" si="6"/>
        <v>-</v>
      </c>
      <c r="T12" s="167">
        <v>0</v>
      </c>
      <c r="U12" s="127">
        <v>0</v>
      </c>
      <c r="V12" s="166" t="str">
        <f t="shared" si="4"/>
        <v>-</v>
      </c>
      <c r="W12" s="170">
        <v>55</v>
      </c>
      <c r="X12" s="129">
        <v>50</v>
      </c>
      <c r="Y12" s="218">
        <f t="shared" si="5"/>
        <v>90.909090909090907</v>
      </c>
      <c r="Z12" s="211">
        <v>4</v>
      </c>
      <c r="AA12" s="164">
        <v>23</v>
      </c>
      <c r="AB12" s="221" t="s">
        <v>153</v>
      </c>
      <c r="AC12" s="167">
        <v>4</v>
      </c>
      <c r="AD12" s="128">
        <v>23</v>
      </c>
      <c r="AE12" s="221" t="s">
        <v>153</v>
      </c>
      <c r="AF12" s="211">
        <v>4</v>
      </c>
      <c r="AG12" s="126">
        <v>15</v>
      </c>
      <c r="AH12" s="221" t="s">
        <v>158</v>
      </c>
      <c r="AI12" s="34"/>
      <c r="AJ12" s="38"/>
    </row>
    <row r="13" spans="1:38" s="39" customFormat="1" ht="48" customHeight="1" x14ac:dyDescent="0.25">
      <c r="A13" s="135" t="s">
        <v>99</v>
      </c>
      <c r="B13" s="165">
        <v>50</v>
      </c>
      <c r="C13" s="146">
        <v>38</v>
      </c>
      <c r="D13" s="218">
        <f t="shared" si="0"/>
        <v>76</v>
      </c>
      <c r="E13" s="171">
        <v>45</v>
      </c>
      <c r="F13" s="125">
        <v>27</v>
      </c>
      <c r="G13" s="218">
        <f t="shared" si="1"/>
        <v>60</v>
      </c>
      <c r="H13" s="292">
        <f>E13-'статус на початок року'!F13</f>
        <v>13</v>
      </c>
      <c r="I13" s="290">
        <f>F13-'статус на початок року'!G13</f>
        <v>26</v>
      </c>
      <c r="J13" s="293">
        <f t="shared" si="9"/>
        <v>200</v>
      </c>
      <c r="K13" s="170">
        <v>9</v>
      </c>
      <c r="L13" s="129">
        <v>6</v>
      </c>
      <c r="M13" s="218">
        <f t="shared" si="2"/>
        <v>66.666666666666671</v>
      </c>
      <c r="N13" s="168">
        <v>1</v>
      </c>
      <c r="O13" s="126">
        <v>0</v>
      </c>
      <c r="P13" s="220">
        <f t="shared" si="3"/>
        <v>0</v>
      </c>
      <c r="Q13" s="170">
        <v>0</v>
      </c>
      <c r="R13" s="129">
        <v>1</v>
      </c>
      <c r="S13" s="166" t="str">
        <f t="shared" si="6"/>
        <v>-</v>
      </c>
      <c r="T13" s="167">
        <v>0</v>
      </c>
      <c r="U13" s="127">
        <v>0</v>
      </c>
      <c r="V13" s="166" t="str">
        <f t="shared" si="4"/>
        <v>-</v>
      </c>
      <c r="W13" s="170">
        <v>30</v>
      </c>
      <c r="X13" s="129">
        <v>25</v>
      </c>
      <c r="Y13" s="218">
        <f t="shared" si="5"/>
        <v>83.333333333333329</v>
      </c>
      <c r="Z13" s="211">
        <v>2</v>
      </c>
      <c r="AA13" s="164">
        <v>6</v>
      </c>
      <c r="AB13" s="221" t="s">
        <v>154</v>
      </c>
      <c r="AC13" s="167">
        <v>1</v>
      </c>
      <c r="AD13" s="128">
        <v>5</v>
      </c>
      <c r="AE13" s="221" t="s">
        <v>151</v>
      </c>
      <c r="AF13" s="211">
        <v>1</v>
      </c>
      <c r="AG13" s="126">
        <v>4</v>
      </c>
      <c r="AH13" s="221" t="s">
        <v>150</v>
      </c>
      <c r="AI13" s="34"/>
      <c r="AJ13" s="38"/>
    </row>
    <row r="14" spans="1:38" s="39" customFormat="1" ht="48" customHeight="1" thickBot="1" x14ac:dyDescent="0.3">
      <c r="A14" s="136" t="s">
        <v>100</v>
      </c>
      <c r="B14" s="172">
        <v>78</v>
      </c>
      <c r="C14" s="215">
        <v>80</v>
      </c>
      <c r="D14" s="219">
        <f t="shared" si="0"/>
        <v>102.56410256410257</v>
      </c>
      <c r="E14" s="179">
        <v>70</v>
      </c>
      <c r="F14" s="137">
        <v>74</v>
      </c>
      <c r="G14" s="219">
        <f t="shared" si="1"/>
        <v>105.71428571428571</v>
      </c>
      <c r="H14" s="294">
        <f>E14-'статус на початок року'!F14</f>
        <v>48</v>
      </c>
      <c r="I14" s="295">
        <f>F14-'статус на початок року'!G14</f>
        <v>63</v>
      </c>
      <c r="J14" s="296">
        <f t="shared" si="9"/>
        <v>131.25</v>
      </c>
      <c r="K14" s="178">
        <v>4</v>
      </c>
      <c r="L14" s="176">
        <v>17</v>
      </c>
      <c r="M14" s="230">
        <f t="shared" si="2"/>
        <v>425</v>
      </c>
      <c r="N14" s="175">
        <v>2</v>
      </c>
      <c r="O14" s="187">
        <v>2</v>
      </c>
      <c r="P14" s="219">
        <f t="shared" si="3"/>
        <v>100</v>
      </c>
      <c r="Q14" s="178">
        <v>0</v>
      </c>
      <c r="R14" s="176">
        <v>6</v>
      </c>
      <c r="S14" s="173" t="str">
        <f t="shared" si="6"/>
        <v>-</v>
      </c>
      <c r="T14" s="174">
        <v>0</v>
      </c>
      <c r="U14" s="138">
        <v>0</v>
      </c>
      <c r="V14" s="173" t="str">
        <f t="shared" si="4"/>
        <v>-</v>
      </c>
      <c r="W14" s="178">
        <v>68</v>
      </c>
      <c r="X14" s="176">
        <v>70</v>
      </c>
      <c r="Y14" s="219">
        <f t="shared" si="5"/>
        <v>102.94117647058823</v>
      </c>
      <c r="Z14" s="212">
        <v>12</v>
      </c>
      <c r="AA14" s="200">
        <v>12</v>
      </c>
      <c r="AB14" s="219">
        <f t="shared" si="7"/>
        <v>100</v>
      </c>
      <c r="AC14" s="174">
        <v>11</v>
      </c>
      <c r="AD14" s="188">
        <v>12</v>
      </c>
      <c r="AE14" s="219">
        <f t="shared" si="8"/>
        <v>109.09090909090909</v>
      </c>
      <c r="AF14" s="212">
        <v>10</v>
      </c>
      <c r="AG14" s="187">
        <v>8</v>
      </c>
      <c r="AH14" s="219">
        <f t="shared" ref="AH14" si="10">IF(ISERROR(AG14*100/AF14),"-",(AG14*100/AF14))</f>
        <v>80</v>
      </c>
      <c r="AI14" s="34"/>
      <c r="AJ14" s="38"/>
    </row>
    <row r="15" spans="1:38" ht="47.45" customHeight="1" x14ac:dyDescent="0.25">
      <c r="A15" s="42"/>
      <c r="B15" s="42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8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4:31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4:31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4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4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4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B1:S1"/>
    <mergeCell ref="P2:S2"/>
    <mergeCell ref="C15:V15"/>
    <mergeCell ref="X4:X5"/>
    <mergeCell ref="AF4:AF5"/>
    <mergeCell ref="Y4:Y5"/>
    <mergeCell ref="T4:T5"/>
    <mergeCell ref="U4:U5"/>
    <mergeCell ref="V4:V5"/>
    <mergeCell ref="AF3:AH3"/>
    <mergeCell ref="AF2:AH2"/>
    <mergeCell ref="AA1:AH1"/>
    <mergeCell ref="W4:W5"/>
    <mergeCell ref="AD2:AE2"/>
    <mergeCell ref="T3:V3"/>
    <mergeCell ref="W3:Y3"/>
    <mergeCell ref="AG4:AG5"/>
    <mergeCell ref="AH4:AH5"/>
    <mergeCell ref="Z4:Z5"/>
    <mergeCell ref="AA4:AA5"/>
    <mergeCell ref="AB4:AB5"/>
    <mergeCell ref="AC4:AC5"/>
    <mergeCell ref="AD4:AD5"/>
    <mergeCell ref="AE4:AE5"/>
    <mergeCell ref="A3:A5"/>
    <mergeCell ref="E3:G3"/>
    <mergeCell ref="K3:M3"/>
    <mergeCell ref="N3:P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B3:D3"/>
    <mergeCell ref="H3:J3"/>
    <mergeCell ref="H4:H5"/>
    <mergeCell ref="Z3:AB3"/>
    <mergeCell ref="AC3:AE3"/>
    <mergeCell ref="N4:N5"/>
    <mergeCell ref="O4:O5"/>
    <mergeCell ref="P4:P5"/>
    <mergeCell ref="I4:I5"/>
    <mergeCell ref="J4:J5"/>
    <mergeCell ref="Q3:S3"/>
    <mergeCell ref="Q4:Q5"/>
    <mergeCell ref="R4:R5"/>
    <mergeCell ref="S4:S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9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K21"/>
  <sheetViews>
    <sheetView view="pageBreakPreview" zoomScale="70" zoomScaleNormal="70" zoomScaleSheetLayoutView="70" workbookViewId="0">
      <selection activeCell="B16" sqref="B16:C17"/>
    </sheetView>
  </sheetViews>
  <sheetFormatPr defaultColWidth="8" defaultRowHeight="12.75" x14ac:dyDescent="0.2"/>
  <cols>
    <col min="1" max="1" width="57.85546875" style="2" customWidth="1"/>
    <col min="2" max="3" width="27.140625" style="2" customWidth="1"/>
    <col min="4" max="4" width="13.5703125" style="2" customWidth="1"/>
    <col min="5" max="5" width="13.42578125" style="2" customWidth="1"/>
    <col min="6" max="16384" width="8" style="2"/>
  </cols>
  <sheetData>
    <row r="1" spans="1:11" ht="52.5" customHeight="1" x14ac:dyDescent="0.2">
      <c r="A1" s="303" t="s">
        <v>61</v>
      </c>
      <c r="B1" s="303"/>
      <c r="C1" s="303"/>
      <c r="D1" s="303"/>
      <c r="E1" s="303"/>
    </row>
    <row r="2" spans="1:11" ht="29.25" customHeight="1" x14ac:dyDescent="0.2">
      <c r="A2" s="350"/>
      <c r="B2" s="350"/>
      <c r="C2" s="350"/>
      <c r="D2" s="350"/>
      <c r="E2" s="350"/>
    </row>
    <row r="3" spans="1:11" s="3" customFormat="1" ht="23.25" customHeight="1" x14ac:dyDescent="0.25">
      <c r="A3" s="308" t="s">
        <v>0</v>
      </c>
      <c r="B3" s="304" t="s">
        <v>127</v>
      </c>
      <c r="C3" s="304" t="s">
        <v>128</v>
      </c>
      <c r="D3" s="306" t="s">
        <v>1</v>
      </c>
      <c r="E3" s="307"/>
    </row>
    <row r="4" spans="1:11" s="3" customFormat="1" ht="30" x14ac:dyDescent="0.25">
      <c r="A4" s="309"/>
      <c r="B4" s="305"/>
      <c r="C4" s="305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19.350000000000001" customHeight="1" x14ac:dyDescent="0.25">
      <c r="A6" s="8" t="s">
        <v>25</v>
      </c>
      <c r="B6" s="70">
        <f>'8-ВПО-ЦЗ'!B7</f>
        <v>4557</v>
      </c>
      <c r="C6" s="70">
        <f>'8-ВПО-ЦЗ'!C7</f>
        <v>2610</v>
      </c>
      <c r="D6" s="123">
        <f>'8-ВПО-ЦЗ'!D7</f>
        <v>57.274522712310734</v>
      </c>
      <c r="E6" s="65">
        <f t="shared" ref="E6" si="0">C6-B6</f>
        <v>-1947</v>
      </c>
      <c r="I6" s="11"/>
    </row>
    <row r="7" spans="1:11" s="3" customFormat="1" ht="19.350000000000001" customHeight="1" x14ac:dyDescent="0.25">
      <c r="A7" s="8" t="s">
        <v>26</v>
      </c>
      <c r="B7" s="70">
        <f>'8-ВПО-ЦЗ'!E7</f>
        <v>3381</v>
      </c>
      <c r="C7" s="70">
        <f>'8-ВПО-ЦЗ'!F7</f>
        <v>1865</v>
      </c>
      <c r="D7" s="123">
        <f>'8-ВПО-ЦЗ'!G7</f>
        <v>55.16119491274771</v>
      </c>
      <c r="E7" s="65">
        <f t="shared" ref="E7:E13" si="1">C7-B7</f>
        <v>-1516</v>
      </c>
      <c r="I7" s="11"/>
    </row>
    <row r="8" spans="1:11" s="3" customFormat="1" ht="23.1" customHeight="1" x14ac:dyDescent="0.25">
      <c r="A8" s="266" t="s">
        <v>102</v>
      </c>
      <c r="B8" s="82">
        <f>'8-ВПО-ЦЗ'!H7</f>
        <v>3339</v>
      </c>
      <c r="C8" s="82">
        <f>'8-ВПО-ЦЗ'!I7</f>
        <v>1320</v>
      </c>
      <c r="D8" s="14">
        <f t="shared" ref="D8" si="2">C8*100/B8</f>
        <v>39.532794249775385</v>
      </c>
      <c r="E8" s="76">
        <f t="shared" si="1"/>
        <v>-2019</v>
      </c>
      <c r="K8" s="11"/>
    </row>
    <row r="9" spans="1:11" s="3" customFormat="1" ht="41.85" customHeight="1" x14ac:dyDescent="0.25">
      <c r="A9" s="12" t="s">
        <v>27</v>
      </c>
      <c r="B9" s="70">
        <f>'8-ВПО-ЦЗ'!K7</f>
        <v>1108</v>
      </c>
      <c r="C9" s="70">
        <f>'8-ВПО-ЦЗ'!L7</f>
        <v>790</v>
      </c>
      <c r="D9" s="123">
        <f>'8-ВПО-ЦЗ'!M7</f>
        <v>71.299638989169679</v>
      </c>
      <c r="E9" s="65">
        <f t="shared" si="1"/>
        <v>-318</v>
      </c>
      <c r="I9" s="11"/>
    </row>
    <row r="10" spans="1:11" s="3" customFormat="1" ht="19.350000000000001" customHeight="1" x14ac:dyDescent="0.25">
      <c r="A10" s="8" t="s">
        <v>28</v>
      </c>
      <c r="B10" s="70">
        <f>'8-ВПО-ЦЗ'!N7</f>
        <v>92</v>
      </c>
      <c r="C10" s="70">
        <f>'8-ВПО-ЦЗ'!O7</f>
        <v>133</v>
      </c>
      <c r="D10" s="123">
        <f>'8-ВПО-ЦЗ'!P7</f>
        <v>144.56521739130434</v>
      </c>
      <c r="E10" s="65">
        <f t="shared" si="1"/>
        <v>41</v>
      </c>
      <c r="I10" s="11"/>
    </row>
    <row r="11" spans="1:11" s="3" customFormat="1" ht="23.1" customHeight="1" x14ac:dyDescent="0.25">
      <c r="A11" s="267" t="s">
        <v>103</v>
      </c>
      <c r="B11" s="82">
        <f>'8-ВПО-ЦЗ'!Q7</f>
        <v>3</v>
      </c>
      <c r="C11" s="82">
        <f>'8-ВПО-ЦЗ'!R7</f>
        <v>110</v>
      </c>
      <c r="D11" s="315">
        <f>C11-B11</f>
        <v>107</v>
      </c>
      <c r="E11" s="316"/>
      <c r="K11" s="11"/>
    </row>
    <row r="12" spans="1:11" s="3" customFormat="1" ht="48.75" customHeight="1" x14ac:dyDescent="0.25">
      <c r="A12" s="13" t="s">
        <v>19</v>
      </c>
      <c r="B12" s="70">
        <f>'8-ВПО-ЦЗ'!T7</f>
        <v>4</v>
      </c>
      <c r="C12" s="70">
        <f>'8-ВПО-ЦЗ'!U7</f>
        <v>17</v>
      </c>
      <c r="D12" s="123" t="str">
        <f>'8-ВПО-ЦЗ'!V7</f>
        <v>+4,3р.</v>
      </c>
      <c r="E12" s="65">
        <f t="shared" si="1"/>
        <v>13</v>
      </c>
      <c r="I12" s="11"/>
    </row>
    <row r="13" spans="1:11" s="3" customFormat="1" ht="44.85" customHeight="1" x14ac:dyDescent="0.25">
      <c r="A13" s="13" t="s">
        <v>29</v>
      </c>
      <c r="B13" s="64">
        <f>'8-ВПО-ЦЗ'!W7</f>
        <v>3270</v>
      </c>
      <c r="C13" s="64">
        <f>'8-ВПО-ЦЗ'!X7</f>
        <v>1548</v>
      </c>
      <c r="D13" s="123">
        <f>'8-ВПО-ЦЗ'!Y7</f>
        <v>47.339449541284402</v>
      </c>
      <c r="E13" s="65">
        <f t="shared" si="1"/>
        <v>-1722</v>
      </c>
      <c r="I13" s="11"/>
    </row>
    <row r="14" spans="1:11" s="3" customFormat="1" ht="12.75" customHeight="1" x14ac:dyDescent="0.25">
      <c r="A14" s="310" t="s">
        <v>4</v>
      </c>
      <c r="B14" s="311"/>
      <c r="C14" s="311"/>
      <c r="D14" s="311"/>
      <c r="E14" s="311"/>
      <c r="I14" s="11"/>
    </row>
    <row r="15" spans="1:11" s="3" customFormat="1" ht="18" customHeight="1" x14ac:dyDescent="0.25">
      <c r="A15" s="312"/>
      <c r="B15" s="313"/>
      <c r="C15" s="313"/>
      <c r="D15" s="313"/>
      <c r="E15" s="313"/>
      <c r="I15" s="11"/>
    </row>
    <row r="16" spans="1:11" s="3" customFormat="1" ht="20.25" customHeight="1" x14ac:dyDescent="0.25">
      <c r="A16" s="308" t="s">
        <v>0</v>
      </c>
      <c r="B16" s="314" t="s">
        <v>129</v>
      </c>
      <c r="C16" s="314" t="s">
        <v>130</v>
      </c>
      <c r="D16" s="306" t="s">
        <v>1</v>
      </c>
      <c r="E16" s="307"/>
      <c r="I16" s="11"/>
    </row>
    <row r="17" spans="1:9" ht="32.1" customHeight="1" x14ac:dyDescent="0.2">
      <c r="A17" s="309"/>
      <c r="B17" s="314"/>
      <c r="C17" s="314"/>
      <c r="D17" s="19" t="s">
        <v>2</v>
      </c>
      <c r="E17" s="5" t="s">
        <v>24</v>
      </c>
      <c r="I17" s="11"/>
    </row>
    <row r="18" spans="1:9" ht="27.75" customHeight="1" x14ac:dyDescent="0.2">
      <c r="A18" s="8" t="s">
        <v>30</v>
      </c>
      <c r="B18" s="64">
        <f>'8-ВПО-ЦЗ'!Z7</f>
        <v>706</v>
      </c>
      <c r="C18" s="64">
        <f>'8-ВПО-ЦЗ'!AA7</f>
        <v>306</v>
      </c>
      <c r="D18" s="123">
        <f>'8-ВПО-ЦЗ'!AB7</f>
        <v>43.342776203966004</v>
      </c>
      <c r="E18" s="65">
        <f t="shared" ref="E18" si="3">C18-B18</f>
        <v>-400</v>
      </c>
      <c r="I18" s="11"/>
    </row>
    <row r="19" spans="1:9" ht="27.75" customHeight="1" x14ac:dyDescent="0.2">
      <c r="A19" s="1" t="s">
        <v>26</v>
      </c>
      <c r="B19" s="64">
        <f>'8-ВПО-ЦЗ'!AC7</f>
        <v>545</v>
      </c>
      <c r="C19" s="64">
        <f>'8-ВПО-ЦЗ'!AD7</f>
        <v>213</v>
      </c>
      <c r="D19" s="123">
        <f>'8-ВПО-ЦЗ'!AE7</f>
        <v>39.082568807339449</v>
      </c>
      <c r="E19" s="65">
        <f t="shared" ref="E19:E20" si="4">C19-B19</f>
        <v>-332</v>
      </c>
      <c r="I19" s="11"/>
    </row>
    <row r="20" spans="1:9" ht="27.75" customHeight="1" x14ac:dyDescent="0.2">
      <c r="A20" s="1" t="s">
        <v>31</v>
      </c>
      <c r="B20" s="64">
        <f>'8-ВПО-ЦЗ'!AF7</f>
        <v>402</v>
      </c>
      <c r="C20" s="64">
        <f>'8-ВПО-ЦЗ'!AG7</f>
        <v>153</v>
      </c>
      <c r="D20" s="123">
        <f>'8-ВПО-ЦЗ'!AH7</f>
        <v>38.059701492537314</v>
      </c>
      <c r="E20" s="65">
        <f t="shared" si="4"/>
        <v>-249</v>
      </c>
      <c r="I20" s="11"/>
    </row>
    <row r="21" spans="1:9" ht="72" customHeight="1" x14ac:dyDescent="0.25">
      <c r="A21" s="302"/>
      <c r="B21" s="302"/>
      <c r="C21" s="302"/>
      <c r="D21" s="302"/>
      <c r="E21" s="302"/>
    </row>
  </sheetData>
  <mergeCells count="13">
    <mergeCell ref="A21:E21"/>
    <mergeCell ref="A1:E1"/>
    <mergeCell ref="A2:E2"/>
    <mergeCell ref="B3:B4"/>
    <mergeCell ref="A3:A4"/>
    <mergeCell ref="C3:C4"/>
    <mergeCell ref="D3:E3"/>
    <mergeCell ref="A14:E15"/>
    <mergeCell ref="A16:A17"/>
    <mergeCell ref="B16:B17"/>
    <mergeCell ref="C16:C17"/>
    <mergeCell ref="D16:E16"/>
    <mergeCell ref="D11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L67"/>
  <sheetViews>
    <sheetView view="pageBreakPreview" topLeftCell="J2" zoomScale="87" zoomScaleNormal="68" zoomScaleSheetLayoutView="87" workbookViewId="0">
      <selection activeCell="AG8" sqref="AG8:AG14"/>
    </sheetView>
  </sheetViews>
  <sheetFormatPr defaultColWidth="9.42578125" defaultRowHeight="14.25" x14ac:dyDescent="0.2"/>
  <cols>
    <col min="1" max="1" width="25.5703125" style="41" customWidth="1"/>
    <col min="2" max="3" width="9.85546875" style="41" customWidth="1"/>
    <col min="4" max="4" width="7.85546875" style="41" customWidth="1"/>
    <col min="5" max="6" width="9.85546875" style="41" customWidth="1"/>
    <col min="7" max="9" width="9.42578125" style="41" customWidth="1"/>
    <col min="10" max="10" width="8.7109375" style="41" customWidth="1"/>
    <col min="11" max="12" width="10.28515625" style="41" customWidth="1"/>
    <col min="13" max="13" width="7.7109375" style="41" customWidth="1"/>
    <col min="14" max="15" width="10.28515625" style="41" customWidth="1"/>
    <col min="16" max="16" width="9.42578125" style="41" customWidth="1"/>
    <col min="17" max="18" width="10.5703125" style="41" customWidth="1"/>
    <col min="19" max="19" width="9.28515625" style="41" customWidth="1"/>
    <col min="20" max="21" width="10.7109375" style="41" customWidth="1"/>
    <col min="22" max="22" width="8.42578125" style="41" customWidth="1"/>
    <col min="23" max="24" width="12.28515625" style="41" customWidth="1"/>
    <col min="25" max="25" width="9.5703125" style="41" customWidth="1"/>
    <col min="26" max="27" width="12.28515625" style="41" customWidth="1"/>
    <col min="28" max="28" width="10.85546875" style="41" customWidth="1"/>
    <col min="29" max="30" width="12.28515625" style="41" customWidth="1"/>
    <col min="31" max="31" width="10.140625" style="41" customWidth="1"/>
    <col min="32" max="33" width="12.42578125" style="41" customWidth="1"/>
    <col min="34" max="34" width="11.140625" style="41" customWidth="1"/>
    <col min="35" max="16384" width="9.42578125" style="41"/>
  </cols>
  <sheetData>
    <row r="1" spans="1:38" s="26" customFormat="1" ht="60.75" customHeight="1" x14ac:dyDescent="0.25">
      <c r="B1" s="338" t="s">
        <v>134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235"/>
      <c r="T1" s="235"/>
      <c r="U1" s="235"/>
      <c r="V1" s="235"/>
      <c r="W1" s="25"/>
      <c r="X1" s="25"/>
      <c r="Y1" s="25"/>
      <c r="Z1" s="25"/>
      <c r="AA1" s="317" t="s">
        <v>14</v>
      </c>
      <c r="AB1" s="317"/>
      <c r="AC1" s="317"/>
      <c r="AD1" s="317"/>
      <c r="AE1" s="317"/>
      <c r="AF1" s="317"/>
      <c r="AG1" s="317"/>
      <c r="AH1" s="317"/>
    </row>
    <row r="2" spans="1:38" s="29" customFormat="1" ht="33" customHeight="1" thickBot="1" x14ac:dyDescent="0.3">
      <c r="A2" s="28"/>
      <c r="B2" s="27"/>
      <c r="C2" s="27"/>
      <c r="D2" s="27"/>
      <c r="E2" s="27"/>
      <c r="F2" s="27"/>
      <c r="G2" s="27"/>
      <c r="H2" s="28"/>
      <c r="I2" s="28"/>
      <c r="J2" s="28"/>
      <c r="K2" s="27"/>
      <c r="L2" s="27"/>
      <c r="M2" s="27"/>
      <c r="N2" s="27"/>
      <c r="O2" s="27"/>
      <c r="P2" s="339" t="s">
        <v>7</v>
      </c>
      <c r="Q2" s="339"/>
      <c r="R2" s="339"/>
      <c r="S2" s="51"/>
      <c r="T2" s="51"/>
      <c r="U2" s="51"/>
      <c r="V2" s="51"/>
      <c r="W2" s="28"/>
      <c r="X2" s="28"/>
      <c r="Y2" s="28"/>
      <c r="Z2" s="28"/>
      <c r="AA2" s="28"/>
      <c r="AB2" s="28"/>
      <c r="AD2" s="354"/>
      <c r="AE2" s="354"/>
      <c r="AF2" s="353" t="s">
        <v>7</v>
      </c>
      <c r="AG2" s="353"/>
      <c r="AH2" s="353"/>
      <c r="AI2" s="51"/>
    </row>
    <row r="3" spans="1:38" s="205" customFormat="1" ht="95.25" customHeight="1" x14ac:dyDescent="0.25">
      <c r="A3" s="351"/>
      <c r="B3" s="318" t="s">
        <v>80</v>
      </c>
      <c r="C3" s="319"/>
      <c r="D3" s="320"/>
      <c r="E3" s="332" t="s">
        <v>81</v>
      </c>
      <c r="F3" s="322"/>
      <c r="G3" s="333"/>
      <c r="H3" s="321" t="s">
        <v>104</v>
      </c>
      <c r="I3" s="322"/>
      <c r="J3" s="323"/>
      <c r="K3" s="321" t="s">
        <v>82</v>
      </c>
      <c r="L3" s="322"/>
      <c r="M3" s="323"/>
      <c r="N3" s="321" t="s">
        <v>9</v>
      </c>
      <c r="O3" s="322"/>
      <c r="P3" s="323"/>
      <c r="Q3" s="321" t="s">
        <v>106</v>
      </c>
      <c r="R3" s="322"/>
      <c r="S3" s="323"/>
      <c r="T3" s="321" t="s">
        <v>10</v>
      </c>
      <c r="U3" s="322"/>
      <c r="V3" s="323"/>
      <c r="W3" s="318" t="s">
        <v>8</v>
      </c>
      <c r="X3" s="319"/>
      <c r="Y3" s="320"/>
      <c r="Z3" s="321" t="s">
        <v>15</v>
      </c>
      <c r="AA3" s="322"/>
      <c r="AB3" s="323"/>
      <c r="AC3" s="321" t="s">
        <v>92</v>
      </c>
      <c r="AD3" s="322"/>
      <c r="AE3" s="323"/>
      <c r="AF3" s="321" t="s">
        <v>12</v>
      </c>
      <c r="AG3" s="322"/>
      <c r="AH3" s="323"/>
    </row>
    <row r="4" spans="1:38" s="31" customFormat="1" ht="19.5" customHeight="1" x14ac:dyDescent="0.25">
      <c r="A4" s="352"/>
      <c r="B4" s="324" t="s">
        <v>86</v>
      </c>
      <c r="C4" s="325" t="s">
        <v>93</v>
      </c>
      <c r="D4" s="334" t="s">
        <v>2</v>
      </c>
      <c r="E4" s="347" t="s">
        <v>86</v>
      </c>
      <c r="F4" s="325" t="s">
        <v>93</v>
      </c>
      <c r="G4" s="341" t="s">
        <v>2</v>
      </c>
      <c r="H4" s="327" t="s">
        <v>86</v>
      </c>
      <c r="I4" s="325" t="s">
        <v>93</v>
      </c>
      <c r="J4" s="328" t="s">
        <v>2</v>
      </c>
      <c r="K4" s="324" t="s">
        <v>86</v>
      </c>
      <c r="L4" s="325" t="s">
        <v>93</v>
      </c>
      <c r="M4" s="328" t="s">
        <v>2</v>
      </c>
      <c r="N4" s="324" t="s">
        <v>86</v>
      </c>
      <c r="O4" s="325" t="s">
        <v>93</v>
      </c>
      <c r="P4" s="328" t="s">
        <v>2</v>
      </c>
      <c r="Q4" s="324" t="s">
        <v>86</v>
      </c>
      <c r="R4" s="329" t="s">
        <v>93</v>
      </c>
      <c r="S4" s="334" t="s">
        <v>2</v>
      </c>
      <c r="T4" s="324" t="s">
        <v>86</v>
      </c>
      <c r="U4" s="325" t="s">
        <v>93</v>
      </c>
      <c r="V4" s="328" t="s">
        <v>2</v>
      </c>
      <c r="W4" s="324" t="s">
        <v>86</v>
      </c>
      <c r="X4" s="325" t="s">
        <v>93</v>
      </c>
      <c r="Y4" s="328" t="s">
        <v>2</v>
      </c>
      <c r="Z4" s="324" t="s">
        <v>86</v>
      </c>
      <c r="AA4" s="325" t="s">
        <v>93</v>
      </c>
      <c r="AB4" s="334" t="s">
        <v>2</v>
      </c>
      <c r="AC4" s="327" t="s">
        <v>86</v>
      </c>
      <c r="AD4" s="329" t="s">
        <v>93</v>
      </c>
      <c r="AE4" s="328" t="s">
        <v>2</v>
      </c>
      <c r="AF4" s="324" t="s">
        <v>86</v>
      </c>
      <c r="AG4" s="325" t="s">
        <v>93</v>
      </c>
      <c r="AH4" s="328" t="s">
        <v>2</v>
      </c>
    </row>
    <row r="5" spans="1:38" s="31" customFormat="1" ht="15.75" customHeight="1" x14ac:dyDescent="0.25">
      <c r="A5" s="352"/>
      <c r="B5" s="324"/>
      <c r="C5" s="325"/>
      <c r="D5" s="334"/>
      <c r="E5" s="347"/>
      <c r="F5" s="325"/>
      <c r="G5" s="341"/>
      <c r="H5" s="327"/>
      <c r="I5" s="325"/>
      <c r="J5" s="328"/>
      <c r="K5" s="324"/>
      <c r="L5" s="325"/>
      <c r="M5" s="328"/>
      <c r="N5" s="324"/>
      <c r="O5" s="325"/>
      <c r="P5" s="328"/>
      <c r="Q5" s="324"/>
      <c r="R5" s="329"/>
      <c r="S5" s="334"/>
      <c r="T5" s="324"/>
      <c r="U5" s="325"/>
      <c r="V5" s="328"/>
      <c r="W5" s="324"/>
      <c r="X5" s="325"/>
      <c r="Y5" s="328"/>
      <c r="Z5" s="324"/>
      <c r="AA5" s="325"/>
      <c r="AB5" s="334"/>
      <c r="AC5" s="327"/>
      <c r="AD5" s="329"/>
      <c r="AE5" s="328"/>
      <c r="AF5" s="324"/>
      <c r="AG5" s="325"/>
      <c r="AH5" s="328"/>
    </row>
    <row r="6" spans="1:38" s="47" customFormat="1" ht="12.75" thickBot="1" x14ac:dyDescent="0.25">
      <c r="A6" s="181" t="s">
        <v>3</v>
      </c>
      <c r="B6" s="140">
        <v>1</v>
      </c>
      <c r="C6" s="141">
        <v>2</v>
      </c>
      <c r="D6" s="142">
        <v>3</v>
      </c>
      <c r="E6" s="143">
        <v>4</v>
      </c>
      <c r="F6" s="141">
        <v>5</v>
      </c>
      <c r="G6" s="142">
        <v>6</v>
      </c>
      <c r="H6" s="143">
        <v>7</v>
      </c>
      <c r="I6" s="141">
        <v>8</v>
      </c>
      <c r="J6" s="142">
        <v>9</v>
      </c>
      <c r="K6" s="144">
        <v>10</v>
      </c>
      <c r="L6" s="141">
        <v>11</v>
      </c>
      <c r="M6" s="145">
        <v>12</v>
      </c>
      <c r="N6" s="143">
        <v>13</v>
      </c>
      <c r="O6" s="141">
        <v>14</v>
      </c>
      <c r="P6" s="142">
        <v>15</v>
      </c>
      <c r="Q6" s="143">
        <v>16</v>
      </c>
      <c r="R6" s="141">
        <v>17</v>
      </c>
      <c r="S6" s="142">
        <v>18</v>
      </c>
      <c r="T6" s="144">
        <v>19</v>
      </c>
      <c r="U6" s="141">
        <v>20</v>
      </c>
      <c r="V6" s="142">
        <v>21</v>
      </c>
      <c r="W6" s="143">
        <v>22</v>
      </c>
      <c r="X6" s="141">
        <v>23</v>
      </c>
      <c r="Y6" s="142">
        <v>24</v>
      </c>
      <c r="Z6" s="143">
        <v>25</v>
      </c>
      <c r="AA6" s="141">
        <v>26</v>
      </c>
      <c r="AB6" s="142">
        <v>27</v>
      </c>
      <c r="AC6" s="143">
        <v>28</v>
      </c>
      <c r="AD6" s="141">
        <v>29</v>
      </c>
      <c r="AE6" s="142">
        <v>30</v>
      </c>
      <c r="AF6" s="144">
        <v>31</v>
      </c>
      <c r="AG6" s="141">
        <v>32</v>
      </c>
      <c r="AH6" s="142">
        <v>33</v>
      </c>
    </row>
    <row r="7" spans="1:38" s="35" customFormat="1" ht="48.75" customHeight="1" thickBot="1" x14ac:dyDescent="0.3">
      <c r="A7" s="182" t="s">
        <v>32</v>
      </c>
      <c r="B7" s="150">
        <f>SUM(B8:B14)</f>
        <v>4557</v>
      </c>
      <c r="C7" s="151">
        <f>SUM(C8:C14)</f>
        <v>2610</v>
      </c>
      <c r="D7" s="216">
        <f t="shared" ref="D7:D14" si="0">IF(ISERROR(C7*100/B7),"-",(C7*100/B7))</f>
        <v>57.274522712310734</v>
      </c>
      <c r="E7" s="154">
        <f>SUM(E8:E14)</f>
        <v>3381</v>
      </c>
      <c r="F7" s="151">
        <f>SUM(F8:F14)</f>
        <v>1865</v>
      </c>
      <c r="G7" s="216">
        <f t="shared" ref="G7:G10" si="1">IF(ISERROR(F7*100/E7),"-",(F7*100/E7))</f>
        <v>55.16119491274771</v>
      </c>
      <c r="H7" s="268">
        <f>SUM(H8:H14)</f>
        <v>3339</v>
      </c>
      <c r="I7" s="269">
        <f>SUM(I8:I14)</f>
        <v>1320</v>
      </c>
      <c r="J7" s="275">
        <f>I7*100/H7</f>
        <v>39.532794249775385</v>
      </c>
      <c r="K7" s="153">
        <f>SUM(K8:K14)</f>
        <v>1108</v>
      </c>
      <c r="L7" s="151">
        <f>SUM(L8:L14)</f>
        <v>790</v>
      </c>
      <c r="M7" s="216">
        <f t="shared" ref="M7:M14" si="2">IF(ISERROR(L7*100/K7),"-",(L7*100/K7))</f>
        <v>71.299638989169679</v>
      </c>
      <c r="N7" s="153">
        <f>SUM(N8:N14)</f>
        <v>92</v>
      </c>
      <c r="O7" s="151">
        <f>SUM(O8:O14)</f>
        <v>133</v>
      </c>
      <c r="P7" s="222">
        <f t="shared" ref="P7:P14" si="3">IF(ISERROR(O7*100/N7),"-",(O7*100/N7))</f>
        <v>144.56521739130434</v>
      </c>
      <c r="Q7" s="153">
        <f>SUM(Q8:Q14)</f>
        <v>3</v>
      </c>
      <c r="R7" s="151">
        <f>SUM(R8:R14)</f>
        <v>110</v>
      </c>
      <c r="S7" s="201" t="s">
        <v>147</v>
      </c>
      <c r="T7" s="153">
        <f>SUM(T8:T14)</f>
        <v>4</v>
      </c>
      <c r="U7" s="151">
        <f>SUM(U8:U14)</f>
        <v>17</v>
      </c>
      <c r="V7" s="201" t="s">
        <v>149</v>
      </c>
      <c r="W7" s="153">
        <f>SUM(W8:W14)</f>
        <v>3270</v>
      </c>
      <c r="X7" s="151">
        <f>SUM(X8:X14)</f>
        <v>1548</v>
      </c>
      <c r="Y7" s="216">
        <f t="shared" ref="Y7:Y14" si="4">IF(ISERROR(X7*100/W7),"-",(X7*100/W7))</f>
        <v>47.339449541284402</v>
      </c>
      <c r="Z7" s="150">
        <f>SUM(Z8:Z14)</f>
        <v>706</v>
      </c>
      <c r="AA7" s="151">
        <f>SUM(AA8:AA14)</f>
        <v>306</v>
      </c>
      <c r="AB7" s="216">
        <f t="shared" ref="AB7:AB14" si="5">IF(ISERROR(AA7*100/Z7),"-",(AA7*100/Z7))</f>
        <v>43.342776203966004</v>
      </c>
      <c r="AC7" s="153">
        <f>SUM(AC8:AC14)</f>
        <v>545</v>
      </c>
      <c r="AD7" s="151">
        <f>SUM(AD8:AD14)</f>
        <v>213</v>
      </c>
      <c r="AE7" s="216">
        <f t="shared" ref="AE7:AE14" si="6">IF(ISERROR(AD7*100/AC7),"-",(AD7*100/AC7))</f>
        <v>39.082568807339449</v>
      </c>
      <c r="AF7" s="150">
        <f>SUM(AF8:AF14)</f>
        <v>402</v>
      </c>
      <c r="AG7" s="151">
        <f>SUM(AG8:AG14)</f>
        <v>153</v>
      </c>
      <c r="AH7" s="216">
        <f t="shared" ref="AH7:AH14" si="7">IF(ISERROR(AG7*100/AF7),"-",(AG7*100/AF7))</f>
        <v>38.059701492537314</v>
      </c>
      <c r="AI7" s="34"/>
      <c r="AL7" s="39"/>
    </row>
    <row r="8" spans="1:38" s="39" customFormat="1" ht="48.75" customHeight="1" x14ac:dyDescent="0.25">
      <c r="A8" s="183" t="s">
        <v>94</v>
      </c>
      <c r="B8" s="156">
        <v>630</v>
      </c>
      <c r="C8" s="146">
        <v>459</v>
      </c>
      <c r="D8" s="217">
        <f t="shared" si="0"/>
        <v>72.857142857142861</v>
      </c>
      <c r="E8" s="163">
        <v>526</v>
      </c>
      <c r="F8" s="146">
        <v>331</v>
      </c>
      <c r="G8" s="218">
        <f t="shared" si="1"/>
        <v>62.927756653992397</v>
      </c>
      <c r="H8" s="270">
        <f>E8-'статус на початок року'!H8</f>
        <v>523</v>
      </c>
      <c r="I8" s="271">
        <f>F8-'статус на початок року'!I8</f>
        <v>241</v>
      </c>
      <c r="J8" s="276">
        <f t="shared" ref="J8:J14" si="8">IF(ISERROR(I8*100/H8),"-",(I8*100/H8))</f>
        <v>46.080305927342259</v>
      </c>
      <c r="K8" s="162">
        <v>193</v>
      </c>
      <c r="L8" s="160">
        <v>169</v>
      </c>
      <c r="M8" s="218">
        <f t="shared" si="2"/>
        <v>87.564766839378237</v>
      </c>
      <c r="N8" s="162">
        <v>5</v>
      </c>
      <c r="O8" s="186">
        <v>32</v>
      </c>
      <c r="P8" s="221">
        <f t="shared" si="3"/>
        <v>640</v>
      </c>
      <c r="Q8" s="162">
        <v>3</v>
      </c>
      <c r="R8" s="160">
        <v>25</v>
      </c>
      <c r="S8" s="221" t="s">
        <v>148</v>
      </c>
      <c r="T8" s="158">
        <v>0</v>
      </c>
      <c r="U8" s="147">
        <v>6</v>
      </c>
      <c r="V8" s="157" t="str">
        <f t="shared" ref="V8:V14" si="9">IF(ISERROR(U8*100/T8),"-",(U8*100/T8))</f>
        <v>-</v>
      </c>
      <c r="W8" s="162">
        <v>525</v>
      </c>
      <c r="X8" s="160">
        <v>277</v>
      </c>
      <c r="Y8" s="217">
        <f t="shared" si="4"/>
        <v>52.761904761904759</v>
      </c>
      <c r="Z8" s="210">
        <v>103</v>
      </c>
      <c r="AA8" s="164">
        <v>67</v>
      </c>
      <c r="AB8" s="217">
        <f t="shared" si="5"/>
        <v>65.048543689320383</v>
      </c>
      <c r="AC8" s="158">
        <v>90</v>
      </c>
      <c r="AD8" s="148">
        <v>47</v>
      </c>
      <c r="AE8" s="217">
        <f t="shared" si="6"/>
        <v>52.222222222222221</v>
      </c>
      <c r="AF8" s="210">
        <v>73</v>
      </c>
      <c r="AG8" s="186">
        <v>34</v>
      </c>
      <c r="AH8" s="217">
        <f t="shared" si="7"/>
        <v>46.575342465753423</v>
      </c>
      <c r="AI8" s="34"/>
      <c r="AJ8" s="38"/>
    </row>
    <row r="9" spans="1:38" s="40" customFormat="1" ht="48.75" customHeight="1" x14ac:dyDescent="0.25">
      <c r="A9" s="184" t="s">
        <v>95</v>
      </c>
      <c r="B9" s="165">
        <v>308</v>
      </c>
      <c r="C9" s="124">
        <v>165</v>
      </c>
      <c r="D9" s="218">
        <f t="shared" si="0"/>
        <v>53.571428571428569</v>
      </c>
      <c r="E9" s="171">
        <v>217</v>
      </c>
      <c r="F9" s="124">
        <v>130</v>
      </c>
      <c r="G9" s="218">
        <f t="shared" si="1"/>
        <v>59.907834101382491</v>
      </c>
      <c r="H9" s="272">
        <f>E9-'статус на початок року'!H9</f>
        <v>215</v>
      </c>
      <c r="I9" s="271">
        <f>F9-'статус на початок року'!I9</f>
        <v>91</v>
      </c>
      <c r="J9" s="277">
        <f t="shared" si="8"/>
        <v>42.325581395348834</v>
      </c>
      <c r="K9" s="170">
        <v>113</v>
      </c>
      <c r="L9" s="129">
        <v>70</v>
      </c>
      <c r="M9" s="218">
        <f t="shared" si="2"/>
        <v>61.946902654867259</v>
      </c>
      <c r="N9" s="170">
        <v>13</v>
      </c>
      <c r="O9" s="126">
        <v>8</v>
      </c>
      <c r="P9" s="218">
        <f t="shared" si="3"/>
        <v>61.53846153846154</v>
      </c>
      <c r="Q9" s="170">
        <v>0</v>
      </c>
      <c r="R9" s="129">
        <v>8</v>
      </c>
      <c r="S9" s="166" t="str">
        <f t="shared" ref="S9:S14" si="10">IF(ISERROR(R9*100/Q9),"-",(R9*100/Q9))</f>
        <v>-</v>
      </c>
      <c r="T9" s="167">
        <v>0</v>
      </c>
      <c r="U9" s="128">
        <v>0</v>
      </c>
      <c r="V9" s="166" t="str">
        <f t="shared" si="9"/>
        <v>-</v>
      </c>
      <c r="W9" s="170">
        <v>216</v>
      </c>
      <c r="X9" s="129">
        <v>111</v>
      </c>
      <c r="Y9" s="218">
        <f t="shared" si="4"/>
        <v>51.388888888888886</v>
      </c>
      <c r="Z9" s="211">
        <v>42</v>
      </c>
      <c r="AA9" s="164">
        <v>27</v>
      </c>
      <c r="AB9" s="218">
        <f t="shared" si="5"/>
        <v>64.285714285714292</v>
      </c>
      <c r="AC9" s="167">
        <v>39</v>
      </c>
      <c r="AD9" s="128">
        <v>16</v>
      </c>
      <c r="AE9" s="218">
        <f t="shared" si="6"/>
        <v>41.025641025641029</v>
      </c>
      <c r="AF9" s="211">
        <v>24</v>
      </c>
      <c r="AG9" s="126">
        <v>9</v>
      </c>
      <c r="AH9" s="218">
        <f t="shared" si="7"/>
        <v>37.5</v>
      </c>
      <c r="AI9" s="34"/>
      <c r="AJ9" s="38"/>
    </row>
    <row r="10" spans="1:38" s="39" customFormat="1" ht="48.75" customHeight="1" x14ac:dyDescent="0.25">
      <c r="A10" s="184" t="s">
        <v>96</v>
      </c>
      <c r="B10" s="165">
        <v>2025</v>
      </c>
      <c r="C10" s="125">
        <v>1101</v>
      </c>
      <c r="D10" s="218">
        <f t="shared" si="0"/>
        <v>54.370370370370374</v>
      </c>
      <c r="E10" s="171">
        <v>1434</v>
      </c>
      <c r="F10" s="125">
        <v>749</v>
      </c>
      <c r="G10" s="218">
        <f t="shared" si="1"/>
        <v>52.231520223152025</v>
      </c>
      <c r="H10" s="272">
        <f>E10-'статус на початок року'!H10</f>
        <v>1403</v>
      </c>
      <c r="I10" s="271">
        <f>F10-'статус на початок року'!I10</f>
        <v>539</v>
      </c>
      <c r="J10" s="277">
        <f t="shared" si="8"/>
        <v>38.41767640769779</v>
      </c>
      <c r="K10" s="170">
        <v>369</v>
      </c>
      <c r="L10" s="129">
        <v>237</v>
      </c>
      <c r="M10" s="218">
        <f t="shared" si="2"/>
        <v>64.22764227642277</v>
      </c>
      <c r="N10" s="170">
        <v>51</v>
      </c>
      <c r="O10" s="126">
        <v>71</v>
      </c>
      <c r="P10" s="218">
        <f t="shared" si="3"/>
        <v>139.21568627450981</v>
      </c>
      <c r="Q10" s="170">
        <v>0</v>
      </c>
      <c r="R10" s="129">
        <v>58</v>
      </c>
      <c r="S10" s="166" t="str">
        <f t="shared" si="10"/>
        <v>-</v>
      </c>
      <c r="T10" s="167">
        <v>3</v>
      </c>
      <c r="U10" s="127">
        <v>1</v>
      </c>
      <c r="V10" s="166">
        <f t="shared" si="9"/>
        <v>33.333333333333336</v>
      </c>
      <c r="W10" s="170">
        <v>1351</v>
      </c>
      <c r="X10" s="129">
        <v>649</v>
      </c>
      <c r="Y10" s="218">
        <f t="shared" si="4"/>
        <v>48.038490007401926</v>
      </c>
      <c r="Z10" s="211">
        <v>316</v>
      </c>
      <c r="AA10" s="164">
        <v>105</v>
      </c>
      <c r="AB10" s="218">
        <f t="shared" si="5"/>
        <v>33.22784810126582</v>
      </c>
      <c r="AC10" s="167">
        <v>210</v>
      </c>
      <c r="AD10" s="128">
        <v>73</v>
      </c>
      <c r="AE10" s="218">
        <f t="shared" si="6"/>
        <v>34.761904761904759</v>
      </c>
      <c r="AF10" s="211">
        <v>168</v>
      </c>
      <c r="AG10" s="126">
        <v>52</v>
      </c>
      <c r="AH10" s="218">
        <f t="shared" si="7"/>
        <v>30.952380952380953</v>
      </c>
      <c r="AI10" s="34"/>
      <c r="AJ10" s="38"/>
    </row>
    <row r="11" spans="1:38" s="39" customFormat="1" ht="48.75" customHeight="1" x14ac:dyDescent="0.25">
      <c r="A11" s="184" t="s">
        <v>97</v>
      </c>
      <c r="B11" s="165">
        <v>344</v>
      </c>
      <c r="C11" s="125">
        <v>172</v>
      </c>
      <c r="D11" s="218">
        <f t="shared" si="0"/>
        <v>50</v>
      </c>
      <c r="E11" s="171">
        <v>304</v>
      </c>
      <c r="F11" s="125">
        <v>150</v>
      </c>
      <c r="G11" s="218">
        <f t="shared" ref="G11:G14" si="11">IF(ISERROR(F11*100/E11),"-",(F11*100/E11))</f>
        <v>49.342105263157897</v>
      </c>
      <c r="H11" s="272">
        <f>E11-'статус на початок року'!H11</f>
        <v>302</v>
      </c>
      <c r="I11" s="271">
        <f>F11-'статус на початок року'!I11</f>
        <v>84</v>
      </c>
      <c r="J11" s="277">
        <f t="shared" si="8"/>
        <v>27.814569536423843</v>
      </c>
      <c r="K11" s="170">
        <v>51</v>
      </c>
      <c r="L11" s="129">
        <v>28</v>
      </c>
      <c r="M11" s="218">
        <f t="shared" ref="M11" si="12">IF(ISERROR(L11*100/K11),"-",(L11*100/K11))</f>
        <v>54.901960784313722</v>
      </c>
      <c r="N11" s="170">
        <v>1</v>
      </c>
      <c r="O11" s="126">
        <v>3</v>
      </c>
      <c r="P11" s="221">
        <f t="shared" si="3"/>
        <v>300</v>
      </c>
      <c r="Q11" s="170">
        <v>0</v>
      </c>
      <c r="R11" s="129">
        <v>2</v>
      </c>
      <c r="S11" s="166" t="str">
        <f t="shared" si="10"/>
        <v>-</v>
      </c>
      <c r="T11" s="167">
        <v>0</v>
      </c>
      <c r="U11" s="127">
        <v>0</v>
      </c>
      <c r="V11" s="166" t="str">
        <f t="shared" si="9"/>
        <v>-</v>
      </c>
      <c r="W11" s="170">
        <v>293</v>
      </c>
      <c r="X11" s="129">
        <v>123</v>
      </c>
      <c r="Y11" s="218">
        <f t="shared" si="4"/>
        <v>41.979522184300343</v>
      </c>
      <c r="Z11" s="211">
        <v>69</v>
      </c>
      <c r="AA11" s="164">
        <v>25</v>
      </c>
      <c r="AB11" s="218">
        <f t="shared" si="5"/>
        <v>36.231884057971016</v>
      </c>
      <c r="AC11" s="167">
        <v>66</v>
      </c>
      <c r="AD11" s="128">
        <v>20</v>
      </c>
      <c r="AE11" s="218">
        <f t="shared" si="6"/>
        <v>30.303030303030305</v>
      </c>
      <c r="AF11" s="211">
        <v>43</v>
      </c>
      <c r="AG11" s="126">
        <v>16</v>
      </c>
      <c r="AH11" s="218">
        <f t="shared" si="7"/>
        <v>37.209302325581397</v>
      </c>
      <c r="AI11" s="34"/>
      <c r="AJ11" s="38"/>
    </row>
    <row r="12" spans="1:38" s="39" customFormat="1" ht="48.75" customHeight="1" x14ac:dyDescent="0.25">
      <c r="A12" s="184" t="s">
        <v>98</v>
      </c>
      <c r="B12" s="165">
        <v>638</v>
      </c>
      <c r="C12" s="125">
        <v>368</v>
      </c>
      <c r="D12" s="218">
        <f t="shared" si="0"/>
        <v>57.680250783699059</v>
      </c>
      <c r="E12" s="171">
        <v>468</v>
      </c>
      <c r="F12" s="125">
        <v>288</v>
      </c>
      <c r="G12" s="218">
        <f t="shared" si="11"/>
        <v>61.53846153846154</v>
      </c>
      <c r="H12" s="272">
        <f>E12-'статус на початок року'!H12</f>
        <v>468</v>
      </c>
      <c r="I12" s="271">
        <f>F12-'статус на початок року'!I12</f>
        <v>204</v>
      </c>
      <c r="J12" s="277">
        <f t="shared" si="8"/>
        <v>43.589743589743591</v>
      </c>
      <c r="K12" s="170">
        <v>169</v>
      </c>
      <c r="L12" s="129">
        <v>130</v>
      </c>
      <c r="M12" s="218">
        <f t="shared" si="2"/>
        <v>76.92307692307692</v>
      </c>
      <c r="N12" s="170">
        <v>6</v>
      </c>
      <c r="O12" s="126">
        <v>7</v>
      </c>
      <c r="P12" s="218">
        <f t="shared" si="3"/>
        <v>116.66666666666667</v>
      </c>
      <c r="Q12" s="170">
        <v>0</v>
      </c>
      <c r="R12" s="129">
        <v>8</v>
      </c>
      <c r="S12" s="166" t="str">
        <f t="shared" si="10"/>
        <v>-</v>
      </c>
      <c r="T12" s="167">
        <v>1</v>
      </c>
      <c r="U12" s="127">
        <v>4</v>
      </c>
      <c r="V12" s="221" t="s">
        <v>150</v>
      </c>
      <c r="W12" s="170">
        <v>456</v>
      </c>
      <c r="X12" s="129">
        <v>209</v>
      </c>
      <c r="Y12" s="218">
        <f t="shared" si="4"/>
        <v>45.833333333333336</v>
      </c>
      <c r="Z12" s="211">
        <v>98</v>
      </c>
      <c r="AA12" s="164">
        <v>44</v>
      </c>
      <c r="AB12" s="218">
        <f t="shared" si="5"/>
        <v>44.897959183673471</v>
      </c>
      <c r="AC12" s="167">
        <v>84</v>
      </c>
      <c r="AD12" s="128">
        <v>34</v>
      </c>
      <c r="AE12" s="218">
        <f t="shared" si="6"/>
        <v>40.476190476190474</v>
      </c>
      <c r="AF12" s="211">
        <v>61</v>
      </c>
      <c r="AG12" s="126">
        <v>21</v>
      </c>
      <c r="AH12" s="218">
        <f t="shared" si="7"/>
        <v>34.42622950819672</v>
      </c>
      <c r="AI12" s="34"/>
      <c r="AJ12" s="38"/>
    </row>
    <row r="13" spans="1:38" s="39" customFormat="1" ht="48.75" customHeight="1" x14ac:dyDescent="0.25">
      <c r="A13" s="184" t="s">
        <v>99</v>
      </c>
      <c r="B13" s="165">
        <v>417</v>
      </c>
      <c r="C13" s="125">
        <v>225</v>
      </c>
      <c r="D13" s="218">
        <f t="shared" si="0"/>
        <v>53.956834532374103</v>
      </c>
      <c r="E13" s="171">
        <v>263</v>
      </c>
      <c r="F13" s="125">
        <v>128</v>
      </c>
      <c r="G13" s="218">
        <f t="shared" si="11"/>
        <v>48.669201520912544</v>
      </c>
      <c r="H13" s="272">
        <f>E13-'статус на початок року'!H13</f>
        <v>259</v>
      </c>
      <c r="I13" s="271">
        <f>F13-'статус на початок року'!I13</f>
        <v>103</v>
      </c>
      <c r="J13" s="277">
        <f t="shared" si="8"/>
        <v>39.768339768339771</v>
      </c>
      <c r="K13" s="170">
        <v>157</v>
      </c>
      <c r="L13" s="129">
        <v>105</v>
      </c>
      <c r="M13" s="218">
        <f t="shared" si="2"/>
        <v>66.878980891719749</v>
      </c>
      <c r="N13" s="170">
        <v>3</v>
      </c>
      <c r="O13" s="126">
        <v>4</v>
      </c>
      <c r="P13" s="218">
        <f t="shared" si="3"/>
        <v>133.33333333333334</v>
      </c>
      <c r="Q13" s="170">
        <v>0</v>
      </c>
      <c r="R13" s="129">
        <v>6</v>
      </c>
      <c r="S13" s="166" t="str">
        <f t="shared" si="10"/>
        <v>-</v>
      </c>
      <c r="T13" s="167">
        <v>0</v>
      </c>
      <c r="U13" s="127">
        <v>6</v>
      </c>
      <c r="V13" s="166" t="str">
        <f t="shared" si="9"/>
        <v>-</v>
      </c>
      <c r="W13" s="170">
        <v>260</v>
      </c>
      <c r="X13" s="129">
        <v>112</v>
      </c>
      <c r="Y13" s="218">
        <f t="shared" si="4"/>
        <v>43.07692307692308</v>
      </c>
      <c r="Z13" s="211">
        <v>42</v>
      </c>
      <c r="AA13" s="164">
        <v>23</v>
      </c>
      <c r="AB13" s="218">
        <f t="shared" si="5"/>
        <v>54.761904761904759</v>
      </c>
      <c r="AC13" s="167">
        <v>25</v>
      </c>
      <c r="AD13" s="128">
        <v>13</v>
      </c>
      <c r="AE13" s="218">
        <f t="shared" si="6"/>
        <v>52</v>
      </c>
      <c r="AF13" s="211">
        <v>16</v>
      </c>
      <c r="AG13" s="126">
        <v>12</v>
      </c>
      <c r="AH13" s="218">
        <f t="shared" si="7"/>
        <v>75</v>
      </c>
      <c r="AI13" s="34"/>
      <c r="AJ13" s="38"/>
    </row>
    <row r="14" spans="1:38" s="39" customFormat="1" ht="48.75" customHeight="1" thickBot="1" x14ac:dyDescent="0.3">
      <c r="A14" s="185" t="s">
        <v>100</v>
      </c>
      <c r="B14" s="172">
        <v>195</v>
      </c>
      <c r="C14" s="137">
        <v>120</v>
      </c>
      <c r="D14" s="219">
        <f t="shared" si="0"/>
        <v>61.53846153846154</v>
      </c>
      <c r="E14" s="179">
        <v>169</v>
      </c>
      <c r="F14" s="137">
        <v>89</v>
      </c>
      <c r="G14" s="219">
        <f t="shared" si="11"/>
        <v>52.662721893491124</v>
      </c>
      <c r="H14" s="273">
        <f>E14-'статус на початок року'!H14</f>
        <v>169</v>
      </c>
      <c r="I14" s="274">
        <f>F14-'статус на початок року'!I14</f>
        <v>58</v>
      </c>
      <c r="J14" s="278">
        <f t="shared" si="8"/>
        <v>34.319526627218934</v>
      </c>
      <c r="K14" s="178">
        <v>56</v>
      </c>
      <c r="L14" s="176">
        <v>51</v>
      </c>
      <c r="M14" s="219">
        <f t="shared" si="2"/>
        <v>91.071428571428569</v>
      </c>
      <c r="N14" s="178">
        <v>13</v>
      </c>
      <c r="O14" s="187">
        <v>8</v>
      </c>
      <c r="P14" s="219">
        <f t="shared" si="3"/>
        <v>61.53846153846154</v>
      </c>
      <c r="Q14" s="178">
        <v>0</v>
      </c>
      <c r="R14" s="176">
        <v>3</v>
      </c>
      <c r="S14" s="173" t="str">
        <f t="shared" si="10"/>
        <v>-</v>
      </c>
      <c r="T14" s="174">
        <v>0</v>
      </c>
      <c r="U14" s="138">
        <v>0</v>
      </c>
      <c r="V14" s="173" t="str">
        <f t="shared" si="9"/>
        <v>-</v>
      </c>
      <c r="W14" s="178">
        <v>169</v>
      </c>
      <c r="X14" s="176">
        <v>67</v>
      </c>
      <c r="Y14" s="219">
        <f t="shared" si="4"/>
        <v>39.644970414201183</v>
      </c>
      <c r="Z14" s="212">
        <v>36</v>
      </c>
      <c r="AA14" s="200">
        <v>15</v>
      </c>
      <c r="AB14" s="219">
        <f t="shared" si="5"/>
        <v>41.666666666666664</v>
      </c>
      <c r="AC14" s="174">
        <v>31</v>
      </c>
      <c r="AD14" s="188">
        <v>10</v>
      </c>
      <c r="AE14" s="219">
        <f t="shared" si="6"/>
        <v>32.258064516129032</v>
      </c>
      <c r="AF14" s="212">
        <v>17</v>
      </c>
      <c r="AG14" s="187">
        <v>9</v>
      </c>
      <c r="AH14" s="219">
        <f t="shared" si="7"/>
        <v>52.941176470588232</v>
      </c>
      <c r="AI14" s="34"/>
      <c r="AJ14" s="38"/>
    </row>
    <row r="15" spans="1:38" ht="67.5" customHeight="1" x14ac:dyDescent="0.25">
      <c r="A15" s="42"/>
      <c r="B15" s="42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8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4:31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4:31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4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4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4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I4:I5"/>
    <mergeCell ref="J4:J5"/>
    <mergeCell ref="Q3:S3"/>
    <mergeCell ref="Q4:Q5"/>
    <mergeCell ref="R4:R5"/>
    <mergeCell ref="S4:S5"/>
    <mergeCell ref="AF2:AH2"/>
    <mergeCell ref="AA1:AH1"/>
    <mergeCell ref="W4:W5"/>
    <mergeCell ref="AD2:AE2"/>
    <mergeCell ref="C15:V15"/>
    <mergeCell ref="X4:X5"/>
    <mergeCell ref="AF4:AF5"/>
    <mergeCell ref="Y4:Y5"/>
    <mergeCell ref="T4:T5"/>
    <mergeCell ref="U4:U5"/>
    <mergeCell ref="V4:V5"/>
    <mergeCell ref="N4:N5"/>
    <mergeCell ref="O4:O5"/>
    <mergeCell ref="P4:P5"/>
    <mergeCell ref="B1:R1"/>
    <mergeCell ref="P2:R2"/>
    <mergeCell ref="T3:V3"/>
    <mergeCell ref="W3:Y3"/>
    <mergeCell ref="AG4:AG5"/>
    <mergeCell ref="AH4:AH5"/>
    <mergeCell ref="Z4:Z5"/>
    <mergeCell ref="AA4:AA5"/>
    <mergeCell ref="AB4:AB5"/>
    <mergeCell ref="AC4:AC5"/>
    <mergeCell ref="AD4:AD5"/>
    <mergeCell ref="AE4:AE5"/>
    <mergeCell ref="Z3:AB3"/>
    <mergeCell ref="AC3:AE3"/>
    <mergeCell ref="AF3:AH3"/>
    <mergeCell ref="A3:A5"/>
    <mergeCell ref="E3:G3"/>
    <mergeCell ref="K3:M3"/>
    <mergeCell ref="N3:P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B3:D3"/>
    <mergeCell ref="H3:J3"/>
    <mergeCell ref="H4:H5"/>
  </mergeCells>
  <pageMargins left="0.31496062992125984" right="0.31496062992125984" top="0.35433070866141736" bottom="0.15748031496062992" header="0.31496062992125984" footer="0.31496062992125984"/>
  <pageSetup paperSize="9" scale="66" orientation="landscape" r:id="rId1"/>
  <colBreaks count="1" manualBreakCount="1">
    <brk id="19" max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2"/>
  <sheetViews>
    <sheetView view="pageBreakPreview" topLeftCell="A7" zoomScale="70" zoomScaleNormal="70" zoomScaleSheetLayoutView="70" workbookViewId="0">
      <selection activeCell="B17" sqref="B17:B18"/>
    </sheetView>
  </sheetViews>
  <sheetFormatPr defaultColWidth="8" defaultRowHeight="12.75" x14ac:dyDescent="0.2"/>
  <cols>
    <col min="1" max="1" width="60.42578125" style="2" customWidth="1"/>
    <col min="2" max="3" width="26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303" t="s">
        <v>62</v>
      </c>
      <c r="B1" s="303"/>
      <c r="C1" s="303"/>
      <c r="D1" s="303"/>
      <c r="E1" s="303"/>
    </row>
    <row r="2" spans="1:11" ht="23.25" customHeight="1" x14ac:dyDescent="0.2">
      <c r="A2" s="303" t="s">
        <v>22</v>
      </c>
      <c r="B2" s="303"/>
      <c r="C2" s="303"/>
      <c r="D2" s="303"/>
      <c r="E2" s="303"/>
    </row>
    <row r="3" spans="1:11" ht="6" customHeight="1" x14ac:dyDescent="0.2">
      <c r="A3" s="24"/>
    </row>
    <row r="4" spans="1:11" s="3" customFormat="1" ht="23.25" customHeight="1" x14ac:dyDescent="0.25">
      <c r="A4" s="355"/>
      <c r="B4" s="304" t="s">
        <v>127</v>
      </c>
      <c r="C4" s="304" t="s">
        <v>128</v>
      </c>
      <c r="D4" s="306" t="s">
        <v>1</v>
      </c>
      <c r="E4" s="307"/>
    </row>
    <row r="5" spans="1:11" s="3" customFormat="1" ht="32.25" customHeight="1" x14ac:dyDescent="0.25">
      <c r="A5" s="355"/>
      <c r="B5" s="305"/>
      <c r="C5" s="305"/>
      <c r="D5" s="4" t="s">
        <v>2</v>
      </c>
      <c r="E5" s="5" t="s">
        <v>24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25</v>
      </c>
      <c r="B7" s="70">
        <f>'10-молодь-ЦЗ'!B7</f>
        <v>16144</v>
      </c>
      <c r="C7" s="70">
        <f>'10-молодь-ЦЗ'!C7</f>
        <v>9945</v>
      </c>
      <c r="D7" s="9">
        <f t="shared" ref="D7" si="0">C7*100/B7</f>
        <v>61.601833498513379</v>
      </c>
      <c r="E7" s="76">
        <f t="shared" ref="E7" si="1">C7-B7</f>
        <v>-6199</v>
      </c>
      <c r="K7" s="11"/>
    </row>
    <row r="8" spans="1:11" s="3" customFormat="1" ht="20.85" customHeight="1" x14ac:dyDescent="0.25">
      <c r="A8" s="8" t="s">
        <v>26</v>
      </c>
      <c r="B8" s="70">
        <f>'10-молодь-ЦЗ'!E7</f>
        <v>13199</v>
      </c>
      <c r="C8" s="70">
        <f>'10-молодь-ЦЗ'!F7</f>
        <v>7537</v>
      </c>
      <c r="D8" s="9">
        <f t="shared" ref="D8:D14" si="2">C8*100/B8</f>
        <v>57.102810819001441</v>
      </c>
      <c r="E8" s="76">
        <f t="shared" ref="E8:E14" si="3">C8-B8</f>
        <v>-5662</v>
      </c>
      <c r="K8" s="11"/>
    </row>
    <row r="9" spans="1:11" s="3" customFormat="1" ht="23.1" customHeight="1" x14ac:dyDescent="0.25">
      <c r="A9" s="280" t="s">
        <v>102</v>
      </c>
      <c r="B9" s="64">
        <f>'10-молодь-ЦЗ'!H7</f>
        <v>9171</v>
      </c>
      <c r="C9" s="64">
        <f>'10-молодь-ЦЗ'!I7</f>
        <v>6208</v>
      </c>
      <c r="D9" s="14">
        <f t="shared" si="2"/>
        <v>67.691636680841782</v>
      </c>
      <c r="E9" s="76">
        <f t="shared" si="3"/>
        <v>-2963</v>
      </c>
      <c r="K9" s="11"/>
    </row>
    <row r="10" spans="1:11" s="3" customFormat="1" ht="37.5" x14ac:dyDescent="0.25">
      <c r="A10" s="12" t="s">
        <v>27</v>
      </c>
      <c r="B10" s="70">
        <f>'10-молодь-ЦЗ'!K7</f>
        <v>4694</v>
      </c>
      <c r="C10" s="70">
        <f>'10-молодь-ЦЗ'!L7</f>
        <v>4670</v>
      </c>
      <c r="D10" s="9">
        <f t="shared" si="2"/>
        <v>99.488708990200251</v>
      </c>
      <c r="E10" s="76">
        <f t="shared" si="3"/>
        <v>-24</v>
      </c>
      <c r="K10" s="11"/>
    </row>
    <row r="11" spans="1:11" s="3" customFormat="1" ht="21.6" customHeight="1" x14ac:dyDescent="0.25">
      <c r="A11" s="13" t="s">
        <v>28</v>
      </c>
      <c r="B11" s="70">
        <f>'10-молодь-ЦЗ'!N7</f>
        <v>663</v>
      </c>
      <c r="C11" s="70">
        <f>'10-молодь-ЦЗ'!O7</f>
        <v>803</v>
      </c>
      <c r="D11" s="10">
        <f t="shared" si="2"/>
        <v>121.11613876319758</v>
      </c>
      <c r="E11" s="76">
        <f t="shared" si="3"/>
        <v>140</v>
      </c>
      <c r="K11" s="11"/>
    </row>
    <row r="12" spans="1:11" s="3" customFormat="1" ht="23.1" customHeight="1" x14ac:dyDescent="0.25">
      <c r="A12" s="13" t="s">
        <v>103</v>
      </c>
      <c r="B12" s="64">
        <f>'10-молодь-ЦЗ'!Q7</f>
        <v>0</v>
      </c>
      <c r="C12" s="64">
        <f>'10-молодь-ЦЗ'!R7</f>
        <v>42</v>
      </c>
      <c r="D12" s="315">
        <f>C12-B12</f>
        <v>42</v>
      </c>
      <c r="E12" s="316"/>
      <c r="K12" s="11"/>
    </row>
    <row r="13" spans="1:11" s="3" customFormat="1" ht="45.75" customHeight="1" x14ac:dyDescent="0.25">
      <c r="A13" s="13" t="s">
        <v>19</v>
      </c>
      <c r="B13" s="70">
        <f>'10-молодь-ЦЗ'!T7</f>
        <v>47</v>
      </c>
      <c r="C13" s="70">
        <f>'10-молодь-ЦЗ'!U7</f>
        <v>76</v>
      </c>
      <c r="D13" s="10">
        <f t="shared" si="2"/>
        <v>161.70212765957447</v>
      </c>
      <c r="E13" s="76">
        <f t="shared" si="3"/>
        <v>29</v>
      </c>
      <c r="K13" s="11"/>
    </row>
    <row r="14" spans="1:11" s="3" customFormat="1" ht="55.5" customHeight="1" x14ac:dyDescent="0.25">
      <c r="A14" s="13" t="s">
        <v>29</v>
      </c>
      <c r="B14" s="70">
        <f>'10-молодь-ЦЗ'!W7</f>
        <v>10833</v>
      </c>
      <c r="C14" s="70">
        <f>'10-молодь-ЦЗ'!X7</f>
        <v>6582</v>
      </c>
      <c r="D14" s="10">
        <f t="shared" si="2"/>
        <v>60.758792578233177</v>
      </c>
      <c r="E14" s="76">
        <f t="shared" si="3"/>
        <v>-4251</v>
      </c>
      <c r="K14" s="11"/>
    </row>
    <row r="15" spans="1:11" s="3" customFormat="1" ht="12.75" customHeight="1" x14ac:dyDescent="0.25">
      <c r="A15" s="310" t="s">
        <v>4</v>
      </c>
      <c r="B15" s="311"/>
      <c r="C15" s="311"/>
      <c r="D15" s="311"/>
      <c r="E15" s="311"/>
      <c r="K15" s="11"/>
    </row>
    <row r="16" spans="1:11" s="3" customFormat="1" ht="15" customHeight="1" x14ac:dyDescent="0.25">
      <c r="A16" s="312"/>
      <c r="B16" s="313"/>
      <c r="C16" s="313"/>
      <c r="D16" s="313"/>
      <c r="E16" s="313"/>
      <c r="K16" s="11"/>
    </row>
    <row r="17" spans="1:11" s="3" customFormat="1" ht="20.25" customHeight="1" x14ac:dyDescent="0.25">
      <c r="A17" s="308" t="s">
        <v>0</v>
      </c>
      <c r="B17" s="314" t="s">
        <v>129</v>
      </c>
      <c r="C17" s="314" t="s">
        <v>130</v>
      </c>
      <c r="D17" s="306" t="s">
        <v>1</v>
      </c>
      <c r="E17" s="307"/>
      <c r="K17" s="11"/>
    </row>
    <row r="18" spans="1:11" ht="35.85" customHeight="1" x14ac:dyDescent="0.2">
      <c r="A18" s="309"/>
      <c r="B18" s="314"/>
      <c r="C18" s="314"/>
      <c r="D18" s="4" t="s">
        <v>2</v>
      </c>
      <c r="E18" s="5" t="s">
        <v>24</v>
      </c>
      <c r="K18" s="11"/>
    </row>
    <row r="19" spans="1:11" ht="30.75" customHeight="1" x14ac:dyDescent="0.2">
      <c r="A19" s="8" t="s">
        <v>30</v>
      </c>
      <c r="B19" s="70">
        <f>'10-молодь-ЦЗ'!Z7</f>
        <v>1841</v>
      </c>
      <c r="C19" s="70">
        <f>'10-молодь-ЦЗ'!AA7</f>
        <v>1037</v>
      </c>
      <c r="D19" s="15">
        <f t="shared" ref="D19" si="4">C19*100/B19</f>
        <v>56.328082563824012</v>
      </c>
      <c r="E19" s="76">
        <f t="shared" ref="E19" si="5">C19-B19</f>
        <v>-804</v>
      </c>
      <c r="K19" s="11"/>
    </row>
    <row r="20" spans="1:11" ht="30.75" customHeight="1" x14ac:dyDescent="0.2">
      <c r="A20" s="1" t="s">
        <v>26</v>
      </c>
      <c r="B20" s="70">
        <f>'10-молодь-ЦЗ'!AC7</f>
        <v>1329</v>
      </c>
      <c r="C20" s="70">
        <f>'10-молодь-ЦЗ'!AD7</f>
        <v>807</v>
      </c>
      <c r="D20" s="15">
        <f t="shared" ref="D20:D21" si="6">C20*100/B20</f>
        <v>60.722347629796843</v>
      </c>
      <c r="E20" s="76">
        <f t="shared" ref="E20:E21" si="7">C20-B20</f>
        <v>-522</v>
      </c>
      <c r="K20" s="11"/>
    </row>
    <row r="21" spans="1:11" ht="30.75" customHeight="1" x14ac:dyDescent="0.2">
      <c r="A21" s="1" t="s">
        <v>31</v>
      </c>
      <c r="B21" s="70">
        <f>'10-молодь-ЦЗ'!AF7</f>
        <v>926</v>
      </c>
      <c r="C21" s="70">
        <f>'10-молодь-ЦЗ'!AG7</f>
        <v>549</v>
      </c>
      <c r="D21" s="15">
        <f t="shared" si="6"/>
        <v>59.287257019438442</v>
      </c>
      <c r="E21" s="76">
        <f t="shared" si="7"/>
        <v>-377</v>
      </c>
      <c r="K21" s="11"/>
    </row>
    <row r="22" spans="1:11" ht="66.599999999999994" customHeight="1" x14ac:dyDescent="0.25">
      <c r="A22" s="302"/>
      <c r="B22" s="302"/>
      <c r="C22" s="302"/>
      <c r="D22" s="302"/>
      <c r="E22" s="302"/>
    </row>
  </sheetData>
  <mergeCells count="13">
    <mergeCell ref="A22:E22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  <mergeCell ref="D12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21</vt:i4>
      </vt:variant>
      <vt:variant>
        <vt:lpstr>Іменовані діапазони</vt:lpstr>
      </vt:variant>
      <vt:variant>
        <vt:i4>33</vt:i4>
      </vt:variant>
    </vt:vector>
  </HeadingPairs>
  <TitlesOfParts>
    <vt:vector size="54" baseType="lpstr">
      <vt:lpstr>1(соцнез)</vt:lpstr>
      <vt:lpstr>2(соцнез-ЦЗ)</vt:lpstr>
      <vt:lpstr>3(особи з інвалідн.)</vt:lpstr>
      <vt:lpstr>4(особи з інвалідн.-ЦЗ)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статус на початок року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'2(соцнез-ЦЗ)'!Заголовки_для_друку</vt:lpstr>
      <vt:lpstr>'4(особи з інвалідн.-ЦЗ)'!Заголовки_для_друку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'1(соцнез)'!Область_друку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'2(соцнез-ЦЗ)'!Область_друку</vt:lpstr>
      <vt:lpstr>'3(особи з інвалідн.)'!Область_друку</vt:lpstr>
      <vt:lpstr>'4(особи з інвалідн.-ЦЗ)'!Область_друку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2023-12-22T10:43:12Z</cp:lastPrinted>
  <dcterms:created xsi:type="dcterms:W3CDTF">2020-12-10T10:35:03Z</dcterms:created>
  <dcterms:modified xsi:type="dcterms:W3CDTF">2024-01-12T13:56:46Z</dcterms:modified>
</cp:coreProperties>
</file>