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7606" windowHeight="7608" tabRatio="573" activeTab="4"/>
  </bookViews>
  <sheets>
    <sheet name="1" sheetId="1" r:id="rId1"/>
    <sheet name="2 " sheetId="2" r:id="rId2"/>
    <sheet name=" 3 " sheetId="3" r:id="rId3"/>
    <sheet name="4 " sheetId="4" r:id="rId4"/>
    <sheet name="5 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1">#REF!</definedName>
    <definedName name="date_b" localSheetId="3">#REF!</definedName>
    <definedName name="date_b" localSheetId="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>'[6]Sheet3'!$A$3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>#REF!</definedName>
    <definedName name="pyear" localSheetId="2">#REF!</definedName>
    <definedName name="pyear" localSheetId="0">#REF!</definedName>
    <definedName name="pyear" localSheetId="1">#REF!</definedName>
    <definedName name="pyear" localSheetId="3">#REF!</definedName>
    <definedName name="pyear" localSheetId="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'1'!$A$3:$S$14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'6'!$A$1:$E$39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1">'[8]Sheet3'!$A$2</definedName>
    <definedName name="ц" localSheetId="3">'[7]Sheet3'!$A$2</definedName>
    <definedName name="ц" localSheetId="4">'[7]Sheet3'!$A$2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<sst xmlns="http://schemas.openxmlformats.org/spreadsheetml/2006/main" count="297" uniqueCount="205">
  <si>
    <t>2016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</si>
  <si>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</si>
  <si>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</si>
  <si>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</si>
  <si>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</si>
  <si>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</si>
  <si>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</si>
  <si>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</si>
  <si>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</si>
  <si>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</si>
  <si>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</si>
  <si>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</si>
  <si>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</si>
  <si>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</si>
  <si>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</si>
  <si>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</si>
  <si>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</si>
  <si>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</si>
  <si>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</si>
  <si>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</si>
  <si>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</si>
  <si>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</si>
  <si>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</si>
  <si>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</si>
  <si>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</si>
  <si>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</si>
  <si>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</si>
  <si>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</si>
  <si>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</si>
  <si>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</si>
  <si>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</si>
  <si>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</si>
  <si>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</si>
  <si>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</si>
  <si>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</si>
  <si>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</si>
  <si>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</si>
  <si>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</si>
  <si>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</si>
  <si>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</si>
  <si>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</si>
  <si>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</si>
  <si>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</si>
  <si>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</si>
  <si>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</si>
  <si>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</si>
  <si>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</si>
  <si>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</si>
  <si>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</si>
  <si>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</si>
  <si>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</si>
  <si>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</si>
  <si>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</si>
  <si>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</si>
  <si>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</si>
  <si>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</si>
  <si>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</si>
  <si>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</si>
  <si>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</si>
  <si>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</si>
  <si>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</si>
  <si>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</si>
  <si>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</si>
  <si>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</si>
  <si>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</si>
  <si>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</si>
  <si>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</si>
  <si>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</si>
  <si>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</si>
  <si>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</si>
  <si>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</si>
  <si>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</si>
  <si>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</si>
  <si>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</si>
  <si>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</si>
  <si>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</si>
  <si>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</si>
  <si>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</si>
  <si>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</si>
  <si>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</si>
  <si>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</si>
  <si>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</si>
  <si>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</si>
  <si>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</si>
  <si>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</si>
  <si>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</si>
  <si>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</si>
  <si>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</si>
  <si>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</si>
  <si>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</si>
  <si>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</si>
  <si>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Економічна активність населення у Львівській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</si>
  <si>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</si>
  <si>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</si>
  <si>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2001 р.</t>
  </si>
  <si>
    <t>2002 р.</t>
  </si>
  <si>
    <t>2003 р.</t>
  </si>
  <si>
    <t>2004 р.</t>
  </si>
  <si>
    <t>2005 р.</t>
  </si>
  <si>
    <t>2006 р.</t>
  </si>
  <si>
    <t>2007 р.</t>
  </si>
  <si>
    <t>2008 р.</t>
  </si>
  <si>
    <t>2009 р.</t>
  </si>
  <si>
    <t>2010 р.</t>
  </si>
  <si>
    <t>2011р.</t>
  </si>
  <si>
    <t>2012р.</t>
  </si>
  <si>
    <t>2013 р.</t>
  </si>
  <si>
    <t>2014 р.</t>
  </si>
  <si>
    <t>2015 р.</t>
  </si>
  <si>
    <t>9 місяців 2016 року</t>
  </si>
  <si>
    <t>(у середньому за період)</t>
  </si>
  <si>
    <t>Економічно активне населення,                              (тис. осіб)</t>
  </si>
  <si>
    <t>Рівень економічної активності населення, (%)</t>
  </si>
  <si>
    <t>Населення, зайняте економічною діяльністю,                                  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</si>
  <si>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</si>
  <si>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</si>
  <si>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</si>
  <si>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                                                  (тис. осіб)</t>
  </si>
  <si>
    <t>НАДАННЯ ПОСЛУГ НАСЕЛЕННЮ ТА РОБОТОДАВЦЯМ</t>
  </si>
  <si>
    <t>ЛЬВІВСЬКОЮ  ОБЛАСНОЮ  СЛУЖБОЮ  ЗАЙНЯТОСТІ</t>
  </si>
  <si>
    <t>П О К А З Н И К</t>
  </si>
  <si>
    <t>2017 рік</t>
  </si>
  <si>
    <t xml:space="preserve">+/- </t>
  </si>
  <si>
    <t>з них зареєстровано у звітному періоді</t>
  </si>
  <si>
    <t xml:space="preserve">          працевлаштовано до надання статусу безробітного</t>
  </si>
  <si>
    <t>у % да загального числа працевлаштованих</t>
  </si>
  <si>
    <t xml:space="preserve">          працевлаштовано зі статусом безробітного</t>
  </si>
  <si>
    <t>з них за скеруванням служби зайнятості</t>
  </si>
  <si>
    <t>з  них  в ЦПТО</t>
  </si>
  <si>
    <t>Станом на дату:</t>
  </si>
  <si>
    <t>Всього отримали ваучер на навчання, осіб</t>
  </si>
  <si>
    <r>
      <t xml:space="preserve">Усього брали участь у громадських та інших роботах тимчасового характеру, </t>
    </r>
    <r>
      <rPr>
        <i/>
        <sz val="13"/>
        <rFont val="Times New Roman"/>
        <family val="1"/>
      </rPr>
      <t>осіб</t>
    </r>
  </si>
  <si>
    <r>
      <t xml:space="preserve">Середній розмір допомоги з безробіття, </t>
    </r>
    <r>
      <rPr>
        <i/>
        <sz val="13"/>
        <rFont val="Times New Roman"/>
        <family val="1"/>
      </rPr>
      <t>грн.</t>
    </r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</si>
  <si>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</si>
  <si>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</si>
  <si>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</si>
  <si>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</si>
  <si>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</si>
  <si>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</si>
  <si>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</si>
  <si>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</si>
  <si>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</si>
  <si>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</si>
  <si>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</si>
  <si>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</si>
  <si>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</si>
  <si>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</si>
  <si>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</si>
  <si>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</si>
  <si>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</si>
  <si>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</si>
  <si>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</si>
  <si>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</si>
  <si>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</si>
  <si>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</si>
  <si>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</si>
  <si>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</si>
  <si>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</si>
  <si>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</si>
  <si>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</si>
  <si>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</si>
  <si>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Львівська область</t>
  </si>
  <si>
    <t>з них: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</si>
  <si>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</si>
  <si>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</si>
  <si>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</si>
  <si>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</si>
  <si>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</si>
  <si>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</si>
  <si>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r>
      <t xml:space="preserve">Мали статус безробітного, </t>
    </r>
    <r>
      <rPr>
        <i/>
        <sz val="13"/>
        <rFont val="Times New Roman"/>
        <family val="1"/>
      </rPr>
      <t>осіб</t>
    </r>
  </si>
  <si>
    <r>
      <t xml:space="preserve">Усього отримали роботу                                                                           (у т.ч. за ЦПД та самостійно), </t>
    </r>
    <r>
      <rPr>
        <i/>
        <sz val="13"/>
        <rFont val="Times New Roman"/>
        <family val="1"/>
      </rPr>
      <t>осіб</t>
    </r>
  </si>
  <si>
    <r>
      <t xml:space="preserve">Працевлаштовано шляхом одноразової виплати допомоги по безробіттю, </t>
    </r>
    <r>
      <rPr>
        <i/>
        <sz val="13"/>
        <rFont val="Times New Roman"/>
        <family val="1"/>
      </rPr>
      <t>осіб</t>
    </r>
  </si>
  <si>
    <r>
      <t xml:space="preserve">Працевлаштовано з компенсацією витрат роботодавцю єдиного внеску, </t>
    </r>
    <r>
      <rPr>
        <i/>
        <sz val="13"/>
        <rFont val="Times New Roman"/>
        <family val="1"/>
      </rPr>
      <t>осіб</t>
    </r>
  </si>
  <si>
    <r>
      <t xml:space="preserve">Проходили професійне навчання, </t>
    </r>
    <r>
      <rPr>
        <i/>
        <sz val="13"/>
        <rFont val="Times New Roman"/>
        <family val="1"/>
      </rPr>
      <t>осіб</t>
    </r>
  </si>
  <si>
    <r>
      <t xml:space="preserve">рівень працевлаштування після закінчення професійного навчання, </t>
    </r>
    <r>
      <rPr>
        <i/>
        <sz val="12"/>
        <rFont val="Times New Roman"/>
        <family val="1"/>
      </rPr>
      <t>%</t>
    </r>
  </si>
  <si>
    <r>
      <t xml:space="preserve">Кількість роботодавців, які мали вакансії у звітному періоді, </t>
    </r>
    <r>
      <rPr>
        <i/>
        <sz val="13"/>
        <rFont val="Times New Roman"/>
        <family val="1"/>
      </rPr>
      <t>одиниць</t>
    </r>
  </si>
  <si>
    <r>
      <t xml:space="preserve">Кількість вакансій, </t>
    </r>
    <r>
      <rPr>
        <i/>
        <sz val="13"/>
        <rFont val="Times New Roman"/>
        <family val="1"/>
      </rPr>
      <t>одиниць</t>
    </r>
  </si>
  <si>
    <r>
      <t xml:space="preserve">Кількість вакансій, зареєстрованих з початку року, </t>
    </r>
    <r>
      <rPr>
        <i/>
        <sz val="13"/>
        <rFont val="Times New Roman"/>
        <family val="1"/>
      </rPr>
      <t>одиниць</t>
    </r>
  </si>
  <si>
    <r>
      <t xml:space="preserve">Мали статус  безробітного, </t>
    </r>
    <r>
      <rPr>
        <i/>
        <sz val="13"/>
        <rFont val="Times New Roman"/>
        <family val="1"/>
      </rPr>
      <t>осіб</t>
    </r>
  </si>
  <si>
    <r>
      <t>Отримували допомогу з безробіття,</t>
    </r>
    <r>
      <rPr>
        <i/>
        <sz val="13"/>
        <rFont val="Times New Roman"/>
        <family val="1"/>
      </rPr>
      <t xml:space="preserve"> осіб</t>
    </r>
  </si>
  <si>
    <r>
      <t xml:space="preserve">Кількість  вакансій по формі 3-ПН, </t>
    </r>
    <r>
      <rPr>
        <i/>
        <sz val="13"/>
        <rFont val="Times New Roman"/>
        <family val="1"/>
      </rPr>
      <t>одиниць</t>
    </r>
  </si>
  <si>
    <r>
      <t xml:space="preserve">Інформація про вакансії, отримані з інших джерел, </t>
    </r>
    <r>
      <rPr>
        <i/>
        <sz val="13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</si>
  <si>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3"/>
        <rFont val="Times New Roman"/>
        <family val="1"/>
      </rPr>
      <t>грн.</t>
    </r>
  </si>
  <si>
    <r>
      <t xml:space="preserve">Кількість претендентів на одну вакансію, </t>
    </r>
    <r>
      <rPr>
        <i/>
        <sz val="13"/>
        <rFont val="Times New Roman"/>
        <family val="1"/>
      </rPr>
      <t>осіб</t>
    </r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</si>
  <si>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</si>
  <si>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</si>
  <si>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</si>
  <si>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</si>
  <si>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</si>
  <si>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>за2016 -2017 рр.</t>
  </si>
  <si>
    <t xml:space="preserve"> (за формою 3-ПН)</t>
  </si>
  <si>
    <t>Кількість вакансій на кінець періоду, одиниць</t>
  </si>
  <si>
    <t>Середній розмір допомоги по безробіттю у квітні, грн.</t>
  </si>
  <si>
    <t>упродовж січня - травня  2017-2018 років</t>
  </si>
  <si>
    <r>
      <t xml:space="preserve">на 1 </t>
    </r>
    <r>
      <rPr>
        <sz val="10"/>
        <rFont val="Times New Roman"/>
        <family val="1"/>
      </rPr>
      <t>червня</t>
    </r>
    <r>
      <rPr>
        <sz val="11"/>
        <rFont val="Times New Roman"/>
        <family val="1"/>
      </rPr>
      <t xml:space="preserve"> 2017 року</t>
    </r>
  </si>
  <si>
    <t>на 1 червня 2018 року</t>
  </si>
  <si>
    <t>травень 2017 року</t>
  </si>
  <si>
    <t>травень 2018 року</t>
  </si>
  <si>
    <t>у січні-травні 2017 - 2018 рр.</t>
  </si>
  <si>
    <t>січень-травень 2017 року</t>
  </si>
  <si>
    <t>січень-травень 2018 року</t>
  </si>
  <si>
    <t xml:space="preserve">Інформація щодо запланованого масового вивільнення працівників,                                        січень - травень 2017-2018 років                                                                             </t>
  </si>
  <si>
    <t>січень - травень 2017 року</t>
  </si>
  <si>
    <t>січень - травень 2018 року</t>
  </si>
  <si>
    <t>Інформація щодо запланованого масового вивільнення працівників                                                                                             січень - травень 2017 -2018 років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</si>
</sst>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u val="single"/>
      <sz val="12"/>
      <name val="Times New Roman"/>
      <family val="1"/>
    </font>
    <font>
      <b/>
      <i/>
      <sz val="13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theme="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46" borderId="0" applyNumberFormat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87" fillId="0" borderId="7" applyNumberFormat="0" applyFill="0" applyAlignment="0" applyProtection="0"/>
    <xf numFmtId="0" fontId="47" fillId="0" borderId="8" applyNumberFormat="0" applyFill="0" applyAlignment="0" applyProtection="0"/>
    <xf numFmtId="0" fontId="88" fillId="47" borderId="9" applyNumberFormat="0" applyAlignment="0" applyProtection="0"/>
    <xf numFmtId="0" fontId="48" fillId="48" borderId="10" applyNumberFormat="0" applyAlignment="0" applyProtection="0"/>
    <xf numFmtId="0" fontId="8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0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2" fillId="0" borderId="11" applyNumberFormat="0" applyFill="0" applyAlignment="0" applyProtection="0"/>
    <xf numFmtId="0" fontId="50" fillId="3" borderId="0" applyNumberFormat="0" applyBorder="0" applyAlignment="0" applyProtection="0"/>
    <xf numFmtId="0" fontId="93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4" fillId="50" borderId="14" applyNumberFormat="0" applyAlignment="0" applyProtection="0"/>
    <xf numFmtId="0" fontId="52" fillId="0" borderId="15" applyNumberFormat="0" applyFill="0" applyAlignment="0" applyProtection="0"/>
    <xf numFmtId="0" fontId="95" fillId="54" borderId="0" applyNumberFormat="0" applyBorder="0" applyAlignment="0" applyProtection="0"/>
    <xf numFmtId="0" fontId="41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1" fontId="8" fillId="0" borderId="0" xfId="93" applyNumberFormat="1" applyFont="1" applyFill="1" applyProtection="1">
      <alignment/>
      <protection locked="0"/>
    </xf>
    <xf numFmtId="1" fontId="3" fillId="0" borderId="0" xfId="93" applyNumberFormat="1" applyFont="1" applyFill="1" applyAlignment="1" applyProtection="1">
      <alignment/>
      <protection locked="0"/>
    </xf>
    <xf numFmtId="1" fontId="11" fillId="0" borderId="0" xfId="93" applyNumberFormat="1" applyFont="1" applyFill="1" applyAlignment="1" applyProtection="1">
      <alignment horizontal="center"/>
      <protection locked="0"/>
    </xf>
    <xf numFmtId="1" fontId="2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Alignment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3" fillId="0" borderId="16" xfId="93" applyNumberFormat="1" applyFont="1" applyFill="1" applyBorder="1" applyAlignment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17" xfId="93" applyNumberFormat="1" applyFont="1" applyFill="1" applyBorder="1" applyAlignment="1" applyProtection="1">
      <alignment horizontal="center"/>
      <protection/>
    </xf>
    <xf numFmtId="1" fontId="12" fillId="0" borderId="17" xfId="93" applyNumberFormat="1" applyFont="1" applyFill="1" applyBorder="1" applyAlignment="1" applyProtection="1">
      <alignment vertical="center"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6" fillId="0" borderId="0" xfId="99" applyNumberFormat="1" applyFont="1" applyFill="1">
      <alignment/>
      <protection/>
    </xf>
    <xf numFmtId="0" fontId="26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6" fillId="0" borderId="0" xfId="99" applyFont="1" applyFill="1" applyAlignment="1">
      <alignment vertical="center"/>
      <protection/>
    </xf>
    <xf numFmtId="0" fontId="26" fillId="0" borderId="0" xfId="99" applyFont="1" applyFill="1" applyAlignment="1">
      <alignment horizontal="center"/>
      <protection/>
    </xf>
    <xf numFmtId="0" fontId="26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0" fillId="0" borderId="0" xfId="99" applyNumberFormat="1" applyFont="1" applyFill="1" applyAlignment="1">
      <alignment horizontal="center" vertical="center"/>
      <protection/>
    </xf>
    <xf numFmtId="3" fontId="26" fillId="0" borderId="0" xfId="99" applyNumberFormat="1" applyFont="1" applyFill="1">
      <alignment/>
      <protection/>
    </xf>
    <xf numFmtId="173" fontId="26" fillId="0" borderId="0" xfId="99" applyNumberFormat="1" applyFont="1" applyFill="1">
      <alignment/>
      <protection/>
    </xf>
    <xf numFmtId="0" fontId="35" fillId="0" borderId="0" xfId="97" applyFont="1" applyFill="1" applyBorder="1" applyAlignment="1">
      <alignment horizontal="left"/>
      <protection/>
    </xf>
    <xf numFmtId="0" fontId="29" fillId="0" borderId="0" xfId="89" applyFont="1" applyFill="1" applyAlignment="1">
      <alignment/>
      <protection/>
    </xf>
    <xf numFmtId="0" fontId="26" fillId="0" borderId="0" xfId="89" applyFont="1" applyFill="1" applyAlignment="1">
      <alignment/>
      <protection/>
    </xf>
    <xf numFmtId="0" fontId="10" fillId="0" borderId="0" xfId="89" applyFill="1">
      <alignment/>
      <protection/>
    </xf>
    <xf numFmtId="0" fontId="26" fillId="0" borderId="0" xfId="89" applyFont="1" applyFill="1" applyAlignment="1">
      <alignment horizontal="center" vertical="center" wrapText="1"/>
      <protection/>
    </xf>
    <xf numFmtId="0" fontId="37" fillId="0" borderId="0" xfId="89" applyFont="1" applyFill="1" applyAlignment="1">
      <alignment horizontal="center" vertical="center" wrapText="1"/>
      <protection/>
    </xf>
    <xf numFmtId="0" fontId="25" fillId="0" borderId="17" xfId="89" applyFont="1" applyFill="1" applyBorder="1" applyAlignment="1">
      <alignment horizontal="center" vertical="center" wrapText="1"/>
      <protection/>
    </xf>
    <xf numFmtId="0" fontId="39" fillId="0" borderId="17" xfId="89" applyFont="1" applyFill="1" applyBorder="1" applyAlignment="1">
      <alignment horizontal="left" vertical="center" wrapText="1"/>
      <protection/>
    </xf>
    <xf numFmtId="172" fontId="39" fillId="0" borderId="17" xfId="89" applyNumberFormat="1" applyFont="1" applyFill="1" applyBorder="1" applyAlignment="1">
      <alignment horizontal="center" vertical="center" wrapText="1"/>
      <protection/>
    </xf>
    <xf numFmtId="172" fontId="39" fillId="0" borderId="17" xfId="88" applyNumberFormat="1" applyFont="1" applyFill="1" applyBorder="1" applyAlignment="1">
      <alignment horizontal="center" vertical="center" wrapText="1"/>
      <protection/>
    </xf>
    <xf numFmtId="173" fontId="39" fillId="0" borderId="17" xfId="89" applyNumberFormat="1" applyFont="1" applyFill="1" applyBorder="1" applyAlignment="1">
      <alignment horizontal="center" vertical="center"/>
      <protection/>
    </xf>
    <xf numFmtId="0" fontId="37" fillId="0" borderId="0" xfId="89" applyFont="1" applyFill="1" applyAlignment="1">
      <alignment vertical="center"/>
      <protection/>
    </xf>
    <xf numFmtId="0" fontId="34" fillId="0" borderId="17" xfId="89" applyFont="1" applyFill="1" applyBorder="1" applyAlignment="1">
      <alignment horizontal="left" wrapText="1"/>
      <protection/>
    </xf>
    <xf numFmtId="173" fontId="13" fillId="0" borderId="17" xfId="89" applyNumberFormat="1" applyFont="1" applyFill="1" applyBorder="1" applyAlignment="1">
      <alignment horizontal="center" wrapText="1"/>
      <protection/>
    </xf>
    <xf numFmtId="172" fontId="34" fillId="0" borderId="17" xfId="89" applyNumberFormat="1" applyFont="1" applyFill="1" applyBorder="1" applyAlignment="1">
      <alignment horizontal="center"/>
      <protection/>
    </xf>
    <xf numFmtId="0" fontId="13" fillId="0" borderId="0" xfId="89" applyFont="1" applyFill="1" applyAlignment="1">
      <alignment vertical="center" wrapText="1"/>
      <protection/>
    </xf>
    <xf numFmtId="0" fontId="26" fillId="0" borderId="0" xfId="89" applyFont="1" applyFill="1" applyAlignment="1">
      <alignment horizontal="center"/>
      <protection/>
    </xf>
    <xf numFmtId="0" fontId="12" fillId="0" borderId="0" xfId="89" applyFont="1" applyFill="1" applyAlignment="1">
      <alignment horizontal="left" vertical="center" wrapText="1"/>
      <protection/>
    </xf>
    <xf numFmtId="49" fontId="21" fillId="0" borderId="17" xfId="89" applyNumberFormat="1" applyFont="1" applyFill="1" applyBorder="1" applyAlignment="1">
      <alignment horizontal="center" vertical="center" wrapText="1"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2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17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7" xfId="96" applyFont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7" xfId="89" applyNumberFormat="1" applyFont="1" applyBorder="1" applyAlignment="1">
      <alignment horizontal="center" vertical="center"/>
      <protection/>
    </xf>
    <xf numFmtId="172" fontId="5" fillId="0" borderId="17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7" xfId="89" applyNumberFormat="1" applyFont="1" applyBorder="1" applyAlignment="1">
      <alignment horizontal="center" vertical="center"/>
      <protection/>
    </xf>
    <xf numFmtId="172" fontId="19" fillId="0" borderId="17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7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8" fillId="0" borderId="0" xfId="99" applyFont="1" applyFill="1" applyAlignment="1">
      <alignment horizontal="center"/>
      <protection/>
    </xf>
    <xf numFmtId="0" fontId="24" fillId="0" borderId="17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20" fillId="0" borderId="18" xfId="99" applyFont="1" applyFill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0" fontId="19" fillId="0" borderId="20" xfId="94" applyFont="1" applyBorder="1" applyAlignment="1">
      <alignment vertical="center" wrapText="1"/>
      <protection/>
    </xf>
    <xf numFmtId="14" fontId="24" fillId="0" borderId="18" xfId="76" applyNumberFormat="1" applyFont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3" fontId="24" fillId="56" borderId="17" xfId="99" applyNumberFormat="1" applyFont="1" applyFill="1" applyBorder="1" applyAlignment="1">
      <alignment horizontal="center" vertical="center"/>
      <protection/>
    </xf>
    <xf numFmtId="3" fontId="98" fillId="56" borderId="17" xfId="99" applyNumberFormat="1" applyFont="1" applyFill="1" applyBorder="1" applyAlignment="1">
      <alignment horizontal="center" vertical="center"/>
      <protection/>
    </xf>
    <xf numFmtId="3" fontId="98" fillId="56" borderId="21" xfId="99" applyNumberFormat="1" applyFont="1" applyFill="1" applyBorder="1" applyAlignment="1">
      <alignment horizontal="center" vertical="center"/>
      <protection/>
    </xf>
    <xf numFmtId="172" fontId="24" fillId="0" borderId="18" xfId="99" applyNumberFormat="1" applyFont="1" applyFill="1" applyBorder="1" applyAlignment="1">
      <alignment horizontal="center" vertical="center" wrapText="1"/>
      <protection/>
    </xf>
    <xf numFmtId="0" fontId="29" fillId="0" borderId="19" xfId="99" applyFont="1" applyFill="1" applyBorder="1" applyAlignment="1">
      <alignment horizontal="left" vertical="center" wrapText="1"/>
      <protection/>
    </xf>
    <xf numFmtId="3" fontId="42" fillId="0" borderId="17" xfId="76" applyNumberFormat="1" applyFont="1" applyBorder="1" applyAlignment="1">
      <alignment horizontal="center" vertical="center" wrapText="1"/>
      <protection/>
    </xf>
    <xf numFmtId="0" fontId="29" fillId="0" borderId="20" xfId="99" applyFont="1" applyFill="1" applyBorder="1" applyAlignment="1">
      <alignment horizontal="left" vertical="center" wrapText="1"/>
      <protection/>
    </xf>
    <xf numFmtId="3" fontId="42" fillId="0" borderId="22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2" fillId="56" borderId="0" xfId="98" applyFill="1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7" fillId="0" borderId="0" xfId="97" applyFont="1" applyFill="1" applyBorder="1" applyAlignment="1">
      <alignment horizontal="left"/>
      <protection/>
    </xf>
    <xf numFmtId="0" fontId="58" fillId="0" borderId="0" xfId="98" applyFont="1" applyAlignment="1">
      <alignment vertical="center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4" xfId="98" applyFont="1" applyBorder="1" applyAlignment="1">
      <alignment horizontal="center" vertical="center"/>
      <protection/>
    </xf>
    <xf numFmtId="0" fontId="4" fillId="56" borderId="25" xfId="98" applyFont="1" applyFill="1" applyBorder="1" applyAlignment="1">
      <alignment horizontal="center" vertical="center" wrapText="1"/>
      <protection/>
    </xf>
    <xf numFmtId="0" fontId="4" fillId="0" borderId="25" xfId="98" applyFont="1" applyBorder="1" applyAlignment="1">
      <alignment horizontal="center" vertical="center" wrapText="1"/>
      <protection/>
    </xf>
    <xf numFmtId="0" fontId="4" fillId="0" borderId="25" xfId="98" applyFont="1" applyBorder="1" applyAlignment="1">
      <alignment horizontal="center" vertical="center"/>
      <protection/>
    </xf>
    <xf numFmtId="0" fontId="4" fillId="0" borderId="24" xfId="98" applyFont="1" applyBorder="1" applyAlignment="1">
      <alignment horizontal="center" vertical="center" wrapText="1"/>
      <protection/>
    </xf>
    <xf numFmtId="0" fontId="14" fillId="0" borderId="26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7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8" xfId="98" applyFont="1" applyBorder="1" applyAlignment="1">
      <alignment vertical="center" wrapText="1"/>
      <protection/>
    </xf>
    <xf numFmtId="172" fontId="6" fillId="0" borderId="29" xfId="98" applyNumberFormat="1" applyFont="1" applyBorder="1" applyAlignment="1">
      <alignment horizontal="center" vertical="center" wrapText="1"/>
      <protection/>
    </xf>
    <xf numFmtId="172" fontId="6" fillId="0" borderId="30" xfId="98" applyNumberFormat="1" applyFont="1" applyBorder="1" applyAlignment="1">
      <alignment horizontal="center" vertical="center" wrapText="1"/>
      <protection/>
    </xf>
    <xf numFmtId="172" fontId="6" fillId="0" borderId="30" xfId="98" applyNumberFormat="1" applyFont="1" applyBorder="1" applyAlignment="1">
      <alignment horizontal="center" vertical="center"/>
      <protection/>
    </xf>
    <xf numFmtId="172" fontId="6" fillId="56" borderId="31" xfId="98" applyNumberFormat="1" applyFont="1" applyFill="1" applyBorder="1" applyAlignment="1">
      <alignment horizontal="center" vertical="center"/>
      <protection/>
    </xf>
    <xf numFmtId="172" fontId="6" fillId="0" borderId="31" xfId="98" applyNumberFormat="1" applyFont="1" applyBorder="1" applyAlignment="1">
      <alignment horizontal="center" vertical="center"/>
      <protection/>
    </xf>
    <xf numFmtId="172" fontId="6" fillId="0" borderId="31" xfId="98" applyNumberFormat="1" applyFont="1" applyFill="1" applyBorder="1" applyAlignment="1">
      <alignment horizontal="center" vertical="center"/>
      <protection/>
    </xf>
    <xf numFmtId="172" fontId="6" fillId="56" borderId="30" xfId="98" applyNumberFormat="1" applyFont="1" applyFill="1" applyBorder="1" applyAlignment="1">
      <alignment horizontal="center" vertical="center"/>
      <protection/>
    </xf>
    <xf numFmtId="172" fontId="6" fillId="56" borderId="32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33" xfId="98" applyFont="1" applyBorder="1" applyAlignment="1">
      <alignment vertical="center" wrapText="1"/>
      <protection/>
    </xf>
    <xf numFmtId="172" fontId="4" fillId="0" borderId="34" xfId="98" applyNumberFormat="1" applyFont="1" applyBorder="1" applyAlignment="1">
      <alignment horizontal="center" vertical="center" wrapText="1"/>
      <protection/>
    </xf>
    <xf numFmtId="172" fontId="4" fillId="0" borderId="35" xfId="98" applyNumberFormat="1" applyFont="1" applyBorder="1" applyAlignment="1">
      <alignment horizontal="center" vertical="center" wrapText="1"/>
      <protection/>
    </xf>
    <xf numFmtId="172" fontId="4" fillId="0" borderId="35" xfId="98" applyNumberFormat="1" applyFont="1" applyFill="1" applyBorder="1" applyAlignment="1">
      <alignment horizontal="center" vertical="center"/>
      <protection/>
    </xf>
    <xf numFmtId="172" fontId="4" fillId="56" borderId="36" xfId="98" applyNumberFormat="1" applyFont="1" applyFill="1" applyBorder="1" applyAlignment="1">
      <alignment horizontal="center" vertical="center"/>
      <protection/>
    </xf>
    <xf numFmtId="172" fontId="4" fillId="0" borderId="35" xfId="98" applyNumberFormat="1" applyFont="1" applyFill="1" applyBorder="1" applyAlignment="1">
      <alignment horizontal="center" vertical="center" wrapText="1"/>
      <protection/>
    </xf>
    <xf numFmtId="172" fontId="4" fillId="0" borderId="37" xfId="98" applyNumberFormat="1" applyFont="1" applyBorder="1" applyAlignment="1">
      <alignment horizontal="center" vertical="center"/>
      <protection/>
    </xf>
    <xf numFmtId="172" fontId="4" fillId="0" borderId="38" xfId="98" applyNumberFormat="1" applyFont="1" applyBorder="1" applyAlignment="1">
      <alignment horizontal="center" vertical="center"/>
      <protection/>
    </xf>
    <xf numFmtId="172" fontId="4" fillId="0" borderId="39" xfId="98" applyNumberFormat="1" applyFont="1" applyFill="1" applyBorder="1" applyAlignment="1">
      <alignment horizontal="center" vertical="center"/>
      <protection/>
    </xf>
    <xf numFmtId="172" fontId="4" fillId="56" borderId="39" xfId="98" applyNumberFormat="1" applyFont="1" applyFill="1" applyBorder="1" applyAlignment="1">
      <alignment horizontal="center" vertical="center"/>
      <protection/>
    </xf>
    <xf numFmtId="172" fontId="4" fillId="56" borderId="40" xfId="98" applyNumberFormat="1" applyFont="1" applyFill="1" applyBorder="1" applyAlignment="1">
      <alignment horizontal="center" vertical="center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172" fontId="6" fillId="0" borderId="30" xfId="98" applyNumberFormat="1" applyFont="1" applyFill="1" applyBorder="1" applyAlignment="1">
      <alignment horizontal="center" vertical="center"/>
      <protection/>
    </xf>
    <xf numFmtId="172" fontId="6" fillId="0" borderId="30" xfId="98" applyNumberFormat="1" applyFont="1" applyFill="1" applyBorder="1" applyAlignment="1">
      <alignment horizontal="center" vertical="center" wrapText="1"/>
      <protection/>
    </xf>
    <xf numFmtId="172" fontId="6" fillId="0" borderId="42" xfId="98" applyNumberFormat="1" applyFont="1" applyFill="1" applyBorder="1" applyAlignment="1">
      <alignment horizontal="center" vertical="center"/>
      <protection/>
    </xf>
    <xf numFmtId="172" fontId="6" fillId="56" borderId="42" xfId="98" applyNumberFormat="1" applyFont="1" applyFill="1" applyBorder="1" applyAlignment="1">
      <alignment horizontal="center" vertical="center"/>
      <protection/>
    </xf>
    <xf numFmtId="172" fontId="6" fillId="56" borderId="43" xfId="98" applyNumberFormat="1" applyFont="1" applyFill="1" applyBorder="1" applyAlignment="1">
      <alignment horizontal="center" vertical="center"/>
      <protection/>
    </xf>
    <xf numFmtId="172" fontId="6" fillId="56" borderId="44" xfId="98" applyNumberFormat="1" applyFont="1" applyFill="1" applyBorder="1" applyAlignment="1">
      <alignment horizontal="center" vertical="center"/>
      <protection/>
    </xf>
    <xf numFmtId="0" fontId="4" fillId="0" borderId="45" xfId="98" applyFont="1" applyBorder="1" applyAlignment="1">
      <alignment vertical="center" wrapText="1"/>
      <protection/>
    </xf>
    <xf numFmtId="172" fontId="4" fillId="0" borderId="46" xfId="98" applyNumberFormat="1" applyFont="1" applyBorder="1" applyAlignment="1">
      <alignment horizontal="center" vertical="center" wrapText="1"/>
      <protection/>
    </xf>
    <xf numFmtId="172" fontId="4" fillId="0" borderId="40" xfId="98" applyNumberFormat="1" applyFont="1" applyBorder="1" applyAlignment="1">
      <alignment horizontal="center" vertical="center" wrapText="1"/>
      <protection/>
    </xf>
    <xf numFmtId="172" fontId="4" fillId="0" borderId="40" xfId="98" applyNumberFormat="1" applyFont="1" applyFill="1" applyBorder="1" applyAlignment="1">
      <alignment horizontal="center" vertical="center"/>
      <protection/>
    </xf>
    <xf numFmtId="172" fontId="4" fillId="0" borderId="40" xfId="98" applyNumberFormat="1" applyFont="1" applyFill="1" applyBorder="1" applyAlignment="1">
      <alignment horizontal="center" vertical="center" wrapText="1"/>
      <protection/>
    </xf>
    <xf numFmtId="0" fontId="6" fillId="0" borderId="33" xfId="98" applyFont="1" applyBorder="1" applyAlignment="1">
      <alignment vertical="center" wrapText="1"/>
      <protection/>
    </xf>
    <xf numFmtId="172" fontId="6" fillId="0" borderId="34" xfId="98" applyNumberFormat="1" applyFont="1" applyBorder="1" applyAlignment="1">
      <alignment horizontal="center" vertical="center" wrapText="1"/>
      <protection/>
    </xf>
    <xf numFmtId="172" fontId="6" fillId="0" borderId="35" xfId="98" applyNumberFormat="1" applyFont="1" applyBorder="1" applyAlignment="1">
      <alignment horizontal="center" vertical="center" wrapText="1"/>
      <protection/>
    </xf>
    <xf numFmtId="172" fontId="6" fillId="0" borderId="35" xfId="98" applyNumberFormat="1" applyFont="1" applyFill="1" applyBorder="1" applyAlignment="1">
      <alignment horizontal="center" vertical="center"/>
      <protection/>
    </xf>
    <xf numFmtId="172" fontId="6" fillId="56" borderId="36" xfId="98" applyNumberFormat="1" applyFont="1" applyFill="1" applyBorder="1" applyAlignment="1">
      <alignment horizontal="center" vertical="center"/>
      <protection/>
    </xf>
    <xf numFmtId="172" fontId="6" fillId="0" borderId="35" xfId="98" applyNumberFormat="1" applyFont="1" applyFill="1" applyBorder="1" applyAlignment="1">
      <alignment horizontal="center" vertical="center" wrapText="1"/>
      <protection/>
    </xf>
    <xf numFmtId="0" fontId="4" fillId="0" borderId="47" xfId="98" applyFont="1" applyBorder="1" applyAlignment="1">
      <alignment horizontal="left" vertical="center" wrapText="1"/>
      <protection/>
    </xf>
    <xf numFmtId="172" fontId="4" fillId="0" borderId="48" xfId="98" applyNumberFormat="1" applyFont="1" applyBorder="1" applyAlignment="1">
      <alignment horizontal="center" vertical="center" wrapText="1"/>
      <protection/>
    </xf>
    <xf numFmtId="172" fontId="4" fillId="0" borderId="49" xfId="98" applyNumberFormat="1" applyFont="1" applyBorder="1" applyAlignment="1">
      <alignment horizontal="center" vertical="center" wrapText="1"/>
      <protection/>
    </xf>
    <xf numFmtId="172" fontId="4" fillId="0" borderId="49" xfId="98" applyNumberFormat="1" applyFont="1" applyFill="1" applyBorder="1" applyAlignment="1">
      <alignment horizontal="center" vertical="center"/>
      <protection/>
    </xf>
    <xf numFmtId="172" fontId="4" fillId="56" borderId="50" xfId="98" applyNumberFormat="1" applyFont="1" applyFill="1" applyBorder="1" applyAlignment="1">
      <alignment horizontal="center" vertical="center"/>
      <protection/>
    </xf>
    <xf numFmtId="172" fontId="4" fillId="0" borderId="49" xfId="98" applyNumberFormat="1" applyFont="1" applyFill="1" applyBorder="1" applyAlignment="1">
      <alignment horizontal="center" vertical="center" wrapText="1"/>
      <protection/>
    </xf>
    <xf numFmtId="172" fontId="4" fillId="0" borderId="51" xfId="98" applyNumberFormat="1" applyFont="1" applyBorder="1" applyAlignment="1">
      <alignment horizontal="center" vertical="center"/>
      <protection/>
    </xf>
    <xf numFmtId="172" fontId="55" fillId="57" borderId="51" xfId="98" applyNumberFormat="1" applyFont="1" applyFill="1" applyBorder="1" applyAlignment="1">
      <alignment horizontal="center" vertical="center"/>
      <protection/>
    </xf>
    <xf numFmtId="172" fontId="55" fillId="57" borderId="52" xfId="98" applyNumberFormat="1" applyFont="1" applyFill="1" applyBorder="1" applyAlignment="1">
      <alignment horizontal="center" vertical="center"/>
      <protection/>
    </xf>
    <xf numFmtId="172" fontId="4" fillId="0" borderId="50" xfId="98" applyNumberFormat="1" applyFont="1" applyFill="1" applyBorder="1" applyAlignment="1">
      <alignment horizontal="center" vertical="center"/>
      <protection/>
    </xf>
    <xf numFmtId="172" fontId="4" fillId="56" borderId="49" xfId="98" applyNumberFormat="1" applyFont="1" applyFill="1" applyBorder="1" applyAlignment="1">
      <alignment horizontal="center" vertical="center"/>
      <protection/>
    </xf>
    <xf numFmtId="172" fontId="4" fillId="56" borderId="53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 wrapText="1"/>
      <protection/>
    </xf>
    <xf numFmtId="173" fontId="2" fillId="0" borderId="0" xfId="98" applyNumberFormat="1" applyFont="1" applyFill="1" applyAlignment="1">
      <alignment horizontal="center" vertical="center"/>
      <protection/>
    </xf>
    <xf numFmtId="173" fontId="2" fillId="56" borderId="0" xfId="98" applyNumberFormat="1" applyFont="1" applyFill="1" applyAlignment="1">
      <alignment horizontal="center" vertical="center"/>
      <protection/>
    </xf>
    <xf numFmtId="0" fontId="2" fillId="0" borderId="0" xfId="98" applyFont="1" applyFill="1" applyAlignment="1">
      <alignment horizontal="center"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0" fontId="2" fillId="0" borderId="0" xfId="98" applyAlignment="1">
      <alignment horizontal="center"/>
      <protection/>
    </xf>
    <xf numFmtId="0" fontId="2" fillId="56" borderId="0" xfId="98" applyFill="1" applyAlignment="1">
      <alignment horizontal="center"/>
      <protection/>
    </xf>
    <xf numFmtId="0" fontId="34" fillId="13" borderId="17" xfId="89" applyFont="1" applyFill="1" applyBorder="1" applyAlignment="1">
      <alignment horizontal="left" wrapText="1"/>
      <protection/>
    </xf>
    <xf numFmtId="173" fontId="13" fillId="13" borderId="17" xfId="89" applyNumberFormat="1" applyFont="1" applyFill="1" applyBorder="1" applyAlignment="1">
      <alignment horizontal="center" wrapText="1"/>
      <protection/>
    </xf>
    <xf numFmtId="172" fontId="34" fillId="13" borderId="17" xfId="89" applyNumberFormat="1" applyFont="1" applyFill="1" applyBorder="1" applyAlignment="1">
      <alignment horizontal="center"/>
      <protection/>
    </xf>
    <xf numFmtId="176" fontId="60" fillId="56" borderId="54" xfId="75" applyNumberFormat="1" applyFont="1" applyFill="1" applyBorder="1" applyAlignment="1">
      <alignment horizontal="center"/>
      <protection/>
    </xf>
    <xf numFmtId="176" fontId="61" fillId="56" borderId="55" xfId="75" applyNumberFormat="1" applyFont="1" applyFill="1" applyBorder="1" applyAlignment="1">
      <alignment horizontal="center"/>
      <protection/>
    </xf>
    <xf numFmtId="176" fontId="60" fillId="56" borderId="56" xfId="75" applyNumberFormat="1" applyFont="1" applyFill="1" applyBorder="1" applyAlignment="1">
      <alignment horizontal="center"/>
      <protection/>
    </xf>
    <xf numFmtId="176" fontId="60" fillId="56" borderId="57" xfId="75" applyNumberFormat="1" applyFont="1" applyFill="1" applyBorder="1" applyAlignment="1">
      <alignment horizontal="center"/>
      <protection/>
    </xf>
    <xf numFmtId="0" fontId="6" fillId="0" borderId="33" xfId="0" applyFont="1" applyBorder="1" applyAlignment="1">
      <alignment horizontal="left" wrapText="1"/>
    </xf>
    <xf numFmtId="176" fontId="62" fillId="56" borderId="57" xfId="75" applyNumberFormat="1" applyFont="1" applyFill="1" applyBorder="1" applyAlignment="1">
      <alignment horizontal="center"/>
      <protection/>
    </xf>
    <xf numFmtId="0" fontId="7" fillId="0" borderId="33" xfId="0" applyFont="1" applyBorder="1" applyAlignment="1">
      <alignment horizontal="left" wrapText="1" indent="7"/>
    </xf>
    <xf numFmtId="176" fontId="12" fillId="56" borderId="57" xfId="75" applyNumberFormat="1" applyFont="1" applyFill="1" applyBorder="1" applyAlignment="1">
      <alignment horizontal="center"/>
      <protection/>
    </xf>
    <xf numFmtId="176" fontId="63" fillId="56" borderId="58" xfId="75" applyNumberFormat="1" applyFont="1" applyFill="1" applyBorder="1" applyAlignment="1">
      <alignment horizontal="center"/>
      <protection/>
    </xf>
    <xf numFmtId="3" fontId="60" fillId="0" borderId="0" xfId="0" applyNumberFormat="1" applyFont="1" applyBorder="1" applyAlignment="1">
      <alignment horizontal="center"/>
    </xf>
    <xf numFmtId="173" fontId="60" fillId="56" borderId="59" xfId="0" applyNumberFormat="1" applyFont="1" applyFill="1" applyBorder="1" applyAlignment="1">
      <alignment horizontal="center"/>
    </xf>
    <xf numFmtId="0" fontId="6" fillId="56" borderId="33" xfId="0" applyFont="1" applyFill="1" applyBorder="1" applyAlignment="1">
      <alignment horizontal="left" wrapText="1" indent="1"/>
    </xf>
    <xf numFmtId="3" fontId="61" fillId="56" borderId="0" xfId="0" applyNumberFormat="1" applyFont="1" applyFill="1" applyBorder="1" applyAlignment="1">
      <alignment horizontal="center"/>
    </xf>
    <xf numFmtId="173" fontId="61" fillId="56" borderId="59" xfId="0" applyNumberFormat="1" applyFont="1" applyFill="1" applyBorder="1" applyAlignment="1">
      <alignment horizontal="center"/>
    </xf>
    <xf numFmtId="176" fontId="61" fillId="56" borderId="57" xfId="75" applyNumberFormat="1" applyFont="1" applyFill="1" applyBorder="1" applyAlignment="1">
      <alignment horizontal="center"/>
      <protection/>
    </xf>
    <xf numFmtId="0" fontId="60" fillId="56" borderId="60" xfId="0" applyFont="1" applyFill="1" applyBorder="1" applyAlignment="1">
      <alignment wrapText="1"/>
    </xf>
    <xf numFmtId="1" fontId="60" fillId="56" borderId="18" xfId="75" applyNumberFormat="1" applyFont="1" applyFill="1" applyBorder="1" applyAlignment="1">
      <alignment horizontal="center"/>
      <protection/>
    </xf>
    <xf numFmtId="176" fontId="60" fillId="56" borderId="55" xfId="75" applyNumberFormat="1" applyFont="1" applyFill="1" applyBorder="1" applyAlignment="1">
      <alignment horizontal="center"/>
      <protection/>
    </xf>
    <xf numFmtId="176" fontId="60" fillId="56" borderId="18" xfId="75" applyNumberFormat="1" applyFont="1" applyFill="1" applyBorder="1" applyAlignment="1">
      <alignment horizontal="center"/>
      <protection/>
    </xf>
    <xf numFmtId="176" fontId="4" fillId="56" borderId="18" xfId="75" applyNumberFormat="1" applyFont="1" applyFill="1" applyBorder="1" applyAlignment="1">
      <alignment horizontal="center"/>
      <protection/>
    </xf>
    <xf numFmtId="0" fontId="60" fillId="0" borderId="61" xfId="0" applyFont="1" applyBorder="1" applyAlignment="1">
      <alignment wrapText="1"/>
    </xf>
    <xf numFmtId="3" fontId="60" fillId="0" borderId="62" xfId="0" applyNumberFormat="1" applyFont="1" applyBorder="1" applyAlignment="1">
      <alignment horizontal="center"/>
    </xf>
    <xf numFmtId="3" fontId="61" fillId="56" borderId="62" xfId="0" applyNumberFormat="1" applyFont="1" applyFill="1" applyBorder="1" applyAlignment="1">
      <alignment horizontal="center"/>
    </xf>
    <xf numFmtId="173" fontId="62" fillId="56" borderId="63" xfId="0" applyNumberFormat="1" applyFont="1" applyFill="1" applyBorder="1" applyAlignment="1">
      <alignment horizontal="center"/>
    </xf>
    <xf numFmtId="176" fontId="62" fillId="56" borderId="64" xfId="75" applyNumberFormat="1" applyFont="1" applyFill="1" applyBorder="1" applyAlignment="1">
      <alignment horizontal="center"/>
      <protection/>
    </xf>
    <xf numFmtId="176" fontId="19" fillId="56" borderId="18" xfId="75" applyNumberFormat="1" applyFont="1" applyFill="1" applyBorder="1" applyAlignment="1">
      <alignment horizontal="center" vertic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0" fontId="5" fillId="0" borderId="18" xfId="96" applyFont="1" applyFill="1" applyBorder="1" applyAlignment="1">
      <alignment horizontal="center" vertical="center" wrapText="1"/>
      <protection/>
    </xf>
    <xf numFmtId="0" fontId="12" fillId="0" borderId="18" xfId="96" applyNumberFormat="1" applyFont="1" applyBorder="1" applyAlignment="1">
      <alignment horizontal="center" vertical="center" wrapText="1"/>
      <protection/>
    </xf>
    <xf numFmtId="3" fontId="5" fillId="0" borderId="18" xfId="89" applyNumberFormat="1" applyFont="1" applyBorder="1" applyAlignment="1">
      <alignment horizontal="center" vertical="center"/>
      <protection/>
    </xf>
    <xf numFmtId="3" fontId="19" fillId="0" borderId="18" xfId="89" applyNumberFormat="1" applyFont="1" applyBorder="1" applyAlignment="1">
      <alignment horizontal="center" vertical="center"/>
      <protection/>
    </xf>
    <xf numFmtId="3" fontId="19" fillId="0" borderId="22" xfId="89" applyNumberFormat="1" applyFont="1" applyBorder="1" applyAlignment="1">
      <alignment horizontal="center" vertical="center"/>
      <protection/>
    </xf>
    <xf numFmtId="176" fontId="19" fillId="56" borderId="65" xfId="75" applyNumberFormat="1" applyFont="1" applyFill="1" applyBorder="1" applyAlignment="1">
      <alignment horizontal="center" vertical="center"/>
      <protection/>
    </xf>
    <xf numFmtId="0" fontId="12" fillId="0" borderId="66" xfId="96" applyFont="1" applyBorder="1" applyAlignment="1">
      <alignment horizontal="center" vertical="center" wrapText="1"/>
      <protection/>
    </xf>
    <xf numFmtId="3" fontId="5" fillId="0" borderId="66" xfId="89" applyNumberFormat="1" applyFont="1" applyBorder="1" applyAlignment="1">
      <alignment horizontal="center" vertical="center"/>
      <protection/>
    </xf>
    <xf numFmtId="3" fontId="19" fillId="0" borderId="66" xfId="89" applyNumberFormat="1" applyFont="1" applyBorder="1" applyAlignment="1">
      <alignment horizontal="center" vertical="center"/>
      <protection/>
    </xf>
    <xf numFmtId="3" fontId="19" fillId="0" borderId="66" xfId="89" applyNumberFormat="1" applyFont="1" applyFill="1" applyBorder="1" applyAlignment="1">
      <alignment horizontal="center" vertical="center"/>
      <protection/>
    </xf>
    <xf numFmtId="3" fontId="19" fillId="0" borderId="67" xfId="89" applyNumberFormat="1" applyFont="1" applyBorder="1" applyAlignment="1">
      <alignment horizontal="center" vertical="center"/>
      <protection/>
    </xf>
    <xf numFmtId="0" fontId="12" fillId="0" borderId="68" xfId="96" applyFont="1" applyFill="1" applyBorder="1" applyAlignment="1">
      <alignment horizontal="center" vertical="center" wrapText="1"/>
      <protection/>
    </xf>
    <xf numFmtId="0" fontId="5" fillId="0" borderId="68" xfId="96" applyFont="1" applyBorder="1" applyAlignment="1">
      <alignment horizontal="center" vertical="center"/>
      <protection/>
    </xf>
    <xf numFmtId="0" fontId="19" fillId="0" borderId="68" xfId="93" applyNumberFormat="1" applyFont="1" applyFill="1" applyBorder="1" applyAlignment="1" applyProtection="1">
      <alignment horizontal="left" vertical="center"/>
      <protection locked="0"/>
    </xf>
    <xf numFmtId="0" fontId="19" fillId="0" borderId="69" xfId="93" applyNumberFormat="1" applyFont="1" applyFill="1" applyBorder="1" applyAlignment="1" applyProtection="1">
      <alignment horizontal="left" vertical="center"/>
      <protection locked="0"/>
    </xf>
    <xf numFmtId="172" fontId="29" fillId="0" borderId="18" xfId="99" applyNumberFormat="1" applyFont="1" applyFill="1" applyBorder="1" applyAlignment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172" fontId="14" fillId="0" borderId="17" xfId="93" applyNumberFormat="1" applyFont="1" applyFill="1" applyBorder="1" applyAlignment="1" applyProtection="1">
      <alignment horizontal="center" vertical="center"/>
      <protection locked="0"/>
    </xf>
    <xf numFmtId="17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1" fontId="12" fillId="0" borderId="17" xfId="93" applyNumberFormat="1" applyFont="1" applyFill="1" applyBorder="1" applyProtection="1">
      <alignment/>
      <protection locked="0"/>
    </xf>
    <xf numFmtId="3" fontId="64" fillId="0" borderId="17" xfId="93" applyNumberFormat="1" applyFont="1" applyFill="1" applyBorder="1" applyAlignment="1" applyProtection="1">
      <alignment horizontal="center" vertical="center"/>
      <protection locked="0"/>
    </xf>
    <xf numFmtId="3" fontId="64" fillId="0" borderId="17" xfId="0" applyNumberFormat="1" applyFont="1" applyFill="1" applyBorder="1" applyAlignment="1">
      <alignment horizontal="center" vertical="center"/>
    </xf>
    <xf numFmtId="172" fontId="65" fillId="0" borderId="17" xfId="93" applyNumberFormat="1" applyFont="1" applyFill="1" applyBorder="1" applyAlignment="1" applyProtection="1">
      <alignment horizontal="center" vertical="center"/>
      <protection locked="0"/>
    </xf>
    <xf numFmtId="3" fontId="65" fillId="0" borderId="17" xfId="93" applyNumberFormat="1" applyFont="1" applyFill="1" applyBorder="1" applyAlignment="1" applyProtection="1">
      <alignment horizontal="center" vertical="center"/>
      <protection locked="0"/>
    </xf>
    <xf numFmtId="1" fontId="64" fillId="0" borderId="17" xfId="93" applyNumberFormat="1" applyFont="1" applyFill="1" applyBorder="1" applyAlignment="1" applyProtection="1">
      <alignment horizontal="center" vertical="center"/>
      <protection locked="0"/>
    </xf>
    <xf numFmtId="173" fontId="65" fillId="0" borderId="17" xfId="93" applyNumberFormat="1" applyFont="1" applyFill="1" applyBorder="1" applyAlignment="1" applyProtection="1">
      <alignment horizontal="center" vertical="center"/>
      <protection locked="0"/>
    </xf>
    <xf numFmtId="1" fontId="65" fillId="0" borderId="17" xfId="93" applyNumberFormat="1" applyFont="1" applyFill="1" applyBorder="1" applyAlignment="1" applyProtection="1">
      <alignment horizontal="center" vertical="center"/>
      <protection locked="0"/>
    </xf>
    <xf numFmtId="3" fontId="64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65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65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64" fillId="0" borderId="17" xfId="95" applyNumberFormat="1" applyFont="1" applyFill="1" applyBorder="1" applyAlignment="1">
      <alignment horizontal="center" vertical="center" wrapText="1"/>
      <protection/>
    </xf>
    <xf numFmtId="1" fontId="64" fillId="0" borderId="17" xfId="0" applyNumberFormat="1" applyFont="1" applyFill="1" applyBorder="1" applyAlignment="1">
      <alignment horizontal="center" vertical="center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2" fillId="0" borderId="17" xfId="93" applyNumberFormat="1" applyFont="1" applyFill="1" applyBorder="1" applyAlignment="1" applyProtection="1">
      <alignment horizontal="left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70" xfId="0" applyFont="1" applyBorder="1" applyAlignment="1">
      <alignment horizontal="center"/>
    </xf>
    <xf numFmtId="49" fontId="12" fillId="0" borderId="65" xfId="0" applyNumberFormat="1" applyFont="1" applyBorder="1" applyAlignment="1">
      <alignment horizontal="center"/>
    </xf>
    <xf numFmtId="0" fontId="60" fillId="0" borderId="33" xfId="0" applyFont="1" applyBorder="1" applyAlignment="1">
      <alignment wrapText="1"/>
    </xf>
    <xf numFmtId="173" fontId="60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 wrapText="1" indent="1"/>
    </xf>
    <xf numFmtId="3" fontId="61" fillId="0" borderId="16" xfId="0" applyNumberFormat="1" applyFont="1" applyBorder="1" applyAlignment="1">
      <alignment horizontal="center"/>
    </xf>
    <xf numFmtId="3" fontId="61" fillId="0" borderId="55" xfId="0" applyNumberFormat="1" applyFont="1" applyBorder="1" applyAlignment="1">
      <alignment horizontal="center"/>
    </xf>
    <xf numFmtId="173" fontId="61" fillId="0" borderId="71" xfId="0" applyNumberFormat="1" applyFont="1" applyBorder="1" applyAlignment="1">
      <alignment horizontal="center"/>
    </xf>
    <xf numFmtId="0" fontId="66" fillId="0" borderId="33" xfId="0" applyFont="1" applyBorder="1" applyAlignment="1">
      <alignment horizontal="left" wrapText="1" indent="3"/>
    </xf>
    <xf numFmtId="3" fontId="62" fillId="56" borderId="0" xfId="0" applyNumberFormat="1" applyFont="1" applyFill="1" applyBorder="1" applyAlignment="1">
      <alignment horizontal="center"/>
    </xf>
    <xf numFmtId="3" fontId="62" fillId="56" borderId="62" xfId="0" applyNumberFormat="1" applyFont="1" applyFill="1" applyBorder="1" applyAlignment="1">
      <alignment horizontal="center"/>
    </xf>
    <xf numFmtId="173" fontId="62" fillId="56" borderId="59" xfId="0" applyNumberFormat="1" applyFont="1" applyFill="1" applyBorder="1" applyAlignment="1">
      <alignment horizontal="center"/>
    </xf>
    <xf numFmtId="172" fontId="7" fillId="56" borderId="0" xfId="0" applyNumberFormat="1" applyFont="1" applyFill="1" applyBorder="1" applyAlignment="1">
      <alignment horizontal="center"/>
    </xf>
    <xf numFmtId="172" fontId="7" fillId="56" borderId="62" xfId="0" applyNumberFormat="1" applyFont="1" applyFill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" fontId="62" fillId="0" borderId="62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7" fillId="0" borderId="60" xfId="0" applyFont="1" applyBorder="1" applyAlignment="1">
      <alignment horizontal="left" wrapText="1" indent="7"/>
    </xf>
    <xf numFmtId="3" fontId="63" fillId="0" borderId="16" xfId="0" applyNumberFormat="1" applyFont="1" applyBorder="1" applyAlignment="1">
      <alignment horizontal="center"/>
    </xf>
    <xf numFmtId="3" fontId="63" fillId="0" borderId="55" xfId="0" applyNumberFormat="1" applyFont="1" applyBorder="1" applyAlignment="1">
      <alignment horizontal="center"/>
    </xf>
    <xf numFmtId="173" fontId="63" fillId="56" borderId="71" xfId="0" applyNumberFormat="1" applyFont="1" applyFill="1" applyBorder="1" applyAlignment="1">
      <alignment horizontal="center"/>
    </xf>
    <xf numFmtId="0" fontId="62" fillId="0" borderId="68" xfId="0" applyFont="1" applyBorder="1" applyAlignment="1">
      <alignment horizontal="left" wrapText="1" indent="2"/>
    </xf>
    <xf numFmtId="0" fontId="9" fillId="0" borderId="60" xfId="0" applyFont="1" applyBorder="1" applyAlignment="1">
      <alignment wrapText="1"/>
    </xf>
    <xf numFmtId="173" fontId="67" fillId="56" borderId="16" xfId="0" applyNumberFormat="1" applyFont="1" applyFill="1" applyBorder="1" applyAlignment="1">
      <alignment horizontal="center"/>
    </xf>
    <xf numFmtId="173" fontId="67" fillId="56" borderId="55" xfId="0" applyNumberFormat="1" applyFont="1" applyFill="1" applyBorder="1" applyAlignment="1">
      <alignment horizontal="center"/>
    </xf>
    <xf numFmtId="3" fontId="60" fillId="0" borderId="16" xfId="0" applyNumberFormat="1" applyFont="1" applyBorder="1" applyAlignment="1">
      <alignment horizontal="center"/>
    </xf>
    <xf numFmtId="3" fontId="60" fillId="0" borderId="55" xfId="0" applyNumberFormat="1" applyFont="1" applyBorder="1" applyAlignment="1">
      <alignment horizontal="center"/>
    </xf>
    <xf numFmtId="173" fontId="60" fillId="56" borderId="71" xfId="0" applyNumberFormat="1" applyFont="1" applyFill="1" applyBorder="1" applyAlignment="1">
      <alignment horizontal="center"/>
    </xf>
    <xf numFmtId="0" fontId="60" fillId="58" borderId="33" xfId="0" applyFont="1" applyFill="1" applyBorder="1" applyAlignment="1">
      <alignment wrapText="1"/>
    </xf>
    <xf numFmtId="0" fontId="62" fillId="58" borderId="0" xfId="0" applyFont="1" applyFill="1" applyBorder="1" applyAlignment="1">
      <alignment horizontal="center"/>
    </xf>
    <xf numFmtId="0" fontId="62" fillId="58" borderId="62" xfId="0" applyFont="1" applyFill="1" applyBorder="1" applyAlignment="1">
      <alignment horizontal="center"/>
    </xf>
    <xf numFmtId="0" fontId="60" fillId="0" borderId="68" xfId="0" applyFont="1" applyBorder="1" applyAlignment="1">
      <alignment wrapText="1"/>
    </xf>
    <xf numFmtId="3" fontId="60" fillId="0" borderId="21" xfId="0" applyNumberFormat="1" applyFont="1" applyBorder="1" applyAlignment="1">
      <alignment horizontal="center"/>
    </xf>
    <xf numFmtId="3" fontId="60" fillId="0" borderId="18" xfId="0" applyNumberFormat="1" applyFont="1" applyBorder="1" applyAlignment="1">
      <alignment horizontal="center"/>
    </xf>
    <xf numFmtId="173" fontId="60" fillId="56" borderId="63" xfId="0" applyNumberFormat="1" applyFont="1" applyFill="1" applyBorder="1" applyAlignment="1">
      <alignment horizontal="center"/>
    </xf>
    <xf numFmtId="0" fontId="12" fillId="0" borderId="72" xfId="0" applyFont="1" applyBorder="1" applyAlignment="1">
      <alignment horizontal="center"/>
    </xf>
    <xf numFmtId="3" fontId="60" fillId="0" borderId="63" xfId="0" applyNumberFormat="1" applyFont="1" applyBorder="1" applyAlignment="1">
      <alignment horizontal="center"/>
    </xf>
    <xf numFmtId="173" fontId="60" fillId="0" borderId="73" xfId="0" applyNumberFormat="1" applyFont="1" applyBorder="1" applyAlignment="1">
      <alignment horizontal="center"/>
    </xf>
    <xf numFmtId="0" fontId="60" fillId="56" borderId="74" xfId="0" applyFont="1" applyFill="1" applyBorder="1" applyAlignment="1">
      <alignment wrapText="1"/>
    </xf>
    <xf numFmtId="3" fontId="60" fillId="56" borderId="75" xfId="0" applyNumberFormat="1" applyFont="1" applyFill="1" applyBorder="1" applyAlignment="1">
      <alignment horizontal="center"/>
    </xf>
    <xf numFmtId="0" fontId="60" fillId="0" borderId="76" xfId="0" applyFont="1" applyBorder="1" applyAlignment="1">
      <alignment wrapText="1"/>
    </xf>
    <xf numFmtId="3" fontId="60" fillId="0" borderId="70" xfId="0" applyNumberFormat="1" applyFont="1" applyBorder="1" applyAlignment="1">
      <alignment horizontal="center"/>
    </xf>
    <xf numFmtId="3" fontId="60" fillId="0" borderId="77" xfId="0" applyNumberFormat="1" applyFont="1" applyBorder="1" applyAlignment="1">
      <alignment horizontal="center"/>
    </xf>
    <xf numFmtId="0" fontId="62" fillId="0" borderId="61" xfId="0" applyFont="1" applyBorder="1" applyAlignment="1">
      <alignment wrapText="1"/>
    </xf>
    <xf numFmtId="0" fontId="13" fillId="0" borderId="7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2" fontId="4" fillId="0" borderId="79" xfId="98" applyNumberFormat="1" applyFont="1" applyBorder="1" applyAlignment="1">
      <alignment horizontal="center" vertical="center" wrapText="1"/>
      <protection/>
    </xf>
    <xf numFmtId="172" fontId="4" fillId="0" borderId="80" xfId="98" applyNumberFormat="1" applyFont="1" applyBorder="1" applyAlignment="1">
      <alignment horizontal="center" vertical="center" wrapText="1"/>
      <protection/>
    </xf>
    <xf numFmtId="172" fontId="4" fillId="56" borderId="80" xfId="98" applyNumberFormat="1" applyFont="1" applyFill="1" applyBorder="1" applyAlignment="1">
      <alignment horizontal="center" vertical="center" wrapText="1"/>
      <protection/>
    </xf>
    <xf numFmtId="172" fontId="4" fillId="0" borderId="81" xfId="98" applyNumberFormat="1" applyFont="1" applyBorder="1" applyAlignment="1">
      <alignment horizontal="center" vertical="center"/>
      <protection/>
    </xf>
    <xf numFmtId="172" fontId="4" fillId="0" borderId="80" xfId="98" applyNumberFormat="1" applyFont="1" applyBorder="1" applyAlignment="1">
      <alignment horizontal="center" vertical="center"/>
      <protection/>
    </xf>
    <xf numFmtId="172" fontId="4" fillId="0" borderId="81" xfId="98" applyNumberFormat="1" applyFont="1" applyFill="1" applyBorder="1" applyAlignment="1">
      <alignment horizontal="center" vertical="center"/>
      <protection/>
    </xf>
    <xf numFmtId="172" fontId="4" fillId="56" borderId="81" xfId="98" applyNumberFormat="1" applyFont="1" applyFill="1" applyBorder="1" applyAlignment="1">
      <alignment horizontal="center" vertical="center"/>
      <protection/>
    </xf>
    <xf numFmtId="172" fontId="4" fillId="56" borderId="80" xfId="98" applyNumberFormat="1" applyFont="1" applyFill="1" applyBorder="1" applyAlignment="1">
      <alignment horizontal="center" vertical="center"/>
      <protection/>
    </xf>
    <xf numFmtId="172" fontId="4" fillId="56" borderId="82" xfId="98" applyNumberFormat="1" applyFont="1" applyFill="1" applyBorder="1" applyAlignment="1">
      <alignment horizontal="center" vertical="center"/>
      <protection/>
    </xf>
    <xf numFmtId="0" fontId="99" fillId="0" borderId="0" xfId="98" applyFont="1">
      <alignment/>
      <protection/>
    </xf>
    <xf numFmtId="172" fontId="99" fillId="0" borderId="0" xfId="98" applyNumberFormat="1" applyFont="1">
      <alignment/>
      <protection/>
    </xf>
    <xf numFmtId="172" fontId="99" fillId="56" borderId="0" xfId="98" applyNumberFormat="1" applyFont="1" applyFill="1">
      <alignment/>
      <protection/>
    </xf>
    <xf numFmtId="172" fontId="99" fillId="0" borderId="0" xfId="98" applyNumberFormat="1" applyFont="1" applyAlignment="1">
      <alignment vertical="center"/>
      <protection/>
    </xf>
    <xf numFmtId="172" fontId="2" fillId="0" borderId="0" xfId="98" applyNumberFormat="1" applyFont="1" applyAlignment="1">
      <alignment horizontal="center" vertical="center"/>
      <protection/>
    </xf>
    <xf numFmtId="0" fontId="100" fillId="59" borderId="0" xfId="98" applyFont="1" applyFill="1">
      <alignment/>
      <protection/>
    </xf>
    <xf numFmtId="172" fontId="101" fillId="60" borderId="0" xfId="98" applyNumberFormat="1" applyFont="1" applyFill="1">
      <alignment/>
      <protection/>
    </xf>
    <xf numFmtId="0" fontId="101" fillId="61" borderId="0" xfId="98" applyFont="1" applyFill="1">
      <alignment/>
      <protection/>
    </xf>
    <xf numFmtId="172" fontId="101" fillId="61" borderId="0" xfId="98" applyNumberFormat="1" applyFont="1" applyFill="1">
      <alignment/>
      <protection/>
    </xf>
    <xf numFmtId="0" fontId="102" fillId="59" borderId="47" xfId="98" applyFont="1" applyFill="1" applyBorder="1" applyAlignment="1">
      <alignment horizontal="left" vertical="center" wrapText="1"/>
      <protection/>
    </xf>
    <xf numFmtId="0" fontId="101" fillId="60" borderId="0" xfId="98" applyFont="1" applyFill="1">
      <alignment/>
      <protection/>
    </xf>
    <xf numFmtId="173" fontId="101" fillId="60" borderId="0" xfId="98" applyNumberFormat="1" applyFont="1" applyFill="1">
      <alignment/>
      <protection/>
    </xf>
    <xf numFmtId="173" fontId="101" fillId="60" borderId="0" xfId="98" applyNumberFormat="1" applyFont="1" applyFill="1" applyAlignment="1">
      <alignment horizontal="center"/>
      <protection/>
    </xf>
    <xf numFmtId="173" fontId="2" fillId="0" borderId="0" xfId="98" applyNumberFormat="1" applyAlignment="1">
      <alignment horizontal="center"/>
      <protection/>
    </xf>
    <xf numFmtId="173" fontId="2" fillId="56" borderId="0" xfId="98" applyNumberFormat="1" applyFill="1" applyAlignment="1">
      <alignment horizontal="center"/>
      <protection/>
    </xf>
    <xf numFmtId="0" fontId="100" fillId="0" borderId="0" xfId="98" applyFont="1" applyAlignment="1">
      <alignment/>
      <protection/>
    </xf>
    <xf numFmtId="0" fontId="103" fillId="0" borderId="0" xfId="98" applyNumberFormat="1" applyFont="1" applyAlignment="1">
      <alignment/>
      <protection/>
    </xf>
    <xf numFmtId="0" fontId="104" fillId="0" borderId="0" xfId="98" applyFont="1" applyAlignment="1">
      <alignment vertical="center"/>
      <protection/>
    </xf>
    <xf numFmtId="3" fontId="20" fillId="0" borderId="17" xfId="99" applyNumberFormat="1" applyFont="1" applyFill="1" applyBorder="1" applyAlignment="1">
      <alignment horizontal="center" vertical="center"/>
      <protection/>
    </xf>
    <xf numFmtId="172" fontId="20" fillId="0" borderId="18" xfId="99" applyNumberFormat="1" applyFont="1" applyFill="1" applyBorder="1" applyAlignment="1">
      <alignment horizontal="center" vertical="center"/>
      <protection/>
    </xf>
    <xf numFmtId="3" fontId="30" fillId="0" borderId="17" xfId="99" applyNumberFormat="1" applyFont="1" applyFill="1" applyBorder="1" applyAlignment="1">
      <alignment horizontal="center" vertical="center" wrapText="1"/>
      <protection/>
    </xf>
    <xf numFmtId="176" fontId="8" fillId="56" borderId="17" xfId="75" applyNumberFormat="1" applyFont="1" applyFill="1" applyBorder="1" applyAlignment="1">
      <alignment horizontal="center" vertical="center"/>
      <protection/>
    </xf>
    <xf numFmtId="3" fontId="30" fillId="0" borderId="22" xfId="99" applyNumberFormat="1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3" fontId="62" fillId="56" borderId="73" xfId="0" applyNumberFormat="1" applyFont="1" applyFill="1" applyBorder="1" applyAlignment="1">
      <alignment horizontal="center"/>
    </xf>
    <xf numFmtId="3" fontId="62" fillId="56" borderId="18" xfId="0" applyNumberFormat="1" applyFont="1" applyFill="1" applyBorder="1" applyAlignment="1">
      <alignment horizontal="center"/>
    </xf>
    <xf numFmtId="3" fontId="60" fillId="56" borderId="16" xfId="0" applyNumberFormat="1" applyFont="1" applyFill="1" applyBorder="1" applyAlignment="1">
      <alignment horizontal="center"/>
    </xf>
    <xf numFmtId="3" fontId="60" fillId="56" borderId="55" xfId="0" applyNumberFormat="1" applyFont="1" applyFill="1" applyBorder="1" applyAlignment="1">
      <alignment horizontal="center"/>
    </xf>
    <xf numFmtId="0" fontId="62" fillId="62" borderId="59" xfId="0" applyFont="1" applyFill="1" applyBorder="1" applyAlignment="1">
      <alignment/>
    </xf>
    <xf numFmtId="177" fontId="60" fillId="62" borderId="62" xfId="75" applyNumberFormat="1" applyFont="1" applyFill="1" applyBorder="1" applyAlignment="1">
      <alignment horizontal="center"/>
      <protection/>
    </xf>
    <xf numFmtId="3" fontId="11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60" fillId="56" borderId="63" xfId="0" applyNumberFormat="1" applyFont="1" applyFill="1" applyBorder="1" applyAlignment="1">
      <alignment horizontal="center"/>
    </xf>
    <xf numFmtId="3" fontId="60" fillId="56" borderId="18" xfId="0" applyNumberFormat="1" applyFont="1" applyFill="1" applyBorder="1" applyAlignment="1">
      <alignment horizontal="center"/>
    </xf>
    <xf numFmtId="173" fontId="4" fillId="56" borderId="78" xfId="0" applyNumberFormat="1" applyFont="1" applyFill="1" applyBorder="1" applyAlignment="1">
      <alignment horizontal="center"/>
    </xf>
    <xf numFmtId="173" fontId="4" fillId="56" borderId="77" xfId="0" applyNumberFormat="1" applyFont="1" applyFill="1" applyBorder="1" applyAlignment="1">
      <alignment horizontal="center"/>
    </xf>
    <xf numFmtId="0" fontId="60" fillId="0" borderId="0" xfId="0" applyFont="1" applyBorder="1" applyAlignment="1">
      <alignment wrapText="1"/>
    </xf>
    <xf numFmtId="3" fontId="60" fillId="56" borderId="0" xfId="0" applyNumberFormat="1" applyFont="1" applyFill="1" applyBorder="1" applyAlignment="1">
      <alignment horizontal="center"/>
    </xf>
    <xf numFmtId="173" fontId="60" fillId="56" borderId="0" xfId="0" applyNumberFormat="1" applyFont="1" applyFill="1" applyBorder="1" applyAlignment="1">
      <alignment horizontal="center"/>
    </xf>
    <xf numFmtId="176" fontId="4" fillId="56" borderId="0" xfId="75" applyNumberFormat="1" applyFont="1" applyFill="1" applyBorder="1" applyAlignment="1">
      <alignment horizontal="center"/>
      <protection/>
    </xf>
    <xf numFmtId="3" fontId="60" fillId="56" borderId="51" xfId="0" applyNumberFormat="1" applyFont="1" applyFill="1" applyBorder="1" applyAlignment="1">
      <alignment horizontal="center"/>
    </xf>
    <xf numFmtId="3" fontId="60" fillId="56" borderId="77" xfId="0" applyNumberFormat="1" applyFont="1" applyFill="1" applyBorder="1" applyAlignment="1">
      <alignment horizontal="center"/>
    </xf>
    <xf numFmtId="173" fontId="60" fillId="56" borderId="70" xfId="0" applyNumberFormat="1" applyFont="1" applyFill="1" applyBorder="1" applyAlignment="1">
      <alignment horizontal="center"/>
    </xf>
    <xf numFmtId="176" fontId="4" fillId="56" borderId="77" xfId="75" applyNumberFormat="1" applyFont="1" applyFill="1" applyBorder="1" applyAlignment="1">
      <alignment horizontal="center"/>
      <protection/>
    </xf>
    <xf numFmtId="49" fontId="65" fillId="0" borderId="17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64" fillId="56" borderId="17" xfId="93" applyNumberFormat="1" applyFont="1" applyFill="1" applyBorder="1" applyAlignment="1" applyProtection="1">
      <alignment horizontal="center" vertical="center"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3" fontId="60" fillId="56" borderId="83" xfId="0" applyNumberFormat="1" applyFont="1" applyFill="1" applyBorder="1" applyAlignment="1">
      <alignment horizontal="center"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2" fillId="0" borderId="0" xfId="98" applyFont="1" applyAlignment="1">
      <alignment horizontal="center"/>
      <protection/>
    </xf>
    <xf numFmtId="0" fontId="56" fillId="0" borderId="0" xfId="98" applyFont="1" applyAlignment="1">
      <alignment horizontal="center"/>
      <protection/>
    </xf>
    <xf numFmtId="0" fontId="35" fillId="0" borderId="84" xfId="97" applyFont="1" applyFill="1" applyBorder="1" applyAlignment="1">
      <alignment horizontal="center"/>
      <protection/>
    </xf>
    <xf numFmtId="0" fontId="35" fillId="0" borderId="33" xfId="97" applyFont="1" applyFill="1" applyBorder="1" applyAlignment="1">
      <alignment horizontal="center"/>
      <protection/>
    </xf>
    <xf numFmtId="0" fontId="9" fillId="0" borderId="0" xfId="98" applyFont="1" applyBorder="1" applyAlignment="1">
      <alignment horizontal="center" vertical="center"/>
      <protection/>
    </xf>
    <xf numFmtId="0" fontId="9" fillId="0" borderId="57" xfId="98" applyFont="1" applyBorder="1" applyAlignment="1">
      <alignment horizontal="center" vertical="center"/>
      <protection/>
    </xf>
    <xf numFmtId="0" fontId="21" fillId="0" borderId="17" xfId="89" applyFont="1" applyFill="1" applyBorder="1" applyAlignment="1">
      <alignment horizontal="center" vertical="center" wrapText="1"/>
      <protection/>
    </xf>
    <xf numFmtId="0" fontId="38" fillId="0" borderId="17" xfId="89" applyFont="1" applyFill="1" applyBorder="1" applyAlignment="1">
      <alignment horizontal="center" vertical="center" wrapText="1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1" fillId="0" borderId="0" xfId="89" applyFont="1" applyFill="1" applyBorder="1" applyAlignment="1">
      <alignment horizontal="center" vertical="center" wrapText="1"/>
      <protection/>
    </xf>
    <xf numFmtId="0" fontId="36" fillId="0" borderId="0" xfId="89" applyFont="1" applyFill="1" applyBorder="1" applyAlignment="1">
      <alignment horizontal="right"/>
      <protection/>
    </xf>
    <xf numFmtId="0" fontId="25" fillId="0" borderId="17" xfId="89" applyFont="1" applyFill="1" applyBorder="1" applyAlignment="1">
      <alignment horizontal="center" vertical="center" wrapText="1"/>
      <protection/>
    </xf>
    <xf numFmtId="0" fontId="32" fillId="0" borderId="0" xfId="96" applyFont="1" applyFill="1" applyAlignment="1">
      <alignment horizontal="center" vertical="top" wrapText="1"/>
      <protection/>
    </xf>
    <xf numFmtId="0" fontId="32" fillId="0" borderId="85" xfId="96" applyFont="1" applyFill="1" applyBorder="1" applyAlignment="1">
      <alignment horizontal="center" vertical="top" wrapText="1"/>
      <protection/>
    </xf>
    <xf numFmtId="0" fontId="32" fillId="0" borderId="68" xfId="96" applyFont="1" applyFill="1" applyBorder="1" applyAlignment="1">
      <alignment horizontal="center" vertical="top" wrapText="1"/>
      <protection/>
    </xf>
    <xf numFmtId="0" fontId="33" fillId="0" borderId="86" xfId="96" applyFont="1" applyBorder="1" applyAlignment="1">
      <alignment horizontal="center" vertical="center" wrapText="1"/>
      <protection/>
    </xf>
    <xf numFmtId="0" fontId="33" fillId="0" borderId="66" xfId="96" applyFont="1" applyBorder="1" applyAlignment="1">
      <alignment horizontal="center" vertical="center" wrapText="1"/>
      <protection/>
    </xf>
    <xf numFmtId="0" fontId="33" fillId="0" borderId="87" xfId="96" applyFont="1" applyBorder="1" applyAlignment="1">
      <alignment horizontal="center" vertical="center" wrapText="1"/>
      <protection/>
    </xf>
    <xf numFmtId="0" fontId="33" fillId="0" borderId="17" xfId="96" applyFont="1" applyBorder="1" applyAlignment="1">
      <alignment horizontal="center" vertical="center" wrapText="1"/>
      <protection/>
    </xf>
    <xf numFmtId="0" fontId="33" fillId="0" borderId="88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89" xfId="99" applyFont="1" applyFill="1" applyBorder="1" applyAlignment="1">
      <alignment horizontal="center"/>
      <protection/>
    </xf>
    <xf numFmtId="0" fontId="23" fillId="0" borderId="90" xfId="99" applyFont="1" applyFill="1" applyBorder="1" applyAlignment="1">
      <alignment horizontal="center"/>
      <protection/>
    </xf>
    <xf numFmtId="2" fontId="24" fillId="0" borderId="87" xfId="99" applyNumberFormat="1" applyFont="1" applyFill="1" applyBorder="1" applyAlignment="1">
      <alignment horizontal="center" vertical="center" wrapText="1"/>
      <protection/>
    </xf>
    <xf numFmtId="2" fontId="24" fillId="0" borderId="17" xfId="99" applyNumberFormat="1" applyFont="1" applyFill="1" applyBorder="1" applyAlignment="1">
      <alignment horizontal="center" vertical="center" wrapText="1"/>
      <protection/>
    </xf>
    <xf numFmtId="14" fontId="24" fillId="0" borderId="87" xfId="76" applyNumberFormat="1" applyFont="1" applyBorder="1" applyAlignment="1">
      <alignment horizontal="center" vertical="center" wrapText="1"/>
      <protection/>
    </xf>
    <xf numFmtId="14" fontId="24" fillId="0" borderId="88" xfId="76" applyNumberFormat="1" applyFont="1" applyBorder="1" applyAlignment="1">
      <alignment horizontal="center" vertical="center" wrapText="1"/>
      <protection/>
    </xf>
    <xf numFmtId="0" fontId="27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91" xfId="99" applyFont="1" applyFill="1" applyBorder="1" applyAlignment="1">
      <alignment horizontal="center"/>
      <protection/>
    </xf>
    <xf numFmtId="0" fontId="23" fillId="0" borderId="19" xfId="99" applyFont="1" applyFill="1" applyBorder="1" applyAlignment="1">
      <alignment horizontal="center"/>
      <protection/>
    </xf>
    <xf numFmtId="2" fontId="69" fillId="0" borderId="87" xfId="99" applyNumberFormat="1" applyFont="1" applyFill="1" applyBorder="1" applyAlignment="1">
      <alignment horizontal="center" vertical="center" wrapText="1"/>
      <protection/>
    </xf>
    <xf numFmtId="0" fontId="69" fillId="0" borderId="17" xfId="99" applyFont="1" applyFill="1" applyBorder="1" applyAlignment="1">
      <alignment horizontal="center" vertical="center" wrapText="1"/>
      <protection/>
    </xf>
    <xf numFmtId="0" fontId="20" fillId="0" borderId="87" xfId="99" applyFont="1" applyFill="1" applyBorder="1" applyAlignment="1">
      <alignment horizontal="center" vertical="center" wrapText="1"/>
      <protection/>
    </xf>
    <xf numFmtId="0" fontId="20" fillId="0" borderId="88" xfId="99" applyFont="1" applyFill="1" applyBorder="1" applyAlignment="1">
      <alignment horizontal="center" vertical="center" wrapText="1"/>
      <protection/>
    </xf>
    <xf numFmtId="176" fontId="4" fillId="56" borderId="73" xfId="75" applyNumberFormat="1" applyFont="1" applyFill="1" applyBorder="1" applyAlignment="1">
      <alignment horizontal="center"/>
      <protection/>
    </xf>
    <xf numFmtId="176" fontId="4" fillId="56" borderId="64" xfId="75" applyNumberFormat="1" applyFont="1" applyFill="1" applyBorder="1" applyAlignment="1">
      <alignment horizontal="center"/>
      <protection/>
    </xf>
    <xf numFmtId="0" fontId="5" fillId="56" borderId="0" xfId="0" applyFont="1" applyFill="1" applyAlignment="1">
      <alignment horizontal="center"/>
    </xf>
    <xf numFmtId="0" fontId="33" fillId="62" borderId="0" xfId="0" applyFont="1" applyFill="1" applyAlignment="1">
      <alignment horizontal="center"/>
    </xf>
    <xf numFmtId="0" fontId="12" fillId="0" borderId="8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4" fillId="56" borderId="92" xfId="0" applyFont="1" applyFill="1" applyBorder="1" applyAlignment="1">
      <alignment horizontal="center" vertical="center"/>
    </xf>
    <xf numFmtId="0" fontId="4" fillId="56" borderId="51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4" fillId="56" borderId="54" xfId="0" applyFont="1" applyFill="1" applyBorder="1" applyAlignment="1">
      <alignment horizontal="center" vertical="center"/>
    </xf>
    <xf numFmtId="0" fontId="4" fillId="56" borderId="77" xfId="0" applyFont="1" applyFill="1" applyBorder="1" applyAlignment="1">
      <alignment horizontal="center" vertical="center"/>
    </xf>
    <xf numFmtId="176" fontId="4" fillId="56" borderId="72" xfId="75" applyNumberFormat="1" applyFont="1" applyFill="1" applyBorder="1" applyAlignment="1">
      <alignment horizontal="center"/>
      <protection/>
    </xf>
    <xf numFmtId="176" fontId="4" fillId="56" borderId="95" xfId="75" applyNumberFormat="1" applyFont="1" applyFill="1" applyBorder="1" applyAlignment="1">
      <alignment horizontal="center"/>
      <protection/>
    </xf>
    <xf numFmtId="0" fontId="12" fillId="0" borderId="96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177" fontId="4" fillId="56" borderId="98" xfId="75" applyNumberFormat="1" applyFont="1" applyFill="1" applyBorder="1" applyAlignment="1">
      <alignment horizontal="center"/>
      <protection/>
    </xf>
    <xf numFmtId="177" fontId="4" fillId="56" borderId="99" xfId="75" applyNumberFormat="1" applyFont="1" applyFill="1" applyBorder="1" applyAlignment="1">
      <alignment horizontal="center"/>
      <protection/>
    </xf>
    <xf numFmtId="177" fontId="7" fillId="56" borderId="59" xfId="75" applyNumberFormat="1" applyFont="1" applyFill="1" applyBorder="1" applyAlignment="1">
      <alignment horizontal="center"/>
      <protection/>
    </xf>
    <xf numFmtId="177" fontId="7" fillId="56" borderId="57" xfId="75" applyNumberFormat="1" applyFont="1" applyFill="1" applyBorder="1" applyAlignment="1">
      <alignment horizontal="center"/>
      <protection/>
    </xf>
    <xf numFmtId="177" fontId="4" fillId="56" borderId="71" xfId="75" applyNumberFormat="1" applyFont="1" applyFill="1" applyBorder="1" applyAlignment="1">
      <alignment horizontal="center"/>
      <protection/>
    </xf>
    <xf numFmtId="177" fontId="4" fillId="56" borderId="58" xfId="75" applyNumberFormat="1" applyFont="1" applyFill="1" applyBorder="1" applyAlignment="1">
      <alignment horizontal="center"/>
      <protection/>
    </xf>
    <xf numFmtId="0" fontId="5" fillId="58" borderId="0" xfId="0" applyFont="1" applyFill="1" applyBorder="1" applyAlignment="1">
      <alignment horizont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102" xfId="93" applyNumberFormat="1" applyFont="1" applyFill="1" applyBorder="1" applyAlignment="1" applyProtection="1">
      <alignment horizontal="center" vertical="center" wrapText="1"/>
      <protection/>
    </xf>
    <xf numFmtId="1" fontId="14" fillId="0" borderId="103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7" fillId="0" borderId="16" xfId="93" applyNumberFormat="1" applyFont="1" applyFill="1" applyBorder="1" applyAlignment="1" applyProtection="1">
      <alignment horizontal="right"/>
      <protection locked="0"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104" xfId="93" applyNumberFormat="1" applyFont="1" applyFill="1" applyBorder="1" applyAlignment="1" applyProtection="1">
      <alignment horizontal="center" vertical="center" wrapText="1"/>
      <protection/>
    </xf>
    <xf numFmtId="1" fontId="12" fillId="0" borderId="105" xfId="93" applyNumberFormat="1" applyFont="1" applyFill="1" applyBorder="1" applyAlignment="1" applyProtection="1">
      <alignment horizontal="center" vertical="center" wrapText="1"/>
      <protection/>
    </xf>
    <xf numFmtId="1" fontId="12" fillId="0" borderId="106" xfId="93" applyNumberFormat="1" applyFont="1" applyFill="1" applyBorder="1" applyAlignment="1" applyProtection="1">
      <alignment horizontal="center" vertical="center" wrapText="1"/>
      <protection/>
    </xf>
    <xf numFmtId="1" fontId="12" fillId="0" borderId="36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34" xfId="93" applyNumberFormat="1" applyFont="1" applyFill="1" applyBorder="1" applyAlignment="1" applyProtection="1">
      <alignment horizontal="center" vertical="center" wrapText="1"/>
      <protection/>
    </xf>
    <xf numFmtId="1" fontId="12" fillId="0" borderId="107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108" xfId="93" applyNumberFormat="1" applyFont="1" applyFill="1" applyBorder="1" applyAlignment="1" applyProtection="1">
      <alignment horizontal="center" vertical="center" wrapText="1"/>
      <protection/>
    </xf>
    <xf numFmtId="1" fontId="15" fillId="0" borderId="66" xfId="93" applyNumberFormat="1" applyFont="1" applyFill="1" applyBorder="1" applyAlignment="1" applyProtection="1">
      <alignment horizontal="center" vertical="center" wrapText="1"/>
      <protection/>
    </xf>
    <xf numFmtId="1" fontId="3" fillId="0" borderId="0" xfId="93" applyNumberFormat="1" applyFont="1" applyFill="1" applyAlignment="1" applyProtection="1">
      <alignment horizontal="center"/>
      <protection locked="0"/>
    </xf>
    <xf numFmtId="1" fontId="3" fillId="0" borderId="16" xfId="93" applyNumberFormat="1" applyFont="1" applyFill="1" applyBorder="1" applyAlignment="1" applyProtection="1">
      <alignment horizontal="center"/>
      <protection locked="0"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3" fillId="0" borderId="104" xfId="93" applyNumberFormat="1" applyFont="1" applyFill="1" applyBorder="1" applyAlignment="1" applyProtection="1">
      <alignment horizontal="center" vertical="center" wrapText="1"/>
      <protection/>
    </xf>
    <xf numFmtId="1" fontId="13" fillId="0" borderId="105" xfId="93" applyNumberFormat="1" applyFont="1" applyFill="1" applyBorder="1" applyAlignment="1" applyProtection="1">
      <alignment horizontal="center" vertical="center" wrapText="1"/>
      <protection/>
    </xf>
    <xf numFmtId="1" fontId="13" fillId="0" borderId="106" xfId="93" applyNumberFormat="1" applyFont="1" applyFill="1" applyBorder="1" applyAlignment="1" applyProtection="1">
      <alignment horizontal="center" vertical="center" wrapText="1"/>
      <protection/>
    </xf>
    <xf numFmtId="1" fontId="13" fillId="0" borderId="36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34" xfId="93" applyNumberFormat="1" applyFont="1" applyFill="1" applyBorder="1" applyAlignment="1" applyProtection="1">
      <alignment horizontal="center" vertical="center" wrapText="1"/>
      <protection/>
    </xf>
    <xf numFmtId="1" fontId="13" fillId="0" borderId="107" xfId="93" applyNumberFormat="1" applyFont="1" applyFill="1" applyBorder="1" applyAlignment="1" applyProtection="1">
      <alignment horizontal="center" vertical="center" wrapText="1"/>
      <protection/>
    </xf>
    <xf numFmtId="1" fontId="13" fillId="0" borderId="16" xfId="93" applyNumberFormat="1" applyFont="1" applyFill="1" applyBorder="1" applyAlignment="1" applyProtection="1">
      <alignment horizontal="center" vertical="center" wrapText="1"/>
      <protection/>
    </xf>
    <xf numFmtId="1" fontId="13" fillId="0" borderId="108" xfId="93" applyNumberFormat="1" applyFont="1" applyFill="1" applyBorder="1" applyAlignment="1" applyProtection="1">
      <alignment horizontal="center" vertical="center" wrapText="1"/>
      <protection/>
    </xf>
    <xf numFmtId="1" fontId="12" fillId="0" borderId="66" xfId="93" applyNumberFormat="1" applyFont="1" applyFill="1" applyBorder="1" applyAlignment="1" applyProtection="1">
      <alignment horizontal="center" vertical="center" wrapText="1"/>
      <protection/>
    </xf>
    <xf numFmtId="1" fontId="12" fillId="0" borderId="21" xfId="93" applyNumberFormat="1" applyFont="1" applyFill="1" applyBorder="1" applyAlignment="1" applyProtection="1">
      <alignment horizontal="center" vertical="center" wrapText="1"/>
      <protection/>
    </xf>
    <xf numFmtId="1" fontId="12" fillId="0" borderId="73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56" borderId="102" xfId="93" applyNumberFormat="1" applyFont="1" applyFill="1" applyBorder="1" applyAlignment="1" applyProtection="1">
      <alignment horizontal="center" vertical="center" wrapText="1"/>
      <protection/>
    </xf>
    <xf numFmtId="1" fontId="11" fillId="56" borderId="35" xfId="93" applyNumberFormat="1" applyFont="1" applyFill="1" applyBorder="1" applyAlignment="1" applyProtection="1">
      <alignment horizontal="center" vertical="center" wrapText="1"/>
      <protection/>
    </xf>
    <xf numFmtId="1" fontId="11" fillId="56" borderId="103" xfId="93" applyNumberFormat="1" applyFont="1" applyFill="1" applyBorder="1" applyAlignment="1" applyProtection="1">
      <alignment horizontal="center" vertical="center" wrapText="1"/>
      <protection/>
    </xf>
    <xf numFmtId="1" fontId="2" fillId="0" borderId="102" xfId="93" applyNumberFormat="1" applyFont="1" applyFill="1" applyBorder="1" applyAlignment="1" applyProtection="1">
      <alignment horizontal="center"/>
      <protection/>
    </xf>
    <xf numFmtId="1" fontId="2" fillId="0" borderId="35" xfId="93" applyNumberFormat="1" applyFont="1" applyFill="1" applyBorder="1" applyAlignment="1" applyProtection="1">
      <alignment horizontal="center"/>
      <protection/>
    </xf>
    <xf numFmtId="1" fontId="2" fillId="0" borderId="103" xfId="93" applyNumberFormat="1" applyFont="1" applyFill="1" applyBorder="1" applyAlignment="1" applyProtection="1">
      <alignment horizontal="center"/>
      <protection/>
    </xf>
    <xf numFmtId="1" fontId="12" fillId="0" borderId="102" xfId="93" applyNumberFormat="1" applyFont="1" applyFill="1" applyBorder="1" applyAlignment="1" applyProtection="1">
      <alignment horizontal="center" vertical="center" wrapText="1"/>
      <protection/>
    </xf>
    <xf numFmtId="3" fontId="60" fillId="56" borderId="62" xfId="0" applyNumberFormat="1" applyFont="1" applyFill="1" applyBorder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E5">
      <selection activeCell="H13" sqref="H13"/>
    </sheetView>
  </sheetViews>
  <sheetFormatPr defaultColWidth="8.00390625" defaultRowHeight="15"/>
  <cols>
    <col min="1" max="1" width="21.140625" style="96" customWidth="1"/>
    <col min="2" max="6" width="8.421875" style="96" customWidth="1"/>
    <col min="7" max="7" width="8.8515625" style="96" customWidth="1"/>
    <col min="8" max="8" width="8.421875" style="97" customWidth="1"/>
    <col min="9" max="10" width="8.421875" style="96" customWidth="1"/>
    <col min="11" max="11" width="8.7109375" style="96" customWidth="1"/>
    <col min="12" max="12" width="8.421875" style="96" bestFit="1" customWidth="1"/>
    <col min="13" max="13" width="8.28125" style="96" customWidth="1"/>
    <col min="14" max="14" width="8.421875" style="96" bestFit="1" customWidth="1"/>
    <col min="15" max="16" width="8.421875" style="96" customWidth="1"/>
    <col min="17" max="17" width="8.7109375" style="96" customWidth="1"/>
    <col min="18" max="18" width="8.57421875" style="96" hidden="1" customWidth="1"/>
    <col min="19" max="19" width="8.57421875" style="96" customWidth="1"/>
    <col min="20" max="20" width="8.00390625" style="303" customWidth="1"/>
    <col min="21" max="16384" width="8.00390625" style="96" customWidth="1"/>
  </cols>
  <sheetData>
    <row r="1" spans="10:20" ht="18" hidden="1">
      <c r="J1" s="355"/>
      <c r="K1" s="355"/>
      <c r="L1" s="355"/>
      <c r="M1" s="98"/>
      <c r="N1" s="98"/>
      <c r="O1" s="98"/>
      <c r="P1" s="98"/>
      <c r="Q1" s="98"/>
      <c r="R1" s="98"/>
      <c r="S1" s="98"/>
      <c r="T1" s="318"/>
    </row>
    <row r="2" spans="10:20" ht="7.5" customHeight="1">
      <c r="J2" s="356"/>
      <c r="K2" s="356"/>
      <c r="L2" s="356"/>
      <c r="M2" s="99"/>
      <c r="N2" s="99"/>
      <c r="O2" s="99"/>
      <c r="P2" s="99"/>
      <c r="Q2" s="99"/>
      <c r="R2" s="99"/>
      <c r="S2" s="99"/>
      <c r="T2" s="319"/>
    </row>
    <row r="3" spans="1:19" ht="22.5">
      <c r="A3" s="357" t="s">
        <v>91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18.75" customHeight="1">
      <c r="A4" s="358" t="s">
        <v>92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5" ht="30.75" customHeight="1" thickBot="1">
      <c r="A5" s="100" t="s">
        <v>93</v>
      </c>
      <c r="B5" s="101"/>
      <c r="C5" s="101"/>
      <c r="D5" s="101"/>
      <c r="E5" s="101"/>
    </row>
    <row r="6" spans="1:20" s="109" customFormat="1" ht="66" customHeight="1" thickBot="1">
      <c r="A6" s="359"/>
      <c r="B6" s="102" t="s">
        <v>94</v>
      </c>
      <c r="C6" s="103" t="s">
        <v>95</v>
      </c>
      <c r="D6" s="103" t="s">
        <v>96</v>
      </c>
      <c r="E6" s="103" t="s">
        <v>97</v>
      </c>
      <c r="F6" s="103" t="s">
        <v>98</v>
      </c>
      <c r="G6" s="103" t="s">
        <v>99</v>
      </c>
      <c r="H6" s="104" t="s">
        <v>100</v>
      </c>
      <c r="I6" s="103" t="s">
        <v>101</v>
      </c>
      <c r="J6" s="105" t="s">
        <v>102</v>
      </c>
      <c r="K6" s="103" t="s">
        <v>103</v>
      </c>
      <c r="L6" s="106" t="s">
        <v>104</v>
      </c>
      <c r="M6" s="107" t="s">
        <v>105</v>
      </c>
      <c r="N6" s="105" t="s">
        <v>106</v>
      </c>
      <c r="O6" s="105" t="s">
        <v>107</v>
      </c>
      <c r="P6" s="105" t="s">
        <v>108</v>
      </c>
      <c r="Q6" s="105" t="s">
        <v>0</v>
      </c>
      <c r="R6" s="108" t="s">
        <v>109</v>
      </c>
      <c r="S6" s="108" t="s">
        <v>121</v>
      </c>
      <c r="T6" s="320"/>
    </row>
    <row r="7" spans="1:20" s="109" customFormat="1" ht="23.25" customHeight="1" thickBot="1">
      <c r="A7" s="360"/>
      <c r="B7" s="361" t="s">
        <v>110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2"/>
      <c r="T7" s="320"/>
    </row>
    <row r="8" spans="1:21" s="112" customFormat="1" ht="47.25" customHeight="1">
      <c r="A8" s="110" t="s">
        <v>111</v>
      </c>
      <c r="B8" s="294">
        <f aca="true" t="shared" si="0" ref="B8:H8">B10+B12</f>
        <v>1234.1</v>
      </c>
      <c r="C8" s="295">
        <f t="shared" si="0"/>
        <v>1192.3999999999999</v>
      </c>
      <c r="D8" s="295">
        <f t="shared" si="0"/>
        <v>1192.4</v>
      </c>
      <c r="E8" s="295">
        <f t="shared" si="0"/>
        <v>1174.5</v>
      </c>
      <c r="F8" s="295">
        <f t="shared" si="0"/>
        <v>1167</v>
      </c>
      <c r="G8" s="295">
        <f t="shared" si="0"/>
        <v>1166.8999999999999</v>
      </c>
      <c r="H8" s="296">
        <f t="shared" si="0"/>
        <v>1167.7</v>
      </c>
      <c r="I8" s="295">
        <v>1182.2</v>
      </c>
      <c r="J8" s="297">
        <v>1185.5</v>
      </c>
      <c r="K8" s="297">
        <v>1190</v>
      </c>
      <c r="L8" s="297">
        <v>1192.8</v>
      </c>
      <c r="M8" s="298">
        <v>1189</v>
      </c>
      <c r="N8" s="299">
        <v>1189</v>
      </c>
      <c r="O8" s="300">
        <v>1135.4</v>
      </c>
      <c r="P8" s="300">
        <v>1134.7</v>
      </c>
      <c r="Q8" s="300">
        <v>1134.9</v>
      </c>
      <c r="R8" s="301">
        <v>1133.5</v>
      </c>
      <c r="S8" s="302">
        <v>1136.6</v>
      </c>
      <c r="T8" s="306">
        <f>S8-R8</f>
        <v>3.099999999999909</v>
      </c>
      <c r="U8" s="111"/>
    </row>
    <row r="9" spans="1:21" s="122" customFormat="1" ht="47.25" thickBot="1">
      <c r="A9" s="113" t="s">
        <v>112</v>
      </c>
      <c r="B9" s="114">
        <v>64.5</v>
      </c>
      <c r="C9" s="115">
        <v>62.5</v>
      </c>
      <c r="D9" s="115">
        <v>62.5</v>
      </c>
      <c r="E9" s="115">
        <v>61.6</v>
      </c>
      <c r="F9" s="116">
        <v>61.2</v>
      </c>
      <c r="G9" s="116">
        <v>61.2</v>
      </c>
      <c r="H9" s="117">
        <v>61.3</v>
      </c>
      <c r="I9" s="115">
        <v>62.2</v>
      </c>
      <c r="J9" s="118">
        <v>62.5</v>
      </c>
      <c r="K9" s="118">
        <v>62.9</v>
      </c>
      <c r="L9" s="118">
        <v>63.1</v>
      </c>
      <c r="M9" s="116">
        <v>63.2</v>
      </c>
      <c r="N9" s="119">
        <v>63.3</v>
      </c>
      <c r="O9" s="117">
        <v>60.5</v>
      </c>
      <c r="P9" s="117">
        <v>60.5</v>
      </c>
      <c r="Q9" s="117">
        <v>60.6</v>
      </c>
      <c r="R9" s="120">
        <v>60.6</v>
      </c>
      <c r="S9" s="121">
        <v>60.8</v>
      </c>
      <c r="T9" s="306">
        <f aca="true" t="shared" si="1" ref="T9:T14">S9-R9</f>
        <v>0.19999999999999574</v>
      </c>
      <c r="U9" s="111"/>
    </row>
    <row r="10" spans="1:23" s="112" customFormat="1" ht="63" customHeight="1" thickTop="1">
      <c r="A10" s="123" t="s">
        <v>113</v>
      </c>
      <c r="B10" s="124">
        <v>1079</v>
      </c>
      <c r="C10" s="125">
        <v>1042.3</v>
      </c>
      <c r="D10" s="125">
        <v>1069.4</v>
      </c>
      <c r="E10" s="125">
        <v>1057</v>
      </c>
      <c r="F10" s="126">
        <v>1064.6</v>
      </c>
      <c r="G10" s="126">
        <v>1070.1</v>
      </c>
      <c r="H10" s="127">
        <v>1077.3</v>
      </c>
      <c r="I10" s="128">
        <v>1092.5</v>
      </c>
      <c r="J10" s="129">
        <v>1085</v>
      </c>
      <c r="K10" s="129">
        <v>1096.7</v>
      </c>
      <c r="L10" s="129">
        <v>1100.7</v>
      </c>
      <c r="M10" s="130">
        <v>1099.9</v>
      </c>
      <c r="N10" s="131">
        <v>1104.7</v>
      </c>
      <c r="O10" s="132">
        <v>1038.2</v>
      </c>
      <c r="P10" s="132">
        <v>1042</v>
      </c>
      <c r="Q10" s="132">
        <v>1047</v>
      </c>
      <c r="R10" s="133">
        <v>1046</v>
      </c>
      <c r="S10" s="134">
        <v>1050.8</v>
      </c>
      <c r="T10" s="306">
        <f t="shared" si="1"/>
        <v>4.7999999999999545</v>
      </c>
      <c r="U10" s="111"/>
      <c r="W10" s="111"/>
    </row>
    <row r="11" spans="1:21" s="122" customFormat="1" ht="31.5" thickBot="1">
      <c r="A11" s="113" t="s">
        <v>114</v>
      </c>
      <c r="B11" s="114">
        <v>56.4</v>
      </c>
      <c r="C11" s="115">
        <v>54.6</v>
      </c>
      <c r="D11" s="115">
        <v>56</v>
      </c>
      <c r="E11" s="115">
        <v>55.4</v>
      </c>
      <c r="F11" s="135">
        <v>55.8</v>
      </c>
      <c r="G11" s="135">
        <v>56.1</v>
      </c>
      <c r="H11" s="117">
        <v>56.6</v>
      </c>
      <c r="I11" s="136">
        <v>57.5</v>
      </c>
      <c r="J11" s="118">
        <v>57.2</v>
      </c>
      <c r="K11" s="118">
        <v>58</v>
      </c>
      <c r="L11" s="118">
        <v>58.3</v>
      </c>
      <c r="M11" s="116">
        <v>58.4</v>
      </c>
      <c r="N11" s="137">
        <v>58.8</v>
      </c>
      <c r="O11" s="138">
        <v>55.3</v>
      </c>
      <c r="P11" s="138">
        <v>55.5</v>
      </c>
      <c r="Q11" s="138">
        <v>55.9</v>
      </c>
      <c r="R11" s="139">
        <v>55.9</v>
      </c>
      <c r="S11" s="140">
        <v>56.2</v>
      </c>
      <c r="T11" s="306">
        <f t="shared" si="1"/>
        <v>0.30000000000000426</v>
      </c>
      <c r="U11" s="111"/>
    </row>
    <row r="12" spans="1:23" s="112" customFormat="1" ht="69" customHeight="1" thickTop="1">
      <c r="A12" s="141" t="s">
        <v>115</v>
      </c>
      <c r="B12" s="142">
        <v>155.1</v>
      </c>
      <c r="C12" s="143">
        <v>150.1</v>
      </c>
      <c r="D12" s="143">
        <v>123</v>
      </c>
      <c r="E12" s="143">
        <v>117.5</v>
      </c>
      <c r="F12" s="144">
        <v>102.4</v>
      </c>
      <c r="G12" s="144">
        <v>96.8</v>
      </c>
      <c r="H12" s="132">
        <v>90.4</v>
      </c>
      <c r="I12" s="145">
        <v>89.7</v>
      </c>
      <c r="J12" s="129">
        <v>100.5</v>
      </c>
      <c r="K12" s="129">
        <v>93.3</v>
      </c>
      <c r="L12" s="129">
        <v>92.1</v>
      </c>
      <c r="M12" s="130">
        <v>89.1</v>
      </c>
      <c r="N12" s="131">
        <v>84.3</v>
      </c>
      <c r="O12" s="132">
        <v>97.2</v>
      </c>
      <c r="P12" s="132">
        <v>92.7</v>
      </c>
      <c r="Q12" s="132">
        <v>87.9</v>
      </c>
      <c r="R12" s="133">
        <v>87.5</v>
      </c>
      <c r="S12" s="134">
        <v>85.8</v>
      </c>
      <c r="T12" s="306">
        <f t="shared" si="1"/>
        <v>-1.7000000000000028</v>
      </c>
      <c r="U12" s="111"/>
      <c r="W12" s="111"/>
    </row>
    <row r="13" spans="1:21" s="122" customFormat="1" ht="66" customHeight="1" thickBot="1">
      <c r="A13" s="146" t="s">
        <v>116</v>
      </c>
      <c r="B13" s="147">
        <v>12.6</v>
      </c>
      <c r="C13" s="148">
        <v>12.6</v>
      </c>
      <c r="D13" s="148">
        <v>10.3</v>
      </c>
      <c r="E13" s="148">
        <v>10</v>
      </c>
      <c r="F13" s="149">
        <v>8.8</v>
      </c>
      <c r="G13" s="149">
        <v>8.3</v>
      </c>
      <c r="H13" s="150">
        <v>7.7</v>
      </c>
      <c r="I13" s="151">
        <v>7.6</v>
      </c>
      <c r="J13" s="118">
        <v>8.5</v>
      </c>
      <c r="K13" s="118">
        <v>7.8</v>
      </c>
      <c r="L13" s="118">
        <v>7.7</v>
      </c>
      <c r="M13" s="116">
        <v>7.5</v>
      </c>
      <c r="N13" s="119">
        <v>7.1</v>
      </c>
      <c r="O13" s="117">
        <v>8.6</v>
      </c>
      <c r="P13" s="117">
        <v>8.2</v>
      </c>
      <c r="Q13" s="117">
        <v>7.7</v>
      </c>
      <c r="R13" s="120">
        <v>7.7</v>
      </c>
      <c r="S13" s="121">
        <v>7.5</v>
      </c>
      <c r="T13" s="306">
        <f t="shared" si="1"/>
        <v>-0.20000000000000018</v>
      </c>
      <c r="U13" s="111"/>
    </row>
    <row r="14" spans="1:23" s="112" customFormat="1" ht="63.75" customHeight="1" thickBot="1" thickTop="1">
      <c r="A14" s="152" t="s">
        <v>117</v>
      </c>
      <c r="B14" s="153">
        <v>678.8</v>
      </c>
      <c r="C14" s="154">
        <v>716.2</v>
      </c>
      <c r="D14" s="154">
        <v>716.2</v>
      </c>
      <c r="E14" s="154">
        <v>732.8</v>
      </c>
      <c r="F14" s="155">
        <v>740.1</v>
      </c>
      <c r="G14" s="155">
        <v>739.7</v>
      </c>
      <c r="H14" s="156">
        <v>737.4</v>
      </c>
      <c r="I14" s="157">
        <v>719.1</v>
      </c>
      <c r="J14" s="158">
        <v>710.6</v>
      </c>
      <c r="K14" s="158">
        <v>702.1</v>
      </c>
      <c r="L14" s="159">
        <v>696.2</v>
      </c>
      <c r="M14" s="160">
        <v>693.8</v>
      </c>
      <c r="N14" s="161">
        <v>689</v>
      </c>
      <c r="O14" s="156">
        <v>741.3</v>
      </c>
      <c r="P14" s="156">
        <v>741.6</v>
      </c>
      <c r="Q14" s="156">
        <v>736.6</v>
      </c>
      <c r="R14" s="162">
        <v>738</v>
      </c>
      <c r="S14" s="163">
        <v>733.6</v>
      </c>
      <c r="T14" s="306">
        <f t="shared" si="1"/>
        <v>-4.399999999999977</v>
      </c>
      <c r="U14" s="111"/>
      <c r="W14" s="111"/>
    </row>
    <row r="15" spans="1:20" s="170" customFormat="1" ht="13.5">
      <c r="A15" s="164"/>
      <c r="B15" s="165"/>
      <c r="C15" s="165"/>
      <c r="D15" s="165"/>
      <c r="E15" s="165"/>
      <c r="F15" s="166"/>
      <c r="G15" s="166"/>
      <c r="H15" s="167"/>
      <c r="I15" s="168"/>
      <c r="J15" s="169"/>
      <c r="K15" s="169"/>
      <c r="T15" s="306"/>
    </row>
    <row r="16" spans="2:20" s="303" customFormat="1" ht="13.5">
      <c r="B16" s="304">
        <f aca="true" t="shared" si="2" ref="B16:R16">B8+B14</f>
        <v>1912.8999999999999</v>
      </c>
      <c r="C16" s="304">
        <f t="shared" si="2"/>
        <v>1908.6</v>
      </c>
      <c r="D16" s="304">
        <f t="shared" si="2"/>
        <v>1908.6000000000001</v>
      </c>
      <c r="E16" s="304">
        <f t="shared" si="2"/>
        <v>1907.3</v>
      </c>
      <c r="F16" s="304">
        <f t="shared" si="2"/>
        <v>1907.1</v>
      </c>
      <c r="G16" s="304">
        <f t="shared" si="2"/>
        <v>1906.6</v>
      </c>
      <c r="H16" s="305">
        <f t="shared" si="2"/>
        <v>1905.1</v>
      </c>
      <c r="I16" s="304">
        <f t="shared" si="2"/>
        <v>1901.3000000000002</v>
      </c>
      <c r="J16" s="304">
        <f t="shared" si="2"/>
        <v>1896.1</v>
      </c>
      <c r="K16" s="304">
        <f t="shared" si="2"/>
        <v>1892.1</v>
      </c>
      <c r="L16" s="304">
        <f t="shared" si="2"/>
        <v>1889</v>
      </c>
      <c r="M16" s="304">
        <f t="shared" si="2"/>
        <v>1882.8</v>
      </c>
      <c r="N16" s="304">
        <f t="shared" si="2"/>
        <v>1878</v>
      </c>
      <c r="O16" s="304">
        <f t="shared" si="2"/>
        <v>1876.7</v>
      </c>
      <c r="P16" s="304"/>
      <c r="Q16" s="304"/>
      <c r="R16" s="304">
        <f t="shared" si="2"/>
        <v>1871.5</v>
      </c>
      <c r="S16" s="304">
        <f>S8+S14</f>
        <v>1870.1999999999998</v>
      </c>
      <c r="T16" s="306" t="e">
        <f>S16-#REF!</f>
        <v>#REF!</v>
      </c>
    </row>
    <row r="17" spans="2:20" s="170" customFormat="1" ht="13.5" hidden="1">
      <c r="B17" s="307"/>
      <c r="C17" s="169"/>
      <c r="D17" s="169"/>
      <c r="E17" s="169"/>
      <c r="F17" s="166"/>
      <c r="G17" s="166"/>
      <c r="H17" s="167"/>
      <c r="I17" s="166"/>
      <c r="J17" s="169"/>
      <c r="K17" s="169"/>
      <c r="T17" s="303"/>
    </row>
    <row r="18" spans="1:20" s="170" customFormat="1" ht="18" hidden="1">
      <c r="A18" s="308" t="s">
        <v>185</v>
      </c>
      <c r="B18" s="309">
        <f>B14+B8</f>
        <v>1912.8999999999999</v>
      </c>
      <c r="C18" s="309">
        <f aca="true" t="shared" si="3" ref="C18:Q18">C14+C8</f>
        <v>1908.6</v>
      </c>
      <c r="D18" s="309">
        <f t="shared" si="3"/>
        <v>1908.6000000000001</v>
      </c>
      <c r="E18" s="309">
        <f t="shared" si="3"/>
        <v>1907.3</v>
      </c>
      <c r="F18" s="309">
        <f t="shared" si="3"/>
        <v>1907.1</v>
      </c>
      <c r="G18" s="309">
        <f t="shared" si="3"/>
        <v>1906.6</v>
      </c>
      <c r="H18" s="309">
        <f t="shared" si="3"/>
        <v>1905.1</v>
      </c>
      <c r="I18" s="309">
        <f t="shared" si="3"/>
        <v>1901.3000000000002</v>
      </c>
      <c r="J18" s="309">
        <f t="shared" si="3"/>
        <v>1896.1</v>
      </c>
      <c r="K18" s="309">
        <f t="shared" si="3"/>
        <v>1892.1</v>
      </c>
      <c r="L18" s="309">
        <f t="shared" si="3"/>
        <v>1889</v>
      </c>
      <c r="M18" s="309">
        <f t="shared" si="3"/>
        <v>1882.8</v>
      </c>
      <c r="N18" s="309">
        <f t="shared" si="3"/>
        <v>1878</v>
      </c>
      <c r="O18" s="309">
        <f t="shared" si="3"/>
        <v>1876.7</v>
      </c>
      <c r="P18" s="309">
        <f t="shared" si="3"/>
        <v>1876.3000000000002</v>
      </c>
      <c r="Q18" s="309">
        <f t="shared" si="3"/>
        <v>1871.5</v>
      </c>
      <c r="R18" s="309">
        <f>R14+R8</f>
        <v>1871.5</v>
      </c>
      <c r="S18" s="309">
        <f>S14+S8</f>
        <v>1870.1999999999998</v>
      </c>
      <c r="T18" s="304">
        <f>S18-Q18</f>
        <v>-1.300000000000182</v>
      </c>
    </row>
    <row r="19" spans="1:20" s="170" customFormat="1" ht="14.25" hidden="1" thickBot="1">
      <c r="A19" s="310" t="s">
        <v>186</v>
      </c>
      <c r="B19" s="311">
        <f>SUM(B20:B21)</f>
        <v>1551</v>
      </c>
      <c r="C19" s="311">
        <f aca="true" t="shared" si="4" ref="C19:S19">SUM(C20:C21)</f>
        <v>1555.5</v>
      </c>
      <c r="D19" s="311">
        <f t="shared" si="4"/>
        <v>1562.4</v>
      </c>
      <c r="E19" s="311">
        <f t="shared" si="4"/>
        <v>1570.3000000000002</v>
      </c>
      <c r="F19" s="311">
        <f t="shared" si="4"/>
        <v>1573.6</v>
      </c>
      <c r="G19" s="311">
        <f t="shared" si="4"/>
        <v>1577.6999999999998</v>
      </c>
      <c r="H19" s="311">
        <f t="shared" si="4"/>
        <v>1579.3999999999999</v>
      </c>
      <c r="I19" s="311">
        <f t="shared" si="4"/>
        <v>1578.1</v>
      </c>
      <c r="J19" s="311">
        <f t="shared" si="4"/>
        <v>1575.9</v>
      </c>
      <c r="K19" s="311">
        <f t="shared" si="4"/>
        <v>1571</v>
      </c>
      <c r="L19" s="311">
        <f t="shared" si="4"/>
        <v>1565.6</v>
      </c>
      <c r="M19" s="311">
        <f t="shared" si="4"/>
        <v>1576.2</v>
      </c>
      <c r="N19" s="311">
        <f t="shared" si="4"/>
        <v>1586.8000000000002</v>
      </c>
      <c r="O19" s="311">
        <f t="shared" si="4"/>
        <v>1595.6</v>
      </c>
      <c r="P19" s="311">
        <f t="shared" si="4"/>
        <v>1601.7</v>
      </c>
      <c r="Q19" s="311">
        <f t="shared" si="4"/>
        <v>1607.2</v>
      </c>
      <c r="R19" s="311">
        <f t="shared" si="4"/>
        <v>1607.1000000000001</v>
      </c>
      <c r="S19" s="311">
        <f t="shared" si="4"/>
        <v>1596.1</v>
      </c>
      <c r="T19" s="304">
        <f>S19-Q19</f>
        <v>-11.100000000000136</v>
      </c>
    </row>
    <row r="20" spans="1:20" s="170" customFormat="1" ht="63.75" hidden="1" thickBot="1" thickTop="1">
      <c r="A20" s="312" t="s">
        <v>187</v>
      </c>
      <c r="B20" s="313">
        <v>1132.7</v>
      </c>
      <c r="C20" s="314">
        <v>1094</v>
      </c>
      <c r="D20" s="313">
        <v>1094.9</v>
      </c>
      <c r="E20" s="313">
        <v>1087.2</v>
      </c>
      <c r="F20" s="315">
        <v>1062.6</v>
      </c>
      <c r="G20" s="315">
        <v>1066.8</v>
      </c>
      <c r="H20" s="315">
        <v>1067.1</v>
      </c>
      <c r="I20" s="313">
        <v>1087.2</v>
      </c>
      <c r="J20" s="313">
        <v>1090.5</v>
      </c>
      <c r="K20" s="313">
        <v>1100.5</v>
      </c>
      <c r="L20" s="313">
        <v>1104.2</v>
      </c>
      <c r="M20" s="313">
        <v>1112.7</v>
      </c>
      <c r="N20" s="313">
        <v>1119.9</v>
      </c>
      <c r="O20" s="313">
        <v>1101.6</v>
      </c>
      <c r="P20" s="313">
        <v>1116.5</v>
      </c>
      <c r="Q20" s="313">
        <v>1116.9</v>
      </c>
      <c r="R20" s="313">
        <v>1114.9</v>
      </c>
      <c r="S20" s="313">
        <v>1119.7</v>
      </c>
      <c r="T20" s="304">
        <f>S20-Q20</f>
        <v>2.7999999999999545</v>
      </c>
    </row>
    <row r="21" spans="1:20" ht="70.5" customHeight="1" hidden="1" thickBot="1" thickTop="1">
      <c r="A21" s="312" t="s">
        <v>188</v>
      </c>
      <c r="B21" s="313">
        <v>418.3</v>
      </c>
      <c r="C21" s="313">
        <v>461.5</v>
      </c>
      <c r="D21" s="313">
        <v>467.5</v>
      </c>
      <c r="E21" s="313">
        <v>483.1</v>
      </c>
      <c r="F21" s="315">
        <v>511</v>
      </c>
      <c r="G21" s="315">
        <v>510.9</v>
      </c>
      <c r="H21" s="315">
        <v>512.3</v>
      </c>
      <c r="I21" s="313">
        <v>490.9</v>
      </c>
      <c r="J21" s="313">
        <v>485.4</v>
      </c>
      <c r="K21" s="313">
        <v>470.5</v>
      </c>
      <c r="L21" s="313">
        <v>461.4</v>
      </c>
      <c r="M21" s="313">
        <v>463.5</v>
      </c>
      <c r="N21" s="313">
        <v>466.9</v>
      </c>
      <c r="O21" s="314">
        <v>494</v>
      </c>
      <c r="P21" s="313">
        <v>485.2</v>
      </c>
      <c r="Q21" s="313">
        <v>490.3</v>
      </c>
      <c r="R21" s="313">
        <v>492.2</v>
      </c>
      <c r="S21" s="314">
        <v>476.4</v>
      </c>
      <c r="T21" s="304">
        <f>S21-Q21</f>
        <v>-13.900000000000034</v>
      </c>
    </row>
    <row r="22" spans="6:8" ht="13.5">
      <c r="F22" s="316"/>
      <c r="G22" s="316"/>
      <c r="H22" s="317"/>
    </row>
    <row r="23" spans="6:8" ht="13.5">
      <c r="F23" s="316"/>
      <c r="G23" s="316"/>
      <c r="H23" s="317"/>
    </row>
    <row r="24" spans="6:8" ht="13.5">
      <c r="F24" s="171"/>
      <c r="G24" s="171"/>
      <c r="H24" s="172"/>
    </row>
    <row r="25" spans="6:8" ht="13.5">
      <c r="F25" s="171"/>
      <c r="G25" s="171"/>
      <c r="H25" s="172"/>
    </row>
    <row r="26" spans="6:8" ht="13.5">
      <c r="F26" s="171"/>
      <c r="G26" s="171"/>
      <c r="H26" s="172"/>
    </row>
    <row r="27" spans="6:8" ht="13.5">
      <c r="F27" s="171"/>
      <c r="G27" s="171"/>
      <c r="H27" s="172"/>
    </row>
    <row r="28" spans="6:8" ht="13.5">
      <c r="F28" s="171"/>
      <c r="G28" s="171"/>
      <c r="H28" s="172"/>
    </row>
    <row r="29" spans="6:8" ht="13.5">
      <c r="F29" s="171"/>
      <c r="G29" s="171"/>
      <c r="H29" s="172"/>
    </row>
    <row r="30" spans="6:8" ht="13.5">
      <c r="F30" s="171"/>
      <c r="G30" s="171"/>
      <c r="H30" s="172"/>
    </row>
    <row r="31" spans="6:8" ht="13.5">
      <c r="F31" s="171"/>
      <c r="G31" s="171"/>
      <c r="H31" s="172"/>
    </row>
    <row r="32" spans="6:8" ht="13.5">
      <c r="F32" s="171"/>
      <c r="G32" s="171"/>
      <c r="H32" s="172"/>
    </row>
    <row r="33" spans="6:8" ht="13.5">
      <c r="F33" s="171"/>
      <c r="G33" s="171"/>
      <c r="H33" s="172"/>
    </row>
    <row r="34" spans="6:8" ht="13.5">
      <c r="F34" s="171"/>
      <c r="G34" s="171"/>
      <c r="H34" s="172"/>
    </row>
    <row r="35" spans="6:8" ht="13.5">
      <c r="F35" s="171"/>
      <c r="G35" s="171"/>
      <c r="H35" s="172"/>
    </row>
    <row r="36" spans="6:8" ht="13.5">
      <c r="F36" s="171"/>
      <c r="G36" s="171"/>
      <c r="H36" s="172"/>
    </row>
    <row r="37" spans="6:8" ht="13.5">
      <c r="F37" s="171"/>
      <c r="G37" s="171"/>
      <c r="H37" s="172"/>
    </row>
    <row r="38" spans="6:8" ht="13.5">
      <c r="F38" s="171"/>
      <c r="G38" s="171"/>
      <c r="H38" s="172"/>
    </row>
    <row r="39" spans="6:8" ht="13.5">
      <c r="F39" s="171"/>
      <c r="G39" s="171"/>
      <c r="H39" s="172"/>
    </row>
    <row r="40" spans="6:8" ht="13.5">
      <c r="F40" s="171"/>
      <c r="G40" s="171"/>
      <c r="H40" s="172"/>
    </row>
    <row r="41" spans="6:8" ht="13.5">
      <c r="F41" s="171"/>
      <c r="G41" s="171"/>
      <c r="H41" s="172"/>
    </row>
    <row r="42" spans="6:8" ht="13.5">
      <c r="F42" s="171"/>
      <c r="G42" s="171"/>
      <c r="H42" s="172"/>
    </row>
    <row r="43" spans="6:8" ht="13.5">
      <c r="F43" s="171"/>
      <c r="G43" s="171"/>
      <c r="H43" s="172"/>
    </row>
    <row r="44" spans="6:8" ht="13.5">
      <c r="F44" s="171"/>
      <c r="G44" s="171"/>
      <c r="H44" s="172"/>
    </row>
  </sheetData>
  <sheetProtection/>
  <mergeCells count="6">
    <mergeCell ref="J1:L1"/>
    <mergeCell ref="J2:L2"/>
    <mergeCell ref="A3:S3"/>
    <mergeCell ref="A4:S4"/>
    <mergeCell ref="A6:A7"/>
    <mergeCell ref="B7:S7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32" sqref="N32"/>
    </sheetView>
  </sheetViews>
  <sheetFormatPr defaultColWidth="8.28125" defaultRowHeight="15"/>
  <cols>
    <col min="1" max="1" width="20.8515625" style="38" customWidth="1"/>
    <col min="2" max="2" width="16.421875" style="38" customWidth="1"/>
    <col min="3" max="3" width="14.421875" style="38" customWidth="1"/>
    <col min="4" max="4" width="14.00390625" style="38" customWidth="1"/>
    <col min="5" max="5" width="13.28125" style="38" customWidth="1"/>
    <col min="6" max="6" width="12.7109375" style="38" customWidth="1"/>
    <col min="7" max="7" width="12.00390625" style="38" customWidth="1"/>
    <col min="8" max="8" width="12.57421875" style="38" customWidth="1"/>
    <col min="9" max="9" width="13.7109375" style="38" customWidth="1"/>
    <col min="10" max="10" width="9.140625" style="39" customWidth="1"/>
    <col min="11" max="252" width="9.140625" style="38" customWidth="1"/>
    <col min="253" max="253" width="18.57421875" style="38" customWidth="1"/>
    <col min="254" max="254" width="11.57421875" style="38" customWidth="1"/>
    <col min="255" max="255" width="11.00390625" style="38" customWidth="1"/>
    <col min="256" max="16384" width="8.28125" style="38" customWidth="1"/>
  </cols>
  <sheetData>
    <row r="1" spans="1:9" s="37" customFormat="1" ht="18" customHeight="1">
      <c r="A1" s="365" t="s">
        <v>77</v>
      </c>
      <c r="B1" s="365"/>
      <c r="C1" s="365"/>
      <c r="D1" s="365"/>
      <c r="E1" s="365"/>
      <c r="F1" s="365"/>
      <c r="G1" s="365"/>
      <c r="H1" s="365"/>
      <c r="I1" s="365"/>
    </row>
    <row r="2" spans="1:9" s="37" customFormat="1" ht="18.75" customHeight="1">
      <c r="A2" s="365" t="s">
        <v>189</v>
      </c>
      <c r="B2" s="365"/>
      <c r="C2" s="365"/>
      <c r="D2" s="365"/>
      <c r="E2" s="365"/>
      <c r="F2" s="365"/>
      <c r="G2" s="365"/>
      <c r="H2" s="365"/>
      <c r="I2" s="365"/>
    </row>
    <row r="3" spans="1:9" s="37" customFormat="1" ht="14.25" customHeight="1">
      <c r="A3" s="366" t="s">
        <v>78</v>
      </c>
      <c r="B3" s="366"/>
      <c r="C3" s="366"/>
      <c r="D3" s="366"/>
      <c r="E3" s="366"/>
      <c r="F3" s="366"/>
      <c r="G3" s="366"/>
      <c r="H3" s="366"/>
      <c r="I3" s="366"/>
    </row>
    <row r="4" spans="1:9" s="37" customFormat="1" ht="9" customHeight="1" hidden="1">
      <c r="A4" s="366"/>
      <c r="B4" s="366"/>
      <c r="C4" s="366"/>
      <c r="D4" s="366"/>
      <c r="E4" s="366"/>
      <c r="F4" s="366"/>
      <c r="G4" s="366"/>
      <c r="H4" s="366"/>
      <c r="I4" s="366"/>
    </row>
    <row r="5" spans="1:9" ht="18" customHeight="1">
      <c r="A5" s="36" t="s">
        <v>76</v>
      </c>
      <c r="F5" s="367"/>
      <c r="G5" s="367"/>
      <c r="H5" s="367"/>
      <c r="I5" s="367"/>
    </row>
    <row r="6" spans="1:9" s="40" customFormat="1" ht="16.5" customHeight="1">
      <c r="A6" s="368"/>
      <c r="B6" s="363" t="s">
        <v>79</v>
      </c>
      <c r="C6" s="363"/>
      <c r="D6" s="363" t="s">
        <v>80</v>
      </c>
      <c r="E6" s="363"/>
      <c r="F6" s="363" t="s">
        <v>81</v>
      </c>
      <c r="G6" s="363"/>
      <c r="H6" s="363" t="s">
        <v>82</v>
      </c>
      <c r="I6" s="363"/>
    </row>
    <row r="7" spans="1:9" s="41" customFormat="1" ht="27.75" customHeight="1">
      <c r="A7" s="368"/>
      <c r="B7" s="54" t="s">
        <v>0</v>
      </c>
      <c r="C7" s="54" t="s">
        <v>3</v>
      </c>
      <c r="D7" s="54" t="s">
        <v>0</v>
      </c>
      <c r="E7" s="54" t="s">
        <v>3</v>
      </c>
      <c r="F7" s="54" t="s">
        <v>0</v>
      </c>
      <c r="G7" s="54" t="s">
        <v>3</v>
      </c>
      <c r="H7" s="54" t="s">
        <v>0</v>
      </c>
      <c r="I7" s="54" t="s">
        <v>3</v>
      </c>
    </row>
    <row r="8" spans="1:9" s="40" customFormat="1" ht="12.75" customHeight="1">
      <c r="A8" s="42"/>
      <c r="B8" s="364" t="s">
        <v>83</v>
      </c>
      <c r="C8" s="364"/>
      <c r="D8" s="364" t="s">
        <v>84</v>
      </c>
      <c r="E8" s="364"/>
      <c r="F8" s="364" t="s">
        <v>83</v>
      </c>
      <c r="G8" s="364"/>
      <c r="H8" s="364" t="s">
        <v>84</v>
      </c>
      <c r="I8" s="364"/>
    </row>
    <row r="9" spans="1:9" s="47" customFormat="1" ht="18" customHeight="1">
      <c r="A9" s="43" t="s">
        <v>20</v>
      </c>
      <c r="B9" s="44">
        <f>SUM(B10:B34)</f>
        <v>16276.9</v>
      </c>
      <c r="C9" s="45">
        <f>SUM(C10:C34)</f>
        <v>16156.400000000001</v>
      </c>
      <c r="D9" s="46">
        <v>56.3</v>
      </c>
      <c r="E9" s="46">
        <v>56.1</v>
      </c>
      <c r="F9" s="45">
        <f>SUM(F10:F34)</f>
        <v>1678.1999999999998</v>
      </c>
      <c r="G9" s="45">
        <f>SUM(G10:G34)</f>
        <v>1698</v>
      </c>
      <c r="H9" s="46">
        <v>9.3</v>
      </c>
      <c r="I9" s="46">
        <v>9.5</v>
      </c>
    </row>
    <row r="10" spans="1:9" ht="15.75" customHeight="1">
      <c r="A10" s="48" t="s">
        <v>21</v>
      </c>
      <c r="B10" s="49">
        <v>658.8</v>
      </c>
      <c r="C10" s="49">
        <v>640.9</v>
      </c>
      <c r="D10" s="49">
        <v>56.6</v>
      </c>
      <c r="E10" s="49">
        <v>55.3</v>
      </c>
      <c r="F10" s="50">
        <v>71</v>
      </c>
      <c r="G10" s="50">
        <v>76.5</v>
      </c>
      <c r="H10" s="49">
        <v>9.7</v>
      </c>
      <c r="I10" s="49">
        <v>10.7</v>
      </c>
    </row>
    <row r="11" spans="1:9" ht="15.75" customHeight="1">
      <c r="A11" s="48" t="s">
        <v>22</v>
      </c>
      <c r="B11" s="49">
        <v>382.1</v>
      </c>
      <c r="C11" s="49">
        <v>366</v>
      </c>
      <c r="D11" s="49">
        <v>51</v>
      </c>
      <c r="E11" s="49">
        <v>48.8</v>
      </c>
      <c r="F11" s="50">
        <v>49.7</v>
      </c>
      <c r="G11" s="50">
        <v>52.1</v>
      </c>
      <c r="H11" s="49">
        <v>11.5</v>
      </c>
      <c r="I11" s="49">
        <v>12.5</v>
      </c>
    </row>
    <row r="12" spans="1:9" ht="15.75" customHeight="1">
      <c r="A12" s="48" t="s">
        <v>23</v>
      </c>
      <c r="B12" s="49">
        <v>1425.4</v>
      </c>
      <c r="C12" s="49">
        <v>1390.9</v>
      </c>
      <c r="D12" s="49">
        <v>59.1</v>
      </c>
      <c r="E12" s="49">
        <v>58</v>
      </c>
      <c r="F12" s="50">
        <v>121.7</v>
      </c>
      <c r="G12" s="50">
        <v>129.2</v>
      </c>
      <c r="H12" s="49">
        <v>7.9</v>
      </c>
      <c r="I12" s="49">
        <v>8.5</v>
      </c>
    </row>
    <row r="13" spans="1:9" ht="15.75" customHeight="1">
      <c r="A13" s="48" t="s">
        <v>24</v>
      </c>
      <c r="B13" s="49">
        <v>748.4</v>
      </c>
      <c r="C13" s="49">
        <v>734.3</v>
      </c>
      <c r="D13" s="49">
        <v>50</v>
      </c>
      <c r="E13" s="49">
        <v>49.4</v>
      </c>
      <c r="F13" s="50">
        <v>122.9</v>
      </c>
      <c r="G13" s="50">
        <v>125.3</v>
      </c>
      <c r="H13" s="49">
        <v>14.1</v>
      </c>
      <c r="I13" s="49">
        <v>14.6</v>
      </c>
    </row>
    <row r="14" spans="1:9" ht="15.75" customHeight="1">
      <c r="A14" s="48" t="s">
        <v>25</v>
      </c>
      <c r="B14" s="49">
        <v>507.6</v>
      </c>
      <c r="C14" s="49">
        <v>510.6</v>
      </c>
      <c r="D14" s="49">
        <v>55.9</v>
      </c>
      <c r="E14" s="49">
        <v>56.4</v>
      </c>
      <c r="F14" s="50">
        <v>63.7</v>
      </c>
      <c r="G14" s="50">
        <v>62</v>
      </c>
      <c r="H14" s="49">
        <v>11.2</v>
      </c>
      <c r="I14" s="49">
        <v>10.8</v>
      </c>
    </row>
    <row r="15" spans="1:9" ht="15.75" customHeight="1">
      <c r="A15" s="48" t="s">
        <v>26</v>
      </c>
      <c r="B15" s="49">
        <v>505.5</v>
      </c>
      <c r="C15" s="49">
        <v>496.3</v>
      </c>
      <c r="D15" s="49">
        <v>54.8</v>
      </c>
      <c r="E15" s="49">
        <v>53.8</v>
      </c>
      <c r="F15" s="50">
        <v>56.3</v>
      </c>
      <c r="G15" s="50">
        <v>58.2</v>
      </c>
      <c r="H15" s="49">
        <v>10</v>
      </c>
      <c r="I15" s="49">
        <v>10.5</v>
      </c>
    </row>
    <row r="16" spans="1:9" ht="15.75" customHeight="1">
      <c r="A16" s="48" t="s">
        <v>27</v>
      </c>
      <c r="B16" s="49">
        <v>734.9</v>
      </c>
      <c r="C16" s="49">
        <v>719.7</v>
      </c>
      <c r="D16" s="49">
        <v>56</v>
      </c>
      <c r="E16" s="49">
        <v>55.2</v>
      </c>
      <c r="F16" s="50">
        <v>81.4</v>
      </c>
      <c r="G16" s="50">
        <v>86.2</v>
      </c>
      <c r="H16" s="49">
        <v>10</v>
      </c>
      <c r="I16" s="49">
        <v>10.7</v>
      </c>
    </row>
    <row r="17" spans="1:9" ht="15.75" customHeight="1">
      <c r="A17" s="48" t="s">
        <v>28</v>
      </c>
      <c r="B17" s="49">
        <v>556.9</v>
      </c>
      <c r="C17" s="49">
        <v>559</v>
      </c>
      <c r="D17" s="49">
        <v>54.7</v>
      </c>
      <c r="E17" s="49">
        <v>55</v>
      </c>
      <c r="F17" s="50">
        <v>53.5</v>
      </c>
      <c r="G17" s="50">
        <v>51.9</v>
      </c>
      <c r="H17" s="49">
        <v>8.8</v>
      </c>
      <c r="I17" s="49">
        <v>8.5</v>
      </c>
    </row>
    <row r="18" spans="1:9" ht="15.75" customHeight="1">
      <c r="A18" s="48" t="s">
        <v>85</v>
      </c>
      <c r="B18" s="49">
        <v>736.3</v>
      </c>
      <c r="C18" s="49">
        <v>741.1</v>
      </c>
      <c r="D18" s="49">
        <v>57.8</v>
      </c>
      <c r="E18" s="49">
        <v>58</v>
      </c>
      <c r="F18" s="50">
        <v>53.5</v>
      </c>
      <c r="G18" s="50">
        <v>51.9</v>
      </c>
      <c r="H18" s="49">
        <v>6.8</v>
      </c>
      <c r="I18" s="49">
        <v>6.5</v>
      </c>
    </row>
    <row r="19" spans="1:9" ht="15.75" customHeight="1">
      <c r="A19" s="48" t="s">
        <v>29</v>
      </c>
      <c r="B19" s="49">
        <v>375.7</v>
      </c>
      <c r="C19" s="49">
        <v>376.8</v>
      </c>
      <c r="D19" s="49">
        <v>52.9</v>
      </c>
      <c r="E19" s="49">
        <v>53.3</v>
      </c>
      <c r="F19" s="50">
        <v>53.1</v>
      </c>
      <c r="G19" s="50">
        <v>52.6</v>
      </c>
      <c r="H19" s="49">
        <v>12.4</v>
      </c>
      <c r="I19" s="49">
        <v>12.2</v>
      </c>
    </row>
    <row r="20" spans="1:9" ht="15.75" customHeight="1">
      <c r="A20" s="48" t="s">
        <v>30</v>
      </c>
      <c r="B20" s="49">
        <v>298.5</v>
      </c>
      <c r="C20" s="49">
        <v>292.1</v>
      </c>
      <c r="D20" s="49">
        <v>55.6</v>
      </c>
      <c r="E20" s="49">
        <v>54.7</v>
      </c>
      <c r="F20" s="50">
        <v>57</v>
      </c>
      <c r="G20" s="50">
        <v>58.3</v>
      </c>
      <c r="H20" s="49">
        <v>16</v>
      </c>
      <c r="I20" s="49">
        <v>16.6</v>
      </c>
    </row>
    <row r="21" spans="1:9" ht="15.75" customHeight="1">
      <c r="A21" s="173" t="s">
        <v>31</v>
      </c>
      <c r="B21" s="174">
        <v>1047</v>
      </c>
      <c r="C21" s="174">
        <v>1050.8</v>
      </c>
      <c r="D21" s="174">
        <v>55.9</v>
      </c>
      <c r="E21" s="174">
        <v>56.2</v>
      </c>
      <c r="F21" s="175">
        <v>87.9</v>
      </c>
      <c r="G21" s="175">
        <v>85.8</v>
      </c>
      <c r="H21" s="174">
        <v>7.7</v>
      </c>
      <c r="I21" s="174">
        <v>7.5</v>
      </c>
    </row>
    <row r="22" spans="1:9" ht="15.75" customHeight="1">
      <c r="A22" s="48" t="s">
        <v>32</v>
      </c>
      <c r="B22" s="49">
        <v>498.1</v>
      </c>
      <c r="C22" s="49">
        <v>489.7</v>
      </c>
      <c r="D22" s="49">
        <v>57.5</v>
      </c>
      <c r="E22" s="49">
        <v>56.8</v>
      </c>
      <c r="F22" s="50">
        <v>53.3</v>
      </c>
      <c r="G22" s="50">
        <v>56.3</v>
      </c>
      <c r="H22" s="49">
        <v>9.7</v>
      </c>
      <c r="I22" s="49">
        <v>10.3</v>
      </c>
    </row>
    <row r="23" spans="1:9" ht="15.75" customHeight="1">
      <c r="A23" s="48" t="s">
        <v>33</v>
      </c>
      <c r="B23" s="49">
        <v>1000.6</v>
      </c>
      <c r="C23" s="49">
        <v>986.6</v>
      </c>
      <c r="D23" s="49">
        <v>56.7</v>
      </c>
      <c r="E23" s="49">
        <v>56.1</v>
      </c>
      <c r="F23" s="50">
        <v>72.5</v>
      </c>
      <c r="G23" s="50">
        <v>77.2</v>
      </c>
      <c r="H23" s="49">
        <v>6.8</v>
      </c>
      <c r="I23" s="49">
        <v>7.3</v>
      </c>
    </row>
    <row r="24" spans="1:9" ht="15.75" customHeight="1">
      <c r="A24" s="48" t="s">
        <v>34</v>
      </c>
      <c r="B24" s="49">
        <v>570.4</v>
      </c>
      <c r="C24" s="49">
        <v>575</v>
      </c>
      <c r="D24" s="49">
        <v>53.3</v>
      </c>
      <c r="E24" s="49">
        <v>54</v>
      </c>
      <c r="F24" s="50">
        <v>82.6</v>
      </c>
      <c r="G24" s="50">
        <v>78.3</v>
      </c>
      <c r="H24" s="49">
        <v>12.6</v>
      </c>
      <c r="I24" s="49">
        <v>12</v>
      </c>
    </row>
    <row r="25" spans="1:9" ht="15.75" customHeight="1">
      <c r="A25" s="48" t="s">
        <v>35</v>
      </c>
      <c r="B25" s="49">
        <v>474.2</v>
      </c>
      <c r="C25" s="49">
        <v>460.2</v>
      </c>
      <c r="D25" s="49">
        <v>56.9</v>
      </c>
      <c r="E25" s="49">
        <v>55.1</v>
      </c>
      <c r="F25" s="50">
        <v>56.3</v>
      </c>
      <c r="G25" s="50">
        <v>60.1</v>
      </c>
      <c r="H25" s="49">
        <v>10.6</v>
      </c>
      <c r="I25" s="49">
        <v>11.6</v>
      </c>
    </row>
    <row r="26" spans="1:9" ht="15.75" customHeight="1">
      <c r="A26" s="48" t="s">
        <v>36</v>
      </c>
      <c r="B26" s="49">
        <v>478.5</v>
      </c>
      <c r="C26" s="49">
        <v>481.4</v>
      </c>
      <c r="D26" s="49">
        <v>56.8</v>
      </c>
      <c r="E26" s="49">
        <v>57.4</v>
      </c>
      <c r="F26" s="50">
        <v>48.8</v>
      </c>
      <c r="G26" s="50">
        <v>48</v>
      </c>
      <c r="H26" s="49">
        <v>9.3</v>
      </c>
      <c r="I26" s="49">
        <v>9.1</v>
      </c>
    </row>
    <row r="27" spans="1:9" ht="15.75" customHeight="1">
      <c r="A27" s="48" t="s">
        <v>37</v>
      </c>
      <c r="B27" s="49">
        <v>407.6</v>
      </c>
      <c r="C27" s="49">
        <v>399.1</v>
      </c>
      <c r="D27" s="49">
        <v>52</v>
      </c>
      <c r="E27" s="49">
        <v>51</v>
      </c>
      <c r="F27" s="50">
        <v>52.8</v>
      </c>
      <c r="G27" s="50">
        <v>53.9</v>
      </c>
      <c r="H27" s="49">
        <v>11.5</v>
      </c>
      <c r="I27" s="49">
        <v>11.9</v>
      </c>
    </row>
    <row r="28" spans="1:9" ht="15.75" customHeight="1">
      <c r="A28" s="48" t="s">
        <v>38</v>
      </c>
      <c r="B28" s="49">
        <v>1236.6</v>
      </c>
      <c r="C28" s="49">
        <v>1247.1</v>
      </c>
      <c r="D28" s="49">
        <v>59.7</v>
      </c>
      <c r="E28" s="49">
        <v>60.6</v>
      </c>
      <c r="F28" s="50">
        <v>84.6</v>
      </c>
      <c r="G28" s="50">
        <v>80.4</v>
      </c>
      <c r="H28" s="49">
        <v>6.4</v>
      </c>
      <c r="I28" s="49">
        <v>6.1</v>
      </c>
    </row>
    <row r="29" spans="1:9" ht="15.75" customHeight="1">
      <c r="A29" s="48" t="s">
        <v>39</v>
      </c>
      <c r="B29" s="49">
        <v>441</v>
      </c>
      <c r="C29" s="49">
        <v>442.2</v>
      </c>
      <c r="D29" s="49">
        <v>55.8</v>
      </c>
      <c r="E29" s="49">
        <v>56.2</v>
      </c>
      <c r="F29" s="50">
        <v>55.9</v>
      </c>
      <c r="G29" s="50">
        <v>55</v>
      </c>
      <c r="H29" s="49">
        <v>11.2</v>
      </c>
      <c r="I29" s="49">
        <v>11.1</v>
      </c>
    </row>
    <row r="30" spans="1:9" ht="15.75" customHeight="1">
      <c r="A30" s="48" t="s">
        <v>40</v>
      </c>
      <c r="B30" s="49">
        <v>510.1</v>
      </c>
      <c r="C30" s="49">
        <v>516</v>
      </c>
      <c r="D30" s="49">
        <v>53.9</v>
      </c>
      <c r="E30" s="49">
        <v>54.7</v>
      </c>
      <c r="F30" s="50">
        <v>53</v>
      </c>
      <c r="G30" s="50">
        <v>50.2</v>
      </c>
      <c r="H30" s="49">
        <v>9.4</v>
      </c>
      <c r="I30" s="49">
        <v>8.9</v>
      </c>
    </row>
    <row r="31" spans="1:9" ht="15.75" customHeight="1">
      <c r="A31" s="48" t="s">
        <v>41</v>
      </c>
      <c r="B31" s="49">
        <v>517.5</v>
      </c>
      <c r="C31" s="49">
        <v>518.4</v>
      </c>
      <c r="D31" s="49">
        <v>56.2</v>
      </c>
      <c r="E31" s="49">
        <v>56.7</v>
      </c>
      <c r="F31" s="50">
        <v>59.8</v>
      </c>
      <c r="G31" s="50">
        <v>59.2</v>
      </c>
      <c r="H31" s="49">
        <v>10.4</v>
      </c>
      <c r="I31" s="49">
        <v>10.2</v>
      </c>
    </row>
    <row r="32" spans="1:9" ht="15.75" customHeight="1">
      <c r="A32" s="48" t="s">
        <v>42</v>
      </c>
      <c r="B32" s="49">
        <v>376.1</v>
      </c>
      <c r="C32" s="49">
        <v>379.3</v>
      </c>
      <c r="D32" s="49">
        <v>56.2</v>
      </c>
      <c r="E32" s="49">
        <v>56.6</v>
      </c>
      <c r="F32" s="50">
        <v>35.7</v>
      </c>
      <c r="G32" s="50">
        <v>34.8</v>
      </c>
      <c r="H32" s="49">
        <v>8.7</v>
      </c>
      <c r="I32" s="49">
        <v>8.4</v>
      </c>
    </row>
    <row r="33" spans="1:9" ht="15.75" customHeight="1">
      <c r="A33" s="48" t="s">
        <v>43</v>
      </c>
      <c r="B33" s="49">
        <v>424.8</v>
      </c>
      <c r="C33" s="49">
        <v>426.1</v>
      </c>
      <c r="D33" s="49">
        <v>55.6</v>
      </c>
      <c r="E33" s="49">
        <v>56.1</v>
      </c>
      <c r="F33" s="50">
        <v>53.9</v>
      </c>
      <c r="G33" s="50">
        <v>53.5</v>
      </c>
      <c r="H33" s="49">
        <v>11.3</v>
      </c>
      <c r="I33" s="49">
        <v>11.2</v>
      </c>
    </row>
    <row r="34" spans="1:9" ht="15.75" customHeight="1">
      <c r="A34" s="48" t="s">
        <v>44</v>
      </c>
      <c r="B34" s="49">
        <v>1364.3</v>
      </c>
      <c r="C34" s="49">
        <v>1356.8</v>
      </c>
      <c r="D34" s="49">
        <v>62.3</v>
      </c>
      <c r="E34" s="49">
        <v>61.8</v>
      </c>
      <c r="F34" s="50">
        <v>97.3</v>
      </c>
      <c r="G34" s="50">
        <v>101.1</v>
      </c>
      <c r="H34" s="49">
        <v>6.7</v>
      </c>
      <c r="I34" s="49">
        <v>6.9</v>
      </c>
    </row>
    <row r="35" spans="1:9" ht="15">
      <c r="A35" s="51"/>
      <c r="B35" s="52"/>
      <c r="C35" s="53"/>
      <c r="D35" s="51"/>
      <c r="E35" s="51"/>
      <c r="F35" s="51"/>
      <c r="G35" s="51"/>
      <c r="H35" s="51"/>
      <c r="I35" s="51"/>
    </row>
    <row r="36" spans="1:9" ht="14.25">
      <c r="A36" s="51"/>
      <c r="C36" s="51"/>
      <c r="D36" s="51"/>
      <c r="E36" s="51"/>
      <c r="F36" s="51"/>
      <c r="G36" s="51"/>
      <c r="H36" s="51"/>
      <c r="I36" s="51"/>
    </row>
    <row r="37" spans="1:9" ht="13.5">
      <c r="A37" s="52"/>
      <c r="C37" s="52"/>
      <c r="D37" s="52"/>
      <c r="E37" s="52"/>
      <c r="F37" s="52"/>
      <c r="G37" s="52"/>
      <c r="H37" s="52"/>
      <c r="I37" s="52"/>
    </row>
    <row r="38" spans="1:9" ht="13.5">
      <c r="A38" s="52"/>
      <c r="C38" s="52"/>
      <c r="D38" s="52"/>
      <c r="E38" s="52"/>
      <c r="F38" s="52"/>
      <c r="G38" s="52"/>
      <c r="H38" s="52"/>
      <c r="I38" s="52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K15" sqref="K15"/>
    </sheetView>
  </sheetViews>
  <sheetFormatPr defaultColWidth="9.140625" defaultRowHeight="15"/>
  <cols>
    <col min="1" max="1" width="1.28515625" style="76" hidden="1" customWidth="1"/>
    <col min="2" max="2" width="24.140625" style="76" customWidth="1"/>
    <col min="3" max="4" width="17.8515625" style="76" customWidth="1"/>
    <col min="5" max="5" width="17.57421875" style="76" customWidth="1"/>
    <col min="6" max="6" width="16.7109375" style="76" customWidth="1"/>
    <col min="7" max="7" width="9.140625" style="76" customWidth="1"/>
    <col min="8" max="10" width="0" style="76" hidden="1" customWidth="1"/>
    <col min="11" max="16384" width="9.140625" style="76" customWidth="1"/>
  </cols>
  <sheetData>
    <row r="1" s="55" customFormat="1" ht="10.5" customHeight="1">
      <c r="F1" s="56"/>
    </row>
    <row r="2" spans="1:6" s="57" customFormat="1" ht="51" customHeight="1">
      <c r="A2" s="369" t="s">
        <v>86</v>
      </c>
      <c r="B2" s="369"/>
      <c r="C2" s="369"/>
      <c r="D2" s="369"/>
      <c r="E2" s="369"/>
      <c r="F2" s="369"/>
    </row>
    <row r="3" spans="1:6" s="57" customFormat="1" ht="1.5" customHeight="1">
      <c r="A3" s="58"/>
      <c r="B3" s="58"/>
      <c r="C3" s="58"/>
      <c r="D3" s="58"/>
      <c r="E3" s="58"/>
      <c r="F3" s="58"/>
    </row>
    <row r="4" spans="1:6" s="57" customFormat="1" ht="16.5" customHeight="1" thickBot="1">
      <c r="A4" s="58"/>
      <c r="B4" s="58"/>
      <c r="C4" s="58"/>
      <c r="D4" s="58"/>
      <c r="E4" s="58"/>
      <c r="F4" s="59" t="s">
        <v>87</v>
      </c>
    </row>
    <row r="5" spans="1:6" s="57" customFormat="1" ht="24.75" customHeight="1">
      <c r="A5" s="58"/>
      <c r="B5" s="370"/>
      <c r="C5" s="372" t="s">
        <v>199</v>
      </c>
      <c r="D5" s="374" t="s">
        <v>200</v>
      </c>
      <c r="E5" s="374" t="s">
        <v>88</v>
      </c>
      <c r="F5" s="376"/>
    </row>
    <row r="6" spans="1:6" s="57" customFormat="1" ht="54.75" customHeight="1">
      <c r="A6" s="60"/>
      <c r="B6" s="371"/>
      <c r="C6" s="373"/>
      <c r="D6" s="375"/>
      <c r="E6" s="61" t="s">
        <v>2</v>
      </c>
      <c r="F6" s="203" t="s">
        <v>89</v>
      </c>
    </row>
    <row r="7" spans="2:6" s="62" customFormat="1" ht="19.5" customHeight="1">
      <c r="B7" s="214" t="s">
        <v>19</v>
      </c>
      <c r="C7" s="209">
        <v>1</v>
      </c>
      <c r="D7" s="64">
        <v>2</v>
      </c>
      <c r="E7" s="63">
        <v>3</v>
      </c>
      <c r="F7" s="204">
        <v>4</v>
      </c>
    </row>
    <row r="8" spans="2:10" s="65" customFormat="1" ht="27.75" customHeight="1">
      <c r="B8" s="215" t="s">
        <v>161</v>
      </c>
      <c r="C8" s="210">
        <f>SUM(C9:C36)</f>
        <v>6660</v>
      </c>
      <c r="D8" s="66">
        <f>SUM(D9:D36)</f>
        <v>3433</v>
      </c>
      <c r="E8" s="67">
        <f>IF(ISERROR(D8*100/C8),"-",(D8*100/C8))</f>
        <v>51.546546546546544</v>
      </c>
      <c r="F8" s="205">
        <f aca="true" t="shared" si="0" ref="F8:F33">D8-C8</f>
        <v>-3227</v>
      </c>
      <c r="I8" s="68"/>
      <c r="J8" s="68"/>
    </row>
    <row r="9" spans="2:10" s="69" customFormat="1" ht="17.25" customHeight="1">
      <c r="B9" s="216" t="s">
        <v>133</v>
      </c>
      <c r="C9" s="211">
        <v>3243</v>
      </c>
      <c r="D9" s="70">
        <v>1826</v>
      </c>
      <c r="E9" s="71">
        <f aca="true" t="shared" si="1" ref="E9:E36">IF(ISERROR(D9*100/C9),"-",(D9*100/C9))</f>
        <v>56.3058896083873</v>
      </c>
      <c r="F9" s="206">
        <f t="shared" si="0"/>
        <v>-1417</v>
      </c>
      <c r="H9" s="72">
        <f>ROUND(D9/$D$8*100,1)</f>
        <v>53.2</v>
      </c>
      <c r="I9" s="73">
        <f>ROUND(C9/1000,1)</f>
        <v>3.2</v>
      </c>
      <c r="J9" s="73">
        <f>ROUND(D9/1000,1)</f>
        <v>1.8</v>
      </c>
    </row>
    <row r="10" spans="2:10" s="69" customFormat="1" ht="17.25" customHeight="1">
      <c r="B10" s="216" t="s">
        <v>134</v>
      </c>
      <c r="C10" s="211">
        <v>35</v>
      </c>
      <c r="D10" s="70">
        <v>0</v>
      </c>
      <c r="E10" s="71">
        <f t="shared" si="1"/>
        <v>0</v>
      </c>
      <c r="F10" s="201">
        <f t="shared" si="0"/>
        <v>-35</v>
      </c>
      <c r="H10" s="72">
        <f aca="true" t="shared" si="2" ref="H10:H33">ROUND(D10/$D$8*100,1)</f>
        <v>0</v>
      </c>
      <c r="I10" s="73">
        <f aca="true" t="shared" si="3" ref="I10:J33">ROUND(C10/1000,1)</f>
        <v>0</v>
      </c>
      <c r="J10" s="73">
        <f t="shared" si="3"/>
        <v>0</v>
      </c>
    </row>
    <row r="11" spans="2:10" s="69" customFormat="1" ht="17.25" customHeight="1">
      <c r="B11" s="216" t="s">
        <v>135</v>
      </c>
      <c r="C11" s="211">
        <v>0</v>
      </c>
      <c r="D11" s="70">
        <v>0</v>
      </c>
      <c r="E11" s="71" t="str">
        <f t="shared" si="1"/>
        <v>-</v>
      </c>
      <c r="F11" s="201">
        <f t="shared" si="0"/>
        <v>0</v>
      </c>
      <c r="H11" s="74">
        <f t="shared" si="2"/>
        <v>0</v>
      </c>
      <c r="I11" s="73">
        <f t="shared" si="3"/>
        <v>0</v>
      </c>
      <c r="J11" s="73">
        <f t="shared" si="3"/>
        <v>0</v>
      </c>
    </row>
    <row r="12" spans="2:10" s="69" customFormat="1" ht="17.25" customHeight="1">
      <c r="B12" s="216" t="s">
        <v>136</v>
      </c>
      <c r="C12" s="211">
        <v>0</v>
      </c>
      <c r="D12" s="70">
        <v>54</v>
      </c>
      <c r="E12" s="71" t="str">
        <f t="shared" si="1"/>
        <v>-</v>
      </c>
      <c r="F12" s="201">
        <f t="shared" si="0"/>
        <v>54</v>
      </c>
      <c r="H12" s="72">
        <f t="shared" si="2"/>
        <v>1.6</v>
      </c>
      <c r="I12" s="73">
        <f t="shared" si="3"/>
        <v>0</v>
      </c>
      <c r="J12" s="73">
        <f t="shared" si="3"/>
        <v>0.1</v>
      </c>
    </row>
    <row r="13" spans="2:10" s="69" customFormat="1" ht="17.25" customHeight="1">
      <c r="B13" s="216" t="s">
        <v>137</v>
      </c>
      <c r="C13" s="211">
        <v>107</v>
      </c>
      <c r="D13" s="70">
        <v>0</v>
      </c>
      <c r="E13" s="71">
        <f t="shared" si="1"/>
        <v>0</v>
      </c>
      <c r="F13" s="201">
        <f t="shared" si="0"/>
        <v>-107</v>
      </c>
      <c r="H13" s="74">
        <f t="shared" si="2"/>
        <v>0</v>
      </c>
      <c r="I13" s="73">
        <f t="shared" si="3"/>
        <v>0.1</v>
      </c>
      <c r="J13" s="73">
        <f t="shared" si="3"/>
        <v>0</v>
      </c>
    </row>
    <row r="14" spans="2:10" s="69" customFormat="1" ht="17.25" customHeight="1">
      <c r="B14" s="216" t="s">
        <v>138</v>
      </c>
      <c r="C14" s="211">
        <v>0</v>
      </c>
      <c r="D14" s="70">
        <v>0</v>
      </c>
      <c r="E14" s="71" t="str">
        <f t="shared" si="1"/>
        <v>-</v>
      </c>
      <c r="F14" s="201">
        <f t="shared" si="0"/>
        <v>0</v>
      </c>
      <c r="H14" s="72">
        <f t="shared" si="2"/>
        <v>0</v>
      </c>
      <c r="I14" s="73">
        <f t="shared" si="3"/>
        <v>0</v>
      </c>
      <c r="J14" s="73">
        <f t="shared" si="3"/>
        <v>0</v>
      </c>
    </row>
    <row r="15" spans="2:10" s="69" customFormat="1" ht="17.25" customHeight="1">
      <c r="B15" s="216" t="s">
        <v>139</v>
      </c>
      <c r="C15" s="211">
        <v>108</v>
      </c>
      <c r="D15" s="70">
        <v>0</v>
      </c>
      <c r="E15" s="71">
        <f t="shared" si="1"/>
        <v>0</v>
      </c>
      <c r="F15" s="201">
        <f t="shared" si="0"/>
        <v>-108</v>
      </c>
      <c r="H15" s="72">
        <f t="shared" si="2"/>
        <v>0</v>
      </c>
      <c r="I15" s="73">
        <f t="shared" si="3"/>
        <v>0.1</v>
      </c>
      <c r="J15" s="73">
        <f t="shared" si="3"/>
        <v>0</v>
      </c>
    </row>
    <row r="16" spans="2:10" s="69" customFormat="1" ht="17.25" customHeight="1">
      <c r="B16" s="216" t="s">
        <v>140</v>
      </c>
      <c r="C16" s="211">
        <v>213</v>
      </c>
      <c r="D16" s="70">
        <v>114</v>
      </c>
      <c r="E16" s="71">
        <f t="shared" si="1"/>
        <v>53.521126760563384</v>
      </c>
      <c r="F16" s="201">
        <f t="shared" si="0"/>
        <v>-99</v>
      </c>
      <c r="H16" s="72">
        <f t="shared" si="2"/>
        <v>3.3</v>
      </c>
      <c r="I16" s="73">
        <f t="shared" si="3"/>
        <v>0.2</v>
      </c>
      <c r="J16" s="73">
        <f t="shared" si="3"/>
        <v>0.1</v>
      </c>
    </row>
    <row r="17" spans="2:10" s="69" customFormat="1" ht="17.25" customHeight="1">
      <c r="B17" s="216" t="s">
        <v>141</v>
      </c>
      <c r="C17" s="211">
        <v>827</v>
      </c>
      <c r="D17" s="70">
        <v>102</v>
      </c>
      <c r="E17" s="71">
        <f t="shared" si="1"/>
        <v>12.333736396614269</v>
      </c>
      <c r="F17" s="201">
        <f t="shared" si="0"/>
        <v>-725</v>
      </c>
      <c r="H17" s="72">
        <f t="shared" si="2"/>
        <v>3</v>
      </c>
      <c r="I17" s="73">
        <f t="shared" si="3"/>
        <v>0.8</v>
      </c>
      <c r="J17" s="73">
        <f t="shared" si="3"/>
        <v>0.1</v>
      </c>
    </row>
    <row r="18" spans="2:10" s="69" customFormat="1" ht="17.25" customHeight="1">
      <c r="B18" s="216" t="s">
        <v>142</v>
      </c>
      <c r="C18" s="211">
        <v>178</v>
      </c>
      <c r="D18" s="70">
        <v>217</v>
      </c>
      <c r="E18" s="71">
        <f t="shared" si="1"/>
        <v>121.91011235955057</v>
      </c>
      <c r="F18" s="201">
        <f t="shared" si="0"/>
        <v>39</v>
      </c>
      <c r="H18" s="72">
        <f t="shared" si="2"/>
        <v>6.3</v>
      </c>
      <c r="I18" s="73">
        <f t="shared" si="3"/>
        <v>0.2</v>
      </c>
      <c r="J18" s="73">
        <f t="shared" si="3"/>
        <v>0.2</v>
      </c>
    </row>
    <row r="19" spans="2:10" s="69" customFormat="1" ht="17.25" customHeight="1">
      <c r="B19" s="216" t="s">
        <v>143</v>
      </c>
      <c r="C19" s="211">
        <v>178</v>
      </c>
      <c r="D19" s="70">
        <v>0</v>
      </c>
      <c r="E19" s="71">
        <f t="shared" si="1"/>
        <v>0</v>
      </c>
      <c r="F19" s="201">
        <f t="shared" si="0"/>
        <v>-178</v>
      </c>
      <c r="H19" s="72">
        <f t="shared" si="2"/>
        <v>0</v>
      </c>
      <c r="I19" s="73">
        <f t="shared" si="3"/>
        <v>0.2</v>
      </c>
      <c r="J19" s="73">
        <f t="shared" si="3"/>
        <v>0</v>
      </c>
    </row>
    <row r="20" spans="2:10" s="69" customFormat="1" ht="17.25" customHeight="1">
      <c r="B20" s="216" t="s">
        <v>144</v>
      </c>
      <c r="C20" s="211">
        <v>37</v>
      </c>
      <c r="D20" s="70">
        <v>22</v>
      </c>
      <c r="E20" s="71">
        <f t="shared" si="1"/>
        <v>59.45945945945946</v>
      </c>
      <c r="F20" s="201">
        <f t="shared" si="0"/>
        <v>-15</v>
      </c>
      <c r="H20" s="74">
        <f t="shared" si="2"/>
        <v>0.6</v>
      </c>
      <c r="I20" s="73">
        <f t="shared" si="3"/>
        <v>0</v>
      </c>
      <c r="J20" s="73">
        <f t="shared" si="3"/>
        <v>0</v>
      </c>
    </row>
    <row r="21" spans="2:10" s="69" customFormat="1" ht="17.25" customHeight="1">
      <c r="B21" s="216" t="s">
        <v>145</v>
      </c>
      <c r="C21" s="211">
        <v>112</v>
      </c>
      <c r="D21" s="70">
        <v>122</v>
      </c>
      <c r="E21" s="71">
        <f t="shared" si="1"/>
        <v>108.92857142857143</v>
      </c>
      <c r="F21" s="201">
        <f t="shared" si="0"/>
        <v>10</v>
      </c>
      <c r="H21" s="74">
        <f t="shared" si="2"/>
        <v>3.6</v>
      </c>
      <c r="I21" s="73">
        <f t="shared" si="3"/>
        <v>0.1</v>
      </c>
      <c r="J21" s="73">
        <f t="shared" si="3"/>
        <v>0.1</v>
      </c>
    </row>
    <row r="22" spans="2:10" s="69" customFormat="1" ht="17.25" customHeight="1">
      <c r="B22" s="216" t="s">
        <v>146</v>
      </c>
      <c r="C22" s="211">
        <v>186</v>
      </c>
      <c r="D22" s="70">
        <v>61</v>
      </c>
      <c r="E22" s="71">
        <f t="shared" si="1"/>
        <v>32.795698924731184</v>
      </c>
      <c r="F22" s="201">
        <f t="shared" si="0"/>
        <v>-125</v>
      </c>
      <c r="H22" s="74">
        <f t="shared" si="2"/>
        <v>1.8</v>
      </c>
      <c r="I22" s="73">
        <f t="shared" si="3"/>
        <v>0.2</v>
      </c>
      <c r="J22" s="73">
        <f t="shared" si="3"/>
        <v>0.1</v>
      </c>
    </row>
    <row r="23" spans="2:10" s="69" customFormat="1" ht="17.25" customHeight="1">
      <c r="B23" s="216" t="s">
        <v>147</v>
      </c>
      <c r="C23" s="211">
        <v>608</v>
      </c>
      <c r="D23" s="70">
        <v>142</v>
      </c>
      <c r="E23" s="71">
        <f t="shared" si="1"/>
        <v>23.355263157894736</v>
      </c>
      <c r="F23" s="201">
        <f t="shared" si="0"/>
        <v>-466</v>
      </c>
      <c r="H23" s="72">
        <f t="shared" si="2"/>
        <v>4.1</v>
      </c>
      <c r="I23" s="73">
        <f t="shared" si="3"/>
        <v>0.6</v>
      </c>
      <c r="J23" s="73">
        <f t="shared" si="3"/>
        <v>0.1</v>
      </c>
    </row>
    <row r="24" spans="2:10" s="69" customFormat="1" ht="17.25" customHeight="1">
      <c r="B24" s="216" t="s">
        <v>148</v>
      </c>
      <c r="C24" s="212">
        <v>108</v>
      </c>
      <c r="D24" s="75">
        <v>12</v>
      </c>
      <c r="E24" s="71">
        <f t="shared" si="1"/>
        <v>11.11111111111111</v>
      </c>
      <c r="F24" s="201">
        <f t="shared" si="0"/>
        <v>-96</v>
      </c>
      <c r="H24" s="72">
        <f t="shared" si="2"/>
        <v>0.3</v>
      </c>
      <c r="I24" s="73">
        <f t="shared" si="3"/>
        <v>0.1</v>
      </c>
      <c r="J24" s="73">
        <f t="shared" si="3"/>
        <v>0</v>
      </c>
    </row>
    <row r="25" spans="2:10" s="69" customFormat="1" ht="17.25" customHeight="1">
      <c r="B25" s="216" t="s">
        <v>149</v>
      </c>
      <c r="C25" s="211">
        <v>48</v>
      </c>
      <c r="D25" s="70">
        <v>0</v>
      </c>
      <c r="E25" s="71">
        <f t="shared" si="1"/>
        <v>0</v>
      </c>
      <c r="F25" s="201">
        <f t="shared" si="0"/>
        <v>-48</v>
      </c>
      <c r="H25" s="72">
        <f t="shared" si="2"/>
        <v>0</v>
      </c>
      <c r="I25" s="73">
        <f t="shared" si="3"/>
        <v>0</v>
      </c>
      <c r="J25" s="73">
        <f t="shared" si="3"/>
        <v>0</v>
      </c>
    </row>
    <row r="26" spans="2:10" s="69" customFormat="1" ht="17.25" customHeight="1">
      <c r="B26" s="216" t="s">
        <v>150</v>
      </c>
      <c r="C26" s="211">
        <v>45</v>
      </c>
      <c r="D26" s="70">
        <v>117</v>
      </c>
      <c r="E26" s="71">
        <f t="shared" si="1"/>
        <v>260</v>
      </c>
      <c r="F26" s="201">
        <f t="shared" si="0"/>
        <v>72</v>
      </c>
      <c r="H26" s="72">
        <f t="shared" si="2"/>
        <v>3.4</v>
      </c>
      <c r="I26" s="73">
        <f t="shared" si="3"/>
        <v>0</v>
      </c>
      <c r="J26" s="73">
        <f t="shared" si="3"/>
        <v>0.1</v>
      </c>
    </row>
    <row r="27" spans="2:10" s="69" customFormat="1" ht="17.25" customHeight="1">
      <c r="B27" s="216" t="s">
        <v>151</v>
      </c>
      <c r="C27" s="211">
        <v>185</v>
      </c>
      <c r="D27" s="70">
        <v>30</v>
      </c>
      <c r="E27" s="71">
        <f t="shared" si="1"/>
        <v>16.216216216216218</v>
      </c>
      <c r="F27" s="201">
        <f t="shared" si="0"/>
        <v>-155</v>
      </c>
      <c r="H27" s="72">
        <f t="shared" si="2"/>
        <v>0.9</v>
      </c>
      <c r="I27" s="73">
        <f t="shared" si="3"/>
        <v>0.2</v>
      </c>
      <c r="J27" s="73">
        <f t="shared" si="3"/>
        <v>0</v>
      </c>
    </row>
    <row r="28" spans="2:10" s="69" customFormat="1" ht="17.25" customHeight="1">
      <c r="B28" s="216" t="s">
        <v>152</v>
      </c>
      <c r="C28" s="211">
        <v>102</v>
      </c>
      <c r="D28" s="70">
        <v>261</v>
      </c>
      <c r="E28" s="71">
        <f t="shared" si="1"/>
        <v>255.88235294117646</v>
      </c>
      <c r="F28" s="201">
        <f t="shared" si="0"/>
        <v>159</v>
      </c>
      <c r="H28" s="72">
        <f t="shared" si="2"/>
        <v>7.6</v>
      </c>
      <c r="I28" s="73">
        <f t="shared" si="3"/>
        <v>0.1</v>
      </c>
      <c r="J28" s="73">
        <f t="shared" si="3"/>
        <v>0.3</v>
      </c>
    </row>
    <row r="29" spans="2:10" s="69" customFormat="1" ht="17.25" customHeight="1">
      <c r="B29" s="216" t="s">
        <v>153</v>
      </c>
      <c r="C29" s="211">
        <v>20</v>
      </c>
      <c r="D29" s="70">
        <v>0</v>
      </c>
      <c r="E29" s="71">
        <f t="shared" si="1"/>
        <v>0</v>
      </c>
      <c r="F29" s="201">
        <f t="shared" si="0"/>
        <v>-20</v>
      </c>
      <c r="H29" s="72">
        <f t="shared" si="2"/>
        <v>0</v>
      </c>
      <c r="I29" s="73">
        <f t="shared" si="3"/>
        <v>0</v>
      </c>
      <c r="J29" s="73">
        <f t="shared" si="3"/>
        <v>0</v>
      </c>
    </row>
    <row r="30" spans="2:10" s="69" customFormat="1" ht="17.25" customHeight="1">
      <c r="B30" s="216" t="s">
        <v>154</v>
      </c>
      <c r="C30" s="211">
        <v>68</v>
      </c>
      <c r="D30" s="70">
        <v>50</v>
      </c>
      <c r="E30" s="71">
        <f t="shared" si="1"/>
        <v>73.52941176470588</v>
      </c>
      <c r="F30" s="201">
        <f t="shared" si="0"/>
        <v>-18</v>
      </c>
      <c r="H30" s="72">
        <f t="shared" si="2"/>
        <v>1.5</v>
      </c>
      <c r="I30" s="73">
        <f t="shared" si="3"/>
        <v>0.1</v>
      </c>
      <c r="J30" s="73">
        <f t="shared" si="3"/>
        <v>0.1</v>
      </c>
    </row>
    <row r="31" spans="2:10" s="69" customFormat="1" ht="17.25" customHeight="1">
      <c r="B31" s="216" t="s">
        <v>155</v>
      </c>
      <c r="C31" s="211">
        <v>0</v>
      </c>
      <c r="D31" s="70">
        <v>0</v>
      </c>
      <c r="E31" s="71" t="str">
        <f t="shared" si="1"/>
        <v>-</v>
      </c>
      <c r="F31" s="201">
        <f t="shared" si="0"/>
        <v>0</v>
      </c>
      <c r="H31" s="72">
        <f t="shared" si="2"/>
        <v>0</v>
      </c>
      <c r="I31" s="73">
        <f t="shared" si="3"/>
        <v>0</v>
      </c>
      <c r="J31" s="73">
        <f t="shared" si="3"/>
        <v>0</v>
      </c>
    </row>
    <row r="32" spans="2:10" s="69" customFormat="1" ht="17.25" customHeight="1">
      <c r="B32" s="216" t="s">
        <v>156</v>
      </c>
      <c r="C32" s="211">
        <v>13</v>
      </c>
      <c r="D32" s="70">
        <v>77</v>
      </c>
      <c r="E32" s="71">
        <f t="shared" si="1"/>
        <v>592.3076923076923</v>
      </c>
      <c r="F32" s="201">
        <f t="shared" si="0"/>
        <v>64</v>
      </c>
      <c r="H32" s="72">
        <f t="shared" si="2"/>
        <v>2.2</v>
      </c>
      <c r="I32" s="73">
        <f t="shared" si="3"/>
        <v>0</v>
      </c>
      <c r="J32" s="73">
        <f t="shared" si="3"/>
        <v>0.1</v>
      </c>
    </row>
    <row r="33" spans="2:10" s="69" customFormat="1" ht="17.25" customHeight="1">
      <c r="B33" s="216" t="s">
        <v>157</v>
      </c>
      <c r="C33" s="211">
        <v>118</v>
      </c>
      <c r="D33" s="70">
        <v>124</v>
      </c>
      <c r="E33" s="71">
        <f t="shared" si="1"/>
        <v>105.08474576271186</v>
      </c>
      <c r="F33" s="201">
        <f t="shared" si="0"/>
        <v>6</v>
      </c>
      <c r="H33" s="72">
        <f t="shared" si="2"/>
        <v>3.6</v>
      </c>
      <c r="I33" s="73">
        <f t="shared" si="3"/>
        <v>0.1</v>
      </c>
      <c r="J33" s="73">
        <f t="shared" si="3"/>
        <v>0.1</v>
      </c>
    </row>
    <row r="34" spans="2:10" s="69" customFormat="1" ht="17.25" customHeight="1">
      <c r="B34" s="216" t="s">
        <v>158</v>
      </c>
      <c r="C34" s="211">
        <v>67</v>
      </c>
      <c r="D34" s="70">
        <v>11</v>
      </c>
      <c r="E34" s="71">
        <f t="shared" si="1"/>
        <v>16.417910447761194</v>
      </c>
      <c r="F34" s="201">
        <f>D34-C34</f>
        <v>-56</v>
      </c>
      <c r="H34" s="72"/>
      <c r="I34" s="73"/>
      <c r="J34" s="73"/>
    </row>
    <row r="35" spans="2:10" s="69" customFormat="1" ht="17.25" customHeight="1">
      <c r="B35" s="216" t="s">
        <v>159</v>
      </c>
      <c r="C35" s="211">
        <v>0</v>
      </c>
      <c r="D35" s="70">
        <v>91</v>
      </c>
      <c r="E35" s="71" t="str">
        <f t="shared" si="1"/>
        <v>-</v>
      </c>
      <c r="F35" s="201">
        <f>D35-C35</f>
        <v>91</v>
      </c>
      <c r="H35" s="72"/>
      <c r="I35" s="73"/>
      <c r="J35" s="73"/>
    </row>
    <row r="36" spans="2:10" s="69" customFormat="1" ht="17.25" customHeight="1" thickBot="1">
      <c r="B36" s="217" t="s">
        <v>160</v>
      </c>
      <c r="C36" s="213">
        <v>54</v>
      </c>
      <c r="D36" s="207">
        <v>0</v>
      </c>
      <c r="E36" s="71">
        <f t="shared" si="1"/>
        <v>0</v>
      </c>
      <c r="F36" s="208">
        <f>D36-C36</f>
        <v>-54</v>
      </c>
      <c r="H36" s="72"/>
      <c r="I36" s="73"/>
      <c r="J36" s="73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I15" sqref="I15"/>
    </sheetView>
  </sheetViews>
  <sheetFormatPr defaultColWidth="8.8515625" defaultRowHeight="15"/>
  <cols>
    <col min="1" max="1" width="45.57421875" style="27" customWidth="1"/>
    <col min="2" max="3" width="11.57421875" style="27" customWidth="1"/>
    <col min="4" max="4" width="14.28125" style="27" customWidth="1"/>
    <col min="5" max="5" width="15.28125" style="27" customWidth="1"/>
    <col min="6" max="8" width="8.8515625" style="27" customWidth="1"/>
    <col min="9" max="9" width="43.00390625" style="27" customWidth="1"/>
    <col min="10" max="16384" width="8.8515625" style="27" customWidth="1"/>
  </cols>
  <sheetData>
    <row r="1" spans="1:5" s="22" customFormat="1" ht="41.25" customHeight="1">
      <c r="A1" s="377" t="s">
        <v>201</v>
      </c>
      <c r="B1" s="377"/>
      <c r="C1" s="377"/>
      <c r="D1" s="377"/>
      <c r="E1" s="377"/>
    </row>
    <row r="2" spans="1:5" s="22" customFormat="1" ht="21.75" customHeight="1">
      <c r="A2" s="378" t="s">
        <v>45</v>
      </c>
      <c r="B2" s="378"/>
      <c r="C2" s="378"/>
      <c r="D2" s="378"/>
      <c r="E2" s="378"/>
    </row>
    <row r="3" spans="1:5" s="24" customFormat="1" ht="12" customHeight="1" thickBot="1">
      <c r="A3" s="23"/>
      <c r="B3" s="23"/>
      <c r="C3" s="23"/>
      <c r="D3" s="23"/>
      <c r="E3" s="23"/>
    </row>
    <row r="4" spans="1:5" s="24" customFormat="1" ht="21" customHeight="1">
      <c r="A4" s="379"/>
      <c r="B4" s="381" t="s">
        <v>202</v>
      </c>
      <c r="C4" s="381" t="s">
        <v>203</v>
      </c>
      <c r="D4" s="383" t="s">
        <v>88</v>
      </c>
      <c r="E4" s="384"/>
    </row>
    <row r="5" spans="1:5" s="24" customFormat="1" ht="33" customHeight="1">
      <c r="A5" s="380"/>
      <c r="B5" s="382"/>
      <c r="C5" s="382"/>
      <c r="D5" s="78" t="s">
        <v>90</v>
      </c>
      <c r="E5" s="86" t="s">
        <v>2</v>
      </c>
    </row>
    <row r="6" spans="1:5" s="25" customFormat="1" ht="34.5" customHeight="1">
      <c r="A6" s="87" t="s">
        <v>46</v>
      </c>
      <c r="B6" s="88">
        <f>SUM(B7:B25)</f>
        <v>6660</v>
      </c>
      <c r="C6" s="89">
        <f>SUM(C7:C25)</f>
        <v>3433</v>
      </c>
      <c r="D6" s="90">
        <f>C6-B6</f>
        <v>-3227</v>
      </c>
      <c r="E6" s="91">
        <f>IF(ISERROR(C6*100/B6),"-",(C6*100/B6))</f>
        <v>51.546546546546544</v>
      </c>
    </row>
    <row r="7" spans="1:9" ht="36.75">
      <c r="A7" s="92" t="s">
        <v>47</v>
      </c>
      <c r="B7" s="93">
        <v>0</v>
      </c>
      <c r="C7" s="93">
        <v>7</v>
      </c>
      <c r="D7" s="202">
        <f aca="true" t="shared" si="0" ref="D7:D25">C7-B7</f>
        <v>7</v>
      </c>
      <c r="E7" s="218" t="str">
        <f aca="true" t="shared" si="1" ref="E7:E25">IF(ISERROR(C7*100/B7),"-",(C7*100/B7))</f>
        <v>-</v>
      </c>
      <c r="F7" s="25"/>
      <c r="G7" s="26"/>
      <c r="I7" s="28"/>
    </row>
    <row r="8" spans="1:9" ht="36.75">
      <c r="A8" s="92" t="s">
        <v>48</v>
      </c>
      <c r="B8" s="93">
        <v>0</v>
      </c>
      <c r="C8" s="93">
        <v>88</v>
      </c>
      <c r="D8" s="202">
        <f t="shared" si="0"/>
        <v>88</v>
      </c>
      <c r="E8" s="218" t="str">
        <f t="shared" si="1"/>
        <v>-</v>
      </c>
      <c r="F8" s="25"/>
      <c r="G8" s="26"/>
      <c r="I8" s="28"/>
    </row>
    <row r="9" spans="1:9" s="29" customFormat="1" ht="18">
      <c r="A9" s="92" t="s">
        <v>49</v>
      </c>
      <c r="B9" s="93">
        <v>1085</v>
      </c>
      <c r="C9" s="93">
        <v>153</v>
      </c>
      <c r="D9" s="202">
        <f t="shared" si="0"/>
        <v>-932</v>
      </c>
      <c r="E9" s="218">
        <f t="shared" si="1"/>
        <v>14.101382488479263</v>
      </c>
      <c r="F9" s="25"/>
      <c r="G9" s="26"/>
      <c r="H9" s="27"/>
      <c r="I9" s="28"/>
    </row>
    <row r="10" spans="1:11" ht="36.75">
      <c r="A10" s="92" t="s">
        <v>50</v>
      </c>
      <c r="B10" s="326">
        <v>0</v>
      </c>
      <c r="C10" s="93">
        <v>226</v>
      </c>
      <c r="D10" s="202">
        <f t="shared" si="0"/>
        <v>226</v>
      </c>
      <c r="E10" s="218" t="str">
        <f t="shared" si="1"/>
        <v>-</v>
      </c>
      <c r="F10" s="25"/>
      <c r="G10" s="26"/>
      <c r="I10" s="28"/>
      <c r="K10" s="30"/>
    </row>
    <row r="11" spans="1:9" ht="36.75">
      <c r="A11" s="92" t="s">
        <v>51</v>
      </c>
      <c r="B11" s="93">
        <v>0</v>
      </c>
      <c r="C11" s="93">
        <v>0</v>
      </c>
      <c r="D11" s="202">
        <f t="shared" si="0"/>
        <v>0</v>
      </c>
      <c r="E11" s="218" t="str">
        <f t="shared" si="1"/>
        <v>-</v>
      </c>
      <c r="F11" s="25"/>
      <c r="G11" s="26"/>
      <c r="I11" s="28"/>
    </row>
    <row r="12" spans="1:9" ht="19.5" customHeight="1">
      <c r="A12" s="92" t="s">
        <v>52</v>
      </c>
      <c r="B12" s="93">
        <v>13</v>
      </c>
      <c r="C12" s="93">
        <v>5</v>
      </c>
      <c r="D12" s="202">
        <f t="shared" si="0"/>
        <v>-8</v>
      </c>
      <c r="E12" s="218">
        <f t="shared" si="1"/>
        <v>38.46153846153846</v>
      </c>
      <c r="F12" s="25"/>
      <c r="G12" s="26"/>
      <c r="I12" s="79"/>
    </row>
    <row r="13" spans="1:9" ht="36.75" customHeight="1">
      <c r="A13" s="92" t="s">
        <v>53</v>
      </c>
      <c r="B13" s="326">
        <v>173</v>
      </c>
      <c r="C13" s="93">
        <v>1</v>
      </c>
      <c r="D13" s="202">
        <f t="shared" si="0"/>
        <v>-172</v>
      </c>
      <c r="E13" s="218">
        <f t="shared" si="1"/>
        <v>0.5780346820809249</v>
      </c>
      <c r="F13" s="25"/>
      <c r="G13" s="26"/>
      <c r="I13" s="28"/>
    </row>
    <row r="14" spans="1:9" ht="41.25" customHeight="1">
      <c r="A14" s="92" t="s">
        <v>54</v>
      </c>
      <c r="B14" s="93">
        <v>1095</v>
      </c>
      <c r="C14" s="93">
        <v>14</v>
      </c>
      <c r="D14" s="202">
        <f t="shared" si="0"/>
        <v>-1081</v>
      </c>
      <c r="E14" s="218">
        <f t="shared" si="1"/>
        <v>1.278538812785388</v>
      </c>
      <c r="F14" s="25"/>
      <c r="G14" s="26"/>
      <c r="I14" s="28"/>
    </row>
    <row r="15" spans="1:9" ht="36.75">
      <c r="A15" s="92" t="s">
        <v>55</v>
      </c>
      <c r="B15" s="93">
        <v>17</v>
      </c>
      <c r="C15" s="93">
        <v>0</v>
      </c>
      <c r="D15" s="202">
        <f t="shared" si="0"/>
        <v>-17</v>
      </c>
      <c r="E15" s="218">
        <f t="shared" si="1"/>
        <v>0</v>
      </c>
      <c r="F15" s="25"/>
      <c r="G15" s="26"/>
      <c r="I15" s="28"/>
    </row>
    <row r="16" spans="1:9" ht="23.25" customHeight="1">
      <c r="A16" s="92" t="s">
        <v>56</v>
      </c>
      <c r="B16" s="93">
        <v>29</v>
      </c>
      <c r="C16" s="93">
        <v>216</v>
      </c>
      <c r="D16" s="202">
        <f t="shared" si="0"/>
        <v>187</v>
      </c>
      <c r="E16" s="218">
        <f t="shared" si="1"/>
        <v>744.8275862068965</v>
      </c>
      <c r="F16" s="25"/>
      <c r="G16" s="26"/>
      <c r="I16" s="28"/>
    </row>
    <row r="17" spans="1:9" ht="22.5" customHeight="1">
      <c r="A17" s="92" t="s">
        <v>57</v>
      </c>
      <c r="B17" s="93">
        <v>0</v>
      </c>
      <c r="C17" s="93">
        <v>0</v>
      </c>
      <c r="D17" s="202">
        <f t="shared" si="0"/>
        <v>0</v>
      </c>
      <c r="E17" s="218" t="str">
        <f t="shared" si="1"/>
        <v>-</v>
      </c>
      <c r="F17" s="25"/>
      <c r="G17" s="26"/>
      <c r="I17" s="28"/>
    </row>
    <row r="18" spans="1:9" ht="22.5" customHeight="1">
      <c r="A18" s="92" t="s">
        <v>58</v>
      </c>
      <c r="B18" s="93">
        <v>4</v>
      </c>
      <c r="C18" s="93">
        <v>22</v>
      </c>
      <c r="D18" s="202">
        <f t="shared" si="0"/>
        <v>18</v>
      </c>
      <c r="E18" s="218">
        <f t="shared" si="1"/>
        <v>550</v>
      </c>
      <c r="F18" s="25"/>
      <c r="G18" s="26"/>
      <c r="I18" s="28"/>
    </row>
    <row r="19" spans="1:9" ht="36.75">
      <c r="A19" s="92" t="s">
        <v>59</v>
      </c>
      <c r="B19" s="93">
        <v>170</v>
      </c>
      <c r="C19" s="93">
        <v>78</v>
      </c>
      <c r="D19" s="202">
        <f t="shared" si="0"/>
        <v>-92</v>
      </c>
      <c r="E19" s="218">
        <f t="shared" si="1"/>
        <v>45.88235294117647</v>
      </c>
      <c r="F19" s="25"/>
      <c r="G19" s="26"/>
      <c r="I19" s="80"/>
    </row>
    <row r="20" spans="1:9" ht="35.25" customHeight="1">
      <c r="A20" s="92" t="s">
        <v>60</v>
      </c>
      <c r="B20" s="93">
        <v>0</v>
      </c>
      <c r="C20" s="93">
        <v>0</v>
      </c>
      <c r="D20" s="202">
        <f t="shared" si="0"/>
        <v>0</v>
      </c>
      <c r="E20" s="218" t="str">
        <f t="shared" si="1"/>
        <v>-</v>
      </c>
      <c r="F20" s="25"/>
      <c r="G20" s="26"/>
      <c r="I20" s="28"/>
    </row>
    <row r="21" spans="1:9" ht="41.25" customHeight="1">
      <c r="A21" s="92" t="s">
        <v>61</v>
      </c>
      <c r="B21" s="93">
        <v>2986</v>
      </c>
      <c r="C21" s="93">
        <v>949</v>
      </c>
      <c r="D21" s="202">
        <f t="shared" si="0"/>
        <v>-2037</v>
      </c>
      <c r="E21" s="218">
        <f t="shared" si="1"/>
        <v>31.781647689216342</v>
      </c>
      <c r="F21" s="25"/>
      <c r="G21" s="26"/>
      <c r="I21" s="28"/>
    </row>
    <row r="22" spans="1:9" ht="19.5" customHeight="1">
      <c r="A22" s="92" t="s">
        <v>62</v>
      </c>
      <c r="B22" s="93">
        <v>202</v>
      </c>
      <c r="C22" s="93">
        <v>239</v>
      </c>
      <c r="D22" s="202">
        <f t="shared" si="0"/>
        <v>37</v>
      </c>
      <c r="E22" s="218">
        <f t="shared" si="1"/>
        <v>118.31683168316832</v>
      </c>
      <c r="F22" s="25"/>
      <c r="G22" s="26"/>
      <c r="I22" s="28"/>
    </row>
    <row r="23" spans="1:9" ht="39" customHeight="1">
      <c r="A23" s="92" t="s">
        <v>63</v>
      </c>
      <c r="B23" s="93">
        <v>886</v>
      </c>
      <c r="C23" s="93">
        <v>1395</v>
      </c>
      <c r="D23" s="202">
        <f t="shared" si="0"/>
        <v>509</v>
      </c>
      <c r="E23" s="218">
        <f t="shared" si="1"/>
        <v>157.4492099322799</v>
      </c>
      <c r="F23" s="25"/>
      <c r="G23" s="26"/>
      <c r="I23" s="28"/>
    </row>
    <row r="24" spans="1:9" ht="36.75">
      <c r="A24" s="92" t="s">
        <v>64</v>
      </c>
      <c r="B24" s="93">
        <v>0</v>
      </c>
      <c r="C24" s="93">
        <v>40</v>
      </c>
      <c r="D24" s="202">
        <f t="shared" si="0"/>
        <v>40</v>
      </c>
      <c r="E24" s="218" t="str">
        <f t="shared" si="1"/>
        <v>-</v>
      </c>
      <c r="F24" s="25"/>
      <c r="G24" s="26"/>
      <c r="I24" s="28"/>
    </row>
    <row r="25" spans="1:9" ht="22.5" customHeight="1" thickBot="1">
      <c r="A25" s="94" t="s">
        <v>65</v>
      </c>
      <c r="B25" s="95">
        <v>0</v>
      </c>
      <c r="C25" s="95">
        <v>0</v>
      </c>
      <c r="D25" s="202">
        <f t="shared" si="0"/>
        <v>0</v>
      </c>
      <c r="E25" s="218" t="str">
        <f t="shared" si="1"/>
        <v>-</v>
      </c>
      <c r="F25" s="25"/>
      <c r="G25" s="26"/>
      <c r="I25" s="28"/>
    </row>
    <row r="26" spans="1:9" ht="15">
      <c r="A26" s="31"/>
      <c r="B26" s="31"/>
      <c r="C26" s="31"/>
      <c r="D26" s="31"/>
      <c r="E26" s="31"/>
      <c r="I26" s="28"/>
    </row>
    <row r="27" spans="1:5" ht="13.5">
      <c r="A27" s="31"/>
      <c r="B27" s="31"/>
      <c r="C27" s="31"/>
      <c r="D27" s="31"/>
      <c r="E27" s="3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75" zoomScaleNormal="75" zoomScaleSheetLayoutView="75" zoomScalePageLayoutView="0" workbookViewId="0" topLeftCell="A1">
      <selection activeCell="I13" sqref="I13"/>
    </sheetView>
  </sheetViews>
  <sheetFormatPr defaultColWidth="8.8515625" defaultRowHeight="15"/>
  <cols>
    <col min="1" max="1" width="52.8515625" style="27" customWidth="1"/>
    <col min="2" max="3" width="24.57421875" style="27" customWidth="1"/>
    <col min="4" max="5" width="18.003906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9.5" customHeight="1">
      <c r="A1" s="385" t="s">
        <v>204</v>
      </c>
      <c r="B1" s="385"/>
      <c r="C1" s="385"/>
      <c r="D1" s="385"/>
      <c r="E1" s="385"/>
    </row>
    <row r="2" spans="1:5" s="22" customFormat="1" ht="20.25" customHeight="1">
      <c r="A2" s="386" t="s">
        <v>66</v>
      </c>
      <c r="B2" s="386"/>
      <c r="C2" s="386"/>
      <c r="D2" s="386"/>
      <c r="E2" s="386"/>
    </row>
    <row r="3" spans="1:5" s="22" customFormat="1" ht="17.25" customHeight="1" thickBot="1">
      <c r="A3" s="77"/>
      <c r="B3" s="77"/>
      <c r="C3" s="77"/>
      <c r="D3" s="77"/>
      <c r="E3" s="77"/>
    </row>
    <row r="4" spans="1:5" s="24" customFormat="1" ht="25.5" customHeight="1">
      <c r="A4" s="387"/>
      <c r="B4" s="389" t="str">
        <f>'4 '!B4:B5</f>
        <v>січень - травень 2017 року</v>
      </c>
      <c r="C4" s="389" t="str">
        <f>'4 '!C4:C5</f>
        <v>січень - травень 2018 року</v>
      </c>
      <c r="D4" s="391" t="s">
        <v>88</v>
      </c>
      <c r="E4" s="392"/>
    </row>
    <row r="5" spans="1:5" s="24" customFormat="1" ht="20.25" customHeight="1">
      <c r="A5" s="388"/>
      <c r="B5" s="390"/>
      <c r="C5" s="390"/>
      <c r="D5" s="81" t="s">
        <v>90</v>
      </c>
      <c r="E5" s="82" t="s">
        <v>2</v>
      </c>
    </row>
    <row r="6" spans="1:7" s="32" customFormat="1" ht="34.5" customHeight="1">
      <c r="A6" s="83" t="s">
        <v>46</v>
      </c>
      <c r="B6" s="321">
        <f>SUM(B7:B15)</f>
        <v>6660</v>
      </c>
      <c r="C6" s="321">
        <f>SUM(C7:C15)</f>
        <v>3433</v>
      </c>
      <c r="D6" s="321">
        <f>C6-B6</f>
        <v>-3227</v>
      </c>
      <c r="E6" s="322">
        <f>IF(ISERROR(C6*100/B6),"-",(C6*100/B6))</f>
        <v>51.546546546546544</v>
      </c>
      <c r="G6" s="33"/>
    </row>
    <row r="7" spans="1:11" ht="51" customHeight="1">
      <c r="A7" s="84" t="s">
        <v>67</v>
      </c>
      <c r="B7" s="323">
        <v>1770</v>
      </c>
      <c r="C7" s="323">
        <v>625</v>
      </c>
      <c r="D7" s="324">
        <f aca="true" t="shared" si="0" ref="D7:D15">C7-B7</f>
        <v>-1145</v>
      </c>
      <c r="E7" s="322">
        <f aca="true" t="shared" si="1" ref="E7:E15">IF(ISERROR(C7*100/B7),"-",(C7*100/B7))</f>
        <v>35.31073446327684</v>
      </c>
      <c r="G7" s="33"/>
      <c r="H7" s="34"/>
      <c r="K7" s="34"/>
    </row>
    <row r="8" spans="1:11" ht="35.25" customHeight="1">
      <c r="A8" s="84" t="s">
        <v>68</v>
      </c>
      <c r="B8" s="323">
        <v>1426</v>
      </c>
      <c r="C8" s="323">
        <v>666</v>
      </c>
      <c r="D8" s="324">
        <f t="shared" si="0"/>
        <v>-760</v>
      </c>
      <c r="E8" s="322">
        <f t="shared" si="1"/>
        <v>46.70406732117812</v>
      </c>
      <c r="G8" s="33"/>
      <c r="H8" s="34"/>
      <c r="K8" s="34"/>
    </row>
    <row r="9" spans="1:11" s="29" customFormat="1" ht="25.5" customHeight="1">
      <c r="A9" s="84" t="s">
        <v>69</v>
      </c>
      <c r="B9" s="323">
        <v>754</v>
      </c>
      <c r="C9" s="323">
        <v>957</v>
      </c>
      <c r="D9" s="324">
        <f t="shared" si="0"/>
        <v>203</v>
      </c>
      <c r="E9" s="322">
        <f t="shared" si="1"/>
        <v>126.92307692307692</v>
      </c>
      <c r="F9" s="27"/>
      <c r="G9" s="33"/>
      <c r="H9" s="34"/>
      <c r="I9" s="27"/>
      <c r="K9" s="34"/>
    </row>
    <row r="10" spans="1:11" ht="36.75" customHeight="1">
      <c r="A10" s="84" t="s">
        <v>70</v>
      </c>
      <c r="B10" s="323">
        <v>228</v>
      </c>
      <c r="C10" s="323">
        <v>89</v>
      </c>
      <c r="D10" s="324">
        <f t="shared" si="0"/>
        <v>-139</v>
      </c>
      <c r="E10" s="322">
        <f t="shared" si="1"/>
        <v>39.03508771929825</v>
      </c>
      <c r="G10" s="33"/>
      <c r="H10" s="34"/>
      <c r="K10" s="34"/>
    </row>
    <row r="11" spans="1:11" ht="28.5" customHeight="1">
      <c r="A11" s="84" t="s">
        <v>71</v>
      </c>
      <c r="B11" s="323">
        <v>406</v>
      </c>
      <c r="C11" s="323">
        <v>340</v>
      </c>
      <c r="D11" s="324">
        <f t="shared" si="0"/>
        <v>-66</v>
      </c>
      <c r="E11" s="322">
        <f t="shared" si="1"/>
        <v>83.74384236453201</v>
      </c>
      <c r="G11" s="33"/>
      <c r="H11" s="34"/>
      <c r="K11" s="34"/>
    </row>
    <row r="12" spans="1:11" ht="59.25" customHeight="1">
      <c r="A12" s="84" t="s">
        <v>72</v>
      </c>
      <c r="B12" s="323">
        <v>4</v>
      </c>
      <c r="C12" s="323">
        <v>15</v>
      </c>
      <c r="D12" s="324">
        <f t="shared" si="0"/>
        <v>11</v>
      </c>
      <c r="E12" s="322">
        <f t="shared" si="1"/>
        <v>375</v>
      </c>
      <c r="G12" s="33"/>
      <c r="H12" s="34"/>
      <c r="K12" s="34"/>
    </row>
    <row r="13" spans="1:18" ht="30.75" customHeight="1">
      <c r="A13" s="84" t="s">
        <v>73</v>
      </c>
      <c r="B13" s="323">
        <v>677</v>
      </c>
      <c r="C13" s="323">
        <v>291</v>
      </c>
      <c r="D13" s="324">
        <f t="shared" si="0"/>
        <v>-386</v>
      </c>
      <c r="E13" s="322">
        <f t="shared" si="1"/>
        <v>42.9837518463811</v>
      </c>
      <c r="G13" s="33"/>
      <c r="H13" s="34"/>
      <c r="K13" s="34"/>
      <c r="R13" s="35"/>
    </row>
    <row r="14" spans="1:18" ht="64.5" customHeight="1">
      <c r="A14" s="84" t="s">
        <v>74</v>
      </c>
      <c r="B14" s="323">
        <v>970</v>
      </c>
      <c r="C14" s="323">
        <v>248</v>
      </c>
      <c r="D14" s="324">
        <f t="shared" si="0"/>
        <v>-722</v>
      </c>
      <c r="E14" s="322">
        <f t="shared" si="1"/>
        <v>25.567010309278352</v>
      </c>
      <c r="G14" s="33"/>
      <c r="H14" s="34"/>
      <c r="K14" s="34"/>
      <c r="R14" s="35"/>
    </row>
    <row r="15" spans="1:18" ht="33" customHeight="1" thickBot="1">
      <c r="A15" s="85" t="s">
        <v>75</v>
      </c>
      <c r="B15" s="325">
        <v>425</v>
      </c>
      <c r="C15" s="325">
        <v>202</v>
      </c>
      <c r="D15" s="324">
        <f t="shared" si="0"/>
        <v>-223</v>
      </c>
      <c r="E15" s="322">
        <f t="shared" si="1"/>
        <v>47.529411764705884</v>
      </c>
      <c r="G15" s="33"/>
      <c r="H15" s="34"/>
      <c r="K15" s="34"/>
      <c r="R15" s="35"/>
    </row>
    <row r="16" spans="1:18" ht="13.5">
      <c r="A16" s="31"/>
      <c r="B16" s="31"/>
      <c r="C16" s="31"/>
      <c r="D16" s="31"/>
      <c r="R16" s="35"/>
    </row>
    <row r="17" spans="1:18" ht="13.5">
      <c r="A17" s="31"/>
      <c r="B17" s="31"/>
      <c r="C17" s="31"/>
      <c r="D17" s="31"/>
      <c r="R17" s="35"/>
    </row>
    <row r="18" ht="13.5">
      <c r="R18" s="35"/>
    </row>
    <row r="19" ht="13.5">
      <c r="R19" s="35"/>
    </row>
    <row r="20" ht="13.5">
      <c r="R20" s="35"/>
    </row>
    <row r="21" ht="13.5">
      <c r="R21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I31" sqref="I31"/>
    </sheetView>
  </sheetViews>
  <sheetFormatPr defaultColWidth="9.140625" defaultRowHeight="15"/>
  <cols>
    <col min="1" max="1" width="58.421875" style="247" customWidth="1"/>
    <col min="2" max="2" width="8.8515625" style="243" customWidth="1"/>
    <col min="3" max="3" width="9.421875" style="243" customWidth="1"/>
    <col min="4" max="4" width="8.57421875" style="243" customWidth="1"/>
    <col min="5" max="5" width="7.8515625" style="243" customWidth="1"/>
    <col min="6" max="6" width="9.00390625" style="245" customWidth="1"/>
    <col min="7" max="16384" width="9.00390625" style="243" customWidth="1"/>
  </cols>
  <sheetData>
    <row r="1" spans="1:6" ht="18">
      <c r="A1" s="395" t="s">
        <v>118</v>
      </c>
      <c r="B1" s="395"/>
      <c r="C1" s="395"/>
      <c r="D1" s="395"/>
      <c r="E1" s="395"/>
      <c r="F1" s="242"/>
    </row>
    <row r="2" spans="1:6" ht="18">
      <c r="A2" s="395" t="s">
        <v>119</v>
      </c>
      <c r="B2" s="395"/>
      <c r="C2" s="395"/>
      <c r="D2" s="395"/>
      <c r="E2" s="395"/>
      <c r="F2" s="242"/>
    </row>
    <row r="3" spans="1:5" ht="4.5" customHeight="1">
      <c r="A3" s="244"/>
      <c r="B3" s="245"/>
      <c r="C3" s="245"/>
      <c r="D3" s="245"/>
      <c r="E3" s="245"/>
    </row>
    <row r="4" spans="1:6" ht="20.25">
      <c r="A4" s="396" t="s">
        <v>193</v>
      </c>
      <c r="B4" s="396"/>
      <c r="C4" s="396"/>
      <c r="D4" s="396"/>
      <c r="E4" s="396"/>
      <c r="F4" s="246"/>
    </row>
    <row r="5" ht="4.5" customHeight="1" thickBot="1"/>
    <row r="6" spans="1:5" ht="15">
      <c r="A6" s="397" t="s">
        <v>120</v>
      </c>
      <c r="B6" s="399" t="s">
        <v>121</v>
      </c>
      <c r="C6" s="403" t="s">
        <v>163</v>
      </c>
      <c r="D6" s="401" t="s">
        <v>1</v>
      </c>
      <c r="E6" s="402"/>
    </row>
    <row r="7" spans="1:5" ht="15.75" thickBot="1">
      <c r="A7" s="398"/>
      <c r="B7" s="400"/>
      <c r="C7" s="404"/>
      <c r="D7" s="248" t="s">
        <v>2</v>
      </c>
      <c r="E7" s="249" t="s">
        <v>122</v>
      </c>
    </row>
    <row r="8" spans="1:5" ht="16.5">
      <c r="A8" s="250" t="s">
        <v>169</v>
      </c>
      <c r="B8" s="185">
        <f>7!B9</f>
        <v>33184</v>
      </c>
      <c r="C8" s="197">
        <f>7!C9</f>
        <v>27768</v>
      </c>
      <c r="D8" s="251">
        <f>C8*100/B8</f>
        <v>83.67888138862102</v>
      </c>
      <c r="E8" s="176">
        <f>C8-B8</f>
        <v>-5416</v>
      </c>
    </row>
    <row r="9" spans="1:5" ht="16.5">
      <c r="A9" s="252" t="s">
        <v>123</v>
      </c>
      <c r="B9" s="253">
        <f>7!F9</f>
        <v>15855</v>
      </c>
      <c r="C9" s="254">
        <f>7!G9</f>
        <v>13302</v>
      </c>
      <c r="D9" s="255">
        <f>C9*100/B9</f>
        <v>83.89782403027436</v>
      </c>
      <c r="E9" s="177">
        <f>C9-B9</f>
        <v>-2553</v>
      </c>
    </row>
    <row r="10" spans="1:5" ht="33.75">
      <c r="A10" s="250" t="s">
        <v>170</v>
      </c>
      <c r="B10" s="185">
        <f>7!J9</f>
        <v>23918</v>
      </c>
      <c r="C10" s="197">
        <f>7!K9</f>
        <v>19742</v>
      </c>
      <c r="D10" s="251">
        <f>C10*100/B10</f>
        <v>82.5403461827912</v>
      </c>
      <c r="E10" s="178">
        <f>C10-B10</f>
        <v>-4176</v>
      </c>
    </row>
    <row r="11" spans="1:5" ht="18" customHeight="1">
      <c r="A11" s="256" t="s">
        <v>162</v>
      </c>
      <c r="B11" s="185"/>
      <c r="C11" s="197"/>
      <c r="D11" s="251"/>
      <c r="E11" s="179"/>
    </row>
    <row r="12" spans="1:5" ht="13.5" customHeight="1">
      <c r="A12" s="180" t="s">
        <v>124</v>
      </c>
      <c r="B12" s="257">
        <f>7!N9</f>
        <v>15671</v>
      </c>
      <c r="C12" s="258">
        <f>7!O9</f>
        <v>13945</v>
      </c>
      <c r="D12" s="259">
        <f>C12*100/B12</f>
        <v>88.98602514198201</v>
      </c>
      <c r="E12" s="181">
        <f>C12-B12</f>
        <v>-1726</v>
      </c>
    </row>
    <row r="13" spans="1:5" ht="15">
      <c r="A13" s="182" t="s">
        <v>125</v>
      </c>
      <c r="B13" s="260">
        <f>B12*100/B10</f>
        <v>65.51969228196337</v>
      </c>
      <c r="C13" s="261">
        <f>C12*100/C10</f>
        <v>70.63620707121872</v>
      </c>
      <c r="D13" s="411">
        <f>C13-B13</f>
        <v>5.116514789255348</v>
      </c>
      <c r="E13" s="412"/>
    </row>
    <row r="14" spans="1:9" ht="16.5" hidden="1">
      <c r="A14" s="180" t="s">
        <v>126</v>
      </c>
      <c r="B14" s="262">
        <v>21037</v>
      </c>
      <c r="C14" s="263">
        <v>17472</v>
      </c>
      <c r="D14" s="259">
        <f aca="true" t="shared" si="0" ref="D14:D19">C14*100/B14</f>
        <v>83.05366734800589</v>
      </c>
      <c r="E14" s="183">
        <f aca="true" t="shared" si="1" ref="E14:E19">C14-B14</f>
        <v>-3565</v>
      </c>
      <c r="I14" s="264"/>
    </row>
    <row r="15" spans="1:5" ht="15" hidden="1">
      <c r="A15" s="265" t="s">
        <v>127</v>
      </c>
      <c r="B15" s="266">
        <v>19817</v>
      </c>
      <c r="C15" s="267">
        <v>16260</v>
      </c>
      <c r="D15" s="268">
        <f t="shared" si="0"/>
        <v>82.05076449513044</v>
      </c>
      <c r="E15" s="184">
        <f t="shared" si="1"/>
        <v>-3557</v>
      </c>
    </row>
    <row r="16" spans="1:7" ht="33.75">
      <c r="A16" s="269" t="s">
        <v>171</v>
      </c>
      <c r="B16" s="328">
        <v>80</v>
      </c>
      <c r="C16" s="329">
        <v>72</v>
      </c>
      <c r="D16" s="199">
        <f>C16*100/B16</f>
        <v>90</v>
      </c>
      <c r="E16" s="200">
        <f t="shared" si="1"/>
        <v>-8</v>
      </c>
      <c r="G16" s="245"/>
    </row>
    <row r="17" spans="1:7" ht="33.75">
      <c r="A17" s="269" t="s">
        <v>172</v>
      </c>
      <c r="B17" s="328">
        <v>692</v>
      </c>
      <c r="C17" s="329">
        <v>280</v>
      </c>
      <c r="D17" s="199">
        <f t="shared" si="0"/>
        <v>40.46242774566474</v>
      </c>
      <c r="E17" s="200">
        <f t="shared" si="1"/>
        <v>-412</v>
      </c>
      <c r="G17" s="245"/>
    </row>
    <row r="18" spans="1:7" ht="16.5">
      <c r="A18" s="250" t="s">
        <v>173</v>
      </c>
      <c r="B18" s="340">
        <f>7!R9</f>
        <v>5626</v>
      </c>
      <c r="C18" s="462">
        <f>7!S9</f>
        <v>3738</v>
      </c>
      <c r="D18" s="186">
        <f t="shared" si="0"/>
        <v>66.44152150728759</v>
      </c>
      <c r="E18" s="179">
        <f t="shared" si="1"/>
        <v>-1888</v>
      </c>
      <c r="G18" s="245"/>
    </row>
    <row r="19" spans="1:5" s="245" customFormat="1" ht="16.5">
      <c r="A19" s="187" t="s">
        <v>128</v>
      </c>
      <c r="B19" s="188">
        <v>1143</v>
      </c>
      <c r="C19" s="198">
        <v>898</v>
      </c>
      <c r="D19" s="189">
        <f t="shared" si="0"/>
        <v>78.56517935258093</v>
      </c>
      <c r="E19" s="190">
        <f t="shared" si="1"/>
        <v>-245</v>
      </c>
    </row>
    <row r="20" spans="1:5" ht="33">
      <c r="A20" s="270" t="s">
        <v>174</v>
      </c>
      <c r="B20" s="271">
        <v>85.7</v>
      </c>
      <c r="C20" s="272">
        <v>86.2</v>
      </c>
      <c r="D20" s="413">
        <f>C20-B20</f>
        <v>0.5</v>
      </c>
      <c r="E20" s="414"/>
    </row>
    <row r="21" spans="1:5" ht="16.5">
      <c r="A21" s="191" t="s">
        <v>130</v>
      </c>
      <c r="B21" s="330">
        <v>6</v>
      </c>
      <c r="C21" s="331">
        <v>1</v>
      </c>
      <c r="D21" s="275">
        <f>C21*100/B21</f>
        <v>16.666666666666668</v>
      </c>
      <c r="E21" s="192">
        <f>C21-B21</f>
        <v>-5</v>
      </c>
    </row>
    <row r="22" spans="1:5" ht="33.75">
      <c r="A22" s="191" t="s">
        <v>131</v>
      </c>
      <c r="B22" s="273">
        <f>7!AH9</f>
        <v>3002</v>
      </c>
      <c r="C22" s="274">
        <f>7!AI9</f>
        <v>2331</v>
      </c>
      <c r="D22" s="275">
        <f>C22*100/B22</f>
        <v>77.64823451032645</v>
      </c>
      <c r="E22" s="193">
        <f>C22-B22</f>
        <v>-671</v>
      </c>
    </row>
    <row r="23" spans="1:5" ht="2.25" customHeight="1">
      <c r="A23" s="276"/>
      <c r="B23" s="277"/>
      <c r="C23" s="278"/>
      <c r="D23" s="332"/>
      <c r="E23" s="333">
        <v>0</v>
      </c>
    </row>
    <row r="24" spans="1:5" ht="33.75">
      <c r="A24" s="279" t="s">
        <v>175</v>
      </c>
      <c r="B24" s="280">
        <f>7!AL9</f>
        <v>7560</v>
      </c>
      <c r="C24" s="281">
        <f>7!AM9</f>
        <v>6687</v>
      </c>
      <c r="D24" s="282">
        <f>C24*100/B24</f>
        <v>88.45238095238095</v>
      </c>
      <c r="E24" s="194">
        <f>C24-B24</f>
        <v>-873</v>
      </c>
    </row>
    <row r="25" spans="1:5" ht="16.5">
      <c r="A25" s="279" t="s">
        <v>176</v>
      </c>
      <c r="B25" s="280">
        <f>7!AP9</f>
        <v>32737</v>
      </c>
      <c r="C25" s="281">
        <f>7!AQ9</f>
        <v>32640</v>
      </c>
      <c r="D25" s="282">
        <f>C25*100/B25</f>
        <v>99.70369917829979</v>
      </c>
      <c r="E25" s="195">
        <f>C25-B25</f>
        <v>-97</v>
      </c>
    </row>
    <row r="26" spans="1:5" ht="34.5" thickBot="1">
      <c r="A26" s="288" t="s">
        <v>177</v>
      </c>
      <c r="B26" s="343">
        <v>29942</v>
      </c>
      <c r="C26" s="344">
        <v>26901</v>
      </c>
      <c r="D26" s="345">
        <f>C26*100/B26</f>
        <v>89.84369781577718</v>
      </c>
      <c r="E26" s="346">
        <f>C26-B26</f>
        <v>-3041</v>
      </c>
    </row>
    <row r="27" spans="1:5" ht="3" customHeight="1">
      <c r="A27" s="339"/>
      <c r="B27" s="340"/>
      <c r="C27" s="340"/>
      <c r="D27" s="341"/>
      <c r="E27" s="342"/>
    </row>
    <row r="28" spans="1:5" ht="18">
      <c r="A28" s="415" t="s">
        <v>129</v>
      </c>
      <c r="B28" s="415"/>
      <c r="C28" s="415"/>
      <c r="D28" s="415"/>
      <c r="E28" s="415"/>
    </row>
    <row r="29" ht="2.25" customHeight="1" thickBot="1"/>
    <row r="30" spans="1:5" ht="20.25" customHeight="1">
      <c r="A30" s="397" t="s">
        <v>120</v>
      </c>
      <c r="B30" s="416" t="s">
        <v>194</v>
      </c>
      <c r="C30" s="419" t="s">
        <v>195</v>
      </c>
      <c r="D30" s="418" t="s">
        <v>1</v>
      </c>
      <c r="E30" s="402"/>
    </row>
    <row r="31" spans="1:5" ht="22.5" customHeight="1" thickBot="1">
      <c r="A31" s="398"/>
      <c r="B31" s="417"/>
      <c r="C31" s="420"/>
      <c r="D31" s="283" t="s">
        <v>2</v>
      </c>
      <c r="E31" s="249" t="s">
        <v>122</v>
      </c>
    </row>
    <row r="32" spans="1:5" ht="17.25" customHeight="1">
      <c r="A32" s="279" t="s">
        <v>178</v>
      </c>
      <c r="B32" s="284">
        <f>7!AT9</f>
        <v>16355</v>
      </c>
      <c r="C32" s="281">
        <f>7!AU9</f>
        <v>14564</v>
      </c>
      <c r="D32" s="285">
        <f>C32*100/B32</f>
        <v>89.04922042188933</v>
      </c>
      <c r="E32" s="194">
        <f>C32-B32</f>
        <v>-1791</v>
      </c>
    </row>
    <row r="33" spans="1:5" ht="17.25" customHeight="1">
      <c r="A33" s="279" t="s">
        <v>179</v>
      </c>
      <c r="B33" s="284">
        <f>7!AX9</f>
        <v>13762</v>
      </c>
      <c r="C33" s="281">
        <f>7!AY9</f>
        <v>12224</v>
      </c>
      <c r="D33" s="285">
        <f>C33*100/B33</f>
        <v>88.82429879377997</v>
      </c>
      <c r="E33" s="194">
        <f>C33-B33</f>
        <v>-1538</v>
      </c>
    </row>
    <row r="34" spans="1:5" ht="17.25" customHeight="1">
      <c r="A34" s="279" t="s">
        <v>180</v>
      </c>
      <c r="B34" s="284">
        <f>7!BE9</f>
        <v>5211</v>
      </c>
      <c r="C34" s="281">
        <f>7!BF9</f>
        <v>7863</v>
      </c>
      <c r="D34" s="285">
        <f>C34*100/B34</f>
        <v>150.8923431203224</v>
      </c>
      <c r="E34" s="194">
        <f>C34-B34</f>
        <v>2652</v>
      </c>
    </row>
    <row r="35" spans="1:5" ht="33.75">
      <c r="A35" s="286" t="s">
        <v>181</v>
      </c>
      <c r="B35" s="354">
        <v>1963</v>
      </c>
      <c r="C35" s="287">
        <f>7!BI9</f>
        <v>1030</v>
      </c>
      <c r="D35" s="285">
        <f>C35*100/B35</f>
        <v>52.47070809984717</v>
      </c>
      <c r="E35" s="194">
        <f>C35-B35</f>
        <v>-933</v>
      </c>
    </row>
    <row r="36" spans="1:5" ht="17.25" customHeight="1">
      <c r="A36" s="279" t="s">
        <v>182</v>
      </c>
      <c r="B36" s="335">
        <v>4466</v>
      </c>
      <c r="C36" s="336">
        <v>5467</v>
      </c>
      <c r="D36" s="393">
        <f>C36-B36</f>
        <v>1001</v>
      </c>
      <c r="E36" s="394"/>
    </row>
    <row r="37" spans="1:5" ht="17.25" customHeight="1" thickBot="1">
      <c r="A37" s="288" t="s">
        <v>183</v>
      </c>
      <c r="B37" s="289">
        <f>B32/B34</f>
        <v>3.138553060832854</v>
      </c>
      <c r="C37" s="290">
        <f>C32/C34</f>
        <v>1.8522192547373777</v>
      </c>
      <c r="D37" s="405">
        <v>-3</v>
      </c>
      <c r="E37" s="406"/>
    </row>
    <row r="38" spans="1:5" ht="43.5" thickBot="1">
      <c r="A38" s="291"/>
      <c r="B38" s="292" t="s">
        <v>196</v>
      </c>
      <c r="C38" s="293" t="s">
        <v>197</v>
      </c>
      <c r="D38" s="407"/>
      <c r="E38" s="408"/>
    </row>
    <row r="39" spans="1:5" ht="22.5" customHeight="1" thickBot="1">
      <c r="A39" s="196" t="s">
        <v>132</v>
      </c>
      <c r="B39" s="337">
        <f>7!BB9</f>
        <v>1918.04</v>
      </c>
      <c r="C39" s="338">
        <f>7!BC9</f>
        <v>2616.57</v>
      </c>
      <c r="D39" s="409">
        <f>C39-B39</f>
        <v>698.5300000000002</v>
      </c>
      <c r="E39" s="410"/>
    </row>
  </sheetData>
  <sheetProtection/>
  <mergeCells count="18">
    <mergeCell ref="D37:E37"/>
    <mergeCell ref="D38:E38"/>
    <mergeCell ref="D39:E39"/>
    <mergeCell ref="D13:E13"/>
    <mergeCell ref="D20:E20"/>
    <mergeCell ref="A28:E28"/>
    <mergeCell ref="A30:A31"/>
    <mergeCell ref="B30:B31"/>
    <mergeCell ref="D30:E30"/>
    <mergeCell ref="C30:C31"/>
    <mergeCell ref="D36:E36"/>
    <mergeCell ref="A1:E1"/>
    <mergeCell ref="A2:E2"/>
    <mergeCell ref="A4:E4"/>
    <mergeCell ref="A6:A7"/>
    <mergeCell ref="B6:B7"/>
    <mergeCell ref="D6:E6"/>
    <mergeCell ref="C6:C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I145"/>
  <sheetViews>
    <sheetView view="pageBreakPreview" zoomScale="87" zoomScaleNormal="66" zoomScaleSheetLayoutView="87" zoomScalePageLayoutView="0" workbookViewId="0" topLeftCell="AN5">
      <selection activeCell="B9" sqref="B9:BI37"/>
    </sheetView>
  </sheetViews>
  <sheetFormatPr defaultColWidth="9.140625" defaultRowHeight="15"/>
  <cols>
    <col min="1" max="1" width="20.00390625" style="4" customWidth="1"/>
    <col min="2" max="3" width="8.8515625" style="4" customWidth="1"/>
    <col min="4" max="4" width="6.00390625" style="4" customWidth="1"/>
    <col min="5" max="5" width="8.140625" style="4" customWidth="1"/>
    <col min="6" max="6" width="8.8515625" style="4" customWidth="1"/>
    <col min="7" max="7" width="8.28125" style="4" customWidth="1"/>
    <col min="8" max="8" width="6.421875" style="4" customWidth="1"/>
    <col min="9" max="9" width="7.8515625" style="4" customWidth="1"/>
    <col min="10" max="10" width="8.7109375" style="4" customWidth="1"/>
    <col min="11" max="11" width="8.8515625" style="4" customWidth="1"/>
    <col min="12" max="12" width="7.421875" style="4" customWidth="1"/>
    <col min="13" max="13" width="7.00390625" style="4" customWidth="1"/>
    <col min="14" max="14" width="7.421875" style="4" customWidth="1"/>
    <col min="15" max="15" width="8.00390625" style="4" customWidth="1"/>
    <col min="16" max="16" width="7.421875" style="4" customWidth="1"/>
    <col min="17" max="17" width="6.28125" style="4" customWidth="1"/>
    <col min="18" max="18" width="7.8515625" style="4" customWidth="1"/>
    <col min="19" max="19" width="7.57421875" style="4" customWidth="1"/>
    <col min="20" max="20" width="6.421875" style="4" customWidth="1"/>
    <col min="21" max="21" width="8.28125" style="4" customWidth="1"/>
    <col min="22" max="22" width="8.57421875" style="4" customWidth="1"/>
    <col min="23" max="23" width="8.8515625" style="4" customWidth="1"/>
    <col min="24" max="24" width="6.421875" style="4" customWidth="1"/>
    <col min="25" max="25" width="8.421875" style="4" customWidth="1"/>
    <col min="26" max="26" width="8.57421875" style="4" customWidth="1"/>
    <col min="27" max="27" width="8.7109375" style="4" customWidth="1"/>
    <col min="28" max="28" width="6.28125" style="4" customWidth="1"/>
    <col min="29" max="29" width="8.28125" style="4" customWidth="1"/>
    <col min="30" max="30" width="7.7109375" style="4" customWidth="1"/>
    <col min="31" max="31" width="8.7109375" style="4" customWidth="1"/>
    <col min="32" max="32" width="6.7109375" style="4" customWidth="1"/>
    <col min="33" max="33" width="9.28125" style="4" customWidth="1"/>
    <col min="34" max="35" width="7.28125" style="4" customWidth="1"/>
    <col min="36" max="36" width="7.421875" style="4" customWidth="1"/>
    <col min="37" max="37" width="6.8515625" style="4" customWidth="1"/>
    <col min="38" max="38" width="7.28125" style="4" customWidth="1"/>
    <col min="39" max="39" width="7.8515625" style="4" customWidth="1"/>
    <col min="40" max="40" width="7.421875" style="4" customWidth="1"/>
    <col min="41" max="41" width="6.57421875" style="4" customWidth="1"/>
    <col min="42" max="42" width="8.7109375" style="4" customWidth="1"/>
    <col min="43" max="43" width="8.28125" style="4" customWidth="1"/>
    <col min="44" max="44" width="6.7109375" style="4" customWidth="1"/>
    <col min="45" max="45" width="7.421875" style="4" customWidth="1"/>
    <col min="46" max="46" width="8.421875" style="4" customWidth="1"/>
    <col min="47" max="47" width="9.00390625" style="4" customWidth="1"/>
    <col min="48" max="48" width="6.00390625" style="4" customWidth="1"/>
    <col min="49" max="49" width="8.00390625" style="4" customWidth="1"/>
    <col min="50" max="50" width="8.7109375" style="4" customWidth="1"/>
    <col min="51" max="51" width="9.00390625" style="4" customWidth="1"/>
    <col min="52" max="52" width="6.421875" style="4" customWidth="1"/>
    <col min="53" max="53" width="7.8515625" style="4" customWidth="1"/>
    <col min="54" max="56" width="7.140625" style="4" customWidth="1"/>
    <col min="57" max="57" width="7.421875" style="4" customWidth="1"/>
    <col min="58" max="58" width="7.8515625" style="4" customWidth="1"/>
    <col min="59" max="59" width="7.421875" style="4" customWidth="1"/>
    <col min="60" max="60" width="7.28125" style="4" customWidth="1"/>
    <col min="61" max="61" width="8.140625" style="348" bestFit="1" customWidth="1"/>
    <col min="62" max="16384" width="9.140625" style="4" customWidth="1"/>
  </cols>
  <sheetData>
    <row r="1" spans="1:57" ht="21.75" customHeight="1">
      <c r="A1" s="1"/>
      <c r="B1" s="438" t="s">
        <v>168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T1" s="5"/>
      <c r="AV1" s="5"/>
      <c r="AW1" s="5"/>
      <c r="AY1" s="6"/>
      <c r="BD1" s="6"/>
      <c r="BE1" s="6"/>
    </row>
    <row r="2" spans="1:60" ht="21.75" customHeight="1">
      <c r="A2" s="7"/>
      <c r="B2" s="439" t="s">
        <v>198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426" t="s">
        <v>4</v>
      </c>
      <c r="AM2" s="426"/>
      <c r="AN2" s="426"/>
      <c r="AO2" s="426"/>
      <c r="AP2" s="9"/>
      <c r="AQ2" s="6"/>
      <c r="AR2" s="9"/>
      <c r="AS2" s="9"/>
      <c r="AT2" s="10"/>
      <c r="AU2" s="10"/>
      <c r="AV2" s="10"/>
      <c r="AW2" s="10"/>
      <c r="AX2" s="10"/>
      <c r="AY2" s="6"/>
      <c r="BB2" s="6"/>
      <c r="BH2" s="6" t="s">
        <v>184</v>
      </c>
    </row>
    <row r="3" spans="1:61" ht="11.25" customHeight="1">
      <c r="A3" s="458"/>
      <c r="B3" s="440" t="s">
        <v>5</v>
      </c>
      <c r="C3" s="440"/>
      <c r="D3" s="440"/>
      <c r="E3" s="440"/>
      <c r="F3" s="428" t="s">
        <v>6</v>
      </c>
      <c r="G3" s="429"/>
      <c r="H3" s="429"/>
      <c r="I3" s="430"/>
      <c r="J3" s="428" t="s">
        <v>7</v>
      </c>
      <c r="K3" s="429"/>
      <c r="L3" s="429"/>
      <c r="M3" s="430"/>
      <c r="N3" s="428" t="s">
        <v>164</v>
      </c>
      <c r="O3" s="429"/>
      <c r="P3" s="429"/>
      <c r="Q3" s="430"/>
      <c r="R3" s="428" t="s">
        <v>8</v>
      </c>
      <c r="S3" s="429"/>
      <c r="T3" s="429"/>
      <c r="U3" s="430"/>
      <c r="V3" s="428" t="s">
        <v>9</v>
      </c>
      <c r="W3" s="429"/>
      <c r="X3" s="429"/>
      <c r="Y3" s="430"/>
      <c r="Z3" s="451" t="s">
        <v>165</v>
      </c>
      <c r="AA3" s="452"/>
      <c r="AB3" s="452"/>
      <c r="AC3" s="452"/>
      <c r="AD3" s="452"/>
      <c r="AE3" s="452"/>
      <c r="AF3" s="452"/>
      <c r="AG3" s="450"/>
      <c r="AH3" s="428" t="s">
        <v>10</v>
      </c>
      <c r="AI3" s="429"/>
      <c r="AJ3" s="429"/>
      <c r="AK3" s="430"/>
      <c r="AL3" s="453" t="s">
        <v>11</v>
      </c>
      <c r="AM3" s="453"/>
      <c r="AN3" s="453"/>
      <c r="AO3" s="453"/>
      <c r="AP3" s="440" t="s">
        <v>12</v>
      </c>
      <c r="AQ3" s="440"/>
      <c r="AR3" s="440"/>
      <c r="AS3" s="440"/>
      <c r="AT3" s="428" t="s">
        <v>13</v>
      </c>
      <c r="AU3" s="429"/>
      <c r="AV3" s="429"/>
      <c r="AW3" s="430"/>
      <c r="AX3" s="440" t="s">
        <v>14</v>
      </c>
      <c r="AY3" s="440"/>
      <c r="AZ3" s="440"/>
      <c r="BA3" s="440"/>
      <c r="BB3" s="441" t="s">
        <v>192</v>
      </c>
      <c r="BC3" s="442"/>
      <c r="BD3" s="443"/>
      <c r="BE3" s="428" t="s">
        <v>191</v>
      </c>
      <c r="BF3" s="429"/>
      <c r="BG3" s="429"/>
      <c r="BH3" s="429"/>
      <c r="BI3" s="430"/>
    </row>
    <row r="4" spans="1:61" ht="38.25" customHeight="1">
      <c r="A4" s="459"/>
      <c r="B4" s="440"/>
      <c r="C4" s="440"/>
      <c r="D4" s="440"/>
      <c r="E4" s="440"/>
      <c r="F4" s="431"/>
      <c r="G4" s="432"/>
      <c r="H4" s="432"/>
      <c r="I4" s="433"/>
      <c r="J4" s="431"/>
      <c r="K4" s="432"/>
      <c r="L4" s="432"/>
      <c r="M4" s="433"/>
      <c r="N4" s="431"/>
      <c r="O4" s="432"/>
      <c r="P4" s="432"/>
      <c r="Q4" s="433"/>
      <c r="R4" s="431"/>
      <c r="S4" s="432"/>
      <c r="T4" s="432"/>
      <c r="U4" s="433"/>
      <c r="V4" s="431"/>
      <c r="W4" s="432"/>
      <c r="X4" s="432"/>
      <c r="Y4" s="433"/>
      <c r="Z4" s="450" t="s">
        <v>166</v>
      </c>
      <c r="AA4" s="440"/>
      <c r="AB4" s="440"/>
      <c r="AC4" s="440"/>
      <c r="AD4" s="428" t="s">
        <v>167</v>
      </c>
      <c r="AE4" s="429"/>
      <c r="AF4" s="429"/>
      <c r="AG4" s="430"/>
      <c r="AH4" s="431"/>
      <c r="AI4" s="432"/>
      <c r="AJ4" s="432"/>
      <c r="AK4" s="433"/>
      <c r="AL4" s="453"/>
      <c r="AM4" s="453"/>
      <c r="AN4" s="453"/>
      <c r="AO4" s="453"/>
      <c r="AP4" s="440"/>
      <c r="AQ4" s="440"/>
      <c r="AR4" s="440"/>
      <c r="AS4" s="440"/>
      <c r="AT4" s="431"/>
      <c r="AU4" s="432"/>
      <c r="AV4" s="432"/>
      <c r="AW4" s="433"/>
      <c r="AX4" s="440"/>
      <c r="AY4" s="440"/>
      <c r="AZ4" s="440"/>
      <c r="BA4" s="440"/>
      <c r="BB4" s="444"/>
      <c r="BC4" s="445"/>
      <c r="BD4" s="446"/>
      <c r="BE4" s="434"/>
      <c r="BF4" s="435"/>
      <c r="BG4" s="435"/>
      <c r="BH4" s="435"/>
      <c r="BI4" s="436"/>
    </row>
    <row r="5" spans="1:61" ht="21" customHeight="1">
      <c r="A5" s="459"/>
      <c r="B5" s="461"/>
      <c r="C5" s="461"/>
      <c r="D5" s="461"/>
      <c r="E5" s="461"/>
      <c r="F5" s="431"/>
      <c r="G5" s="432"/>
      <c r="H5" s="432"/>
      <c r="I5" s="433"/>
      <c r="J5" s="434"/>
      <c r="K5" s="435"/>
      <c r="L5" s="435"/>
      <c r="M5" s="436"/>
      <c r="N5" s="434"/>
      <c r="O5" s="435"/>
      <c r="P5" s="435"/>
      <c r="Q5" s="436"/>
      <c r="R5" s="434"/>
      <c r="S5" s="435"/>
      <c r="T5" s="435"/>
      <c r="U5" s="436"/>
      <c r="V5" s="434"/>
      <c r="W5" s="435"/>
      <c r="X5" s="435"/>
      <c r="Y5" s="436"/>
      <c r="Z5" s="450"/>
      <c r="AA5" s="440"/>
      <c r="AB5" s="440"/>
      <c r="AC5" s="440"/>
      <c r="AD5" s="434"/>
      <c r="AE5" s="435"/>
      <c r="AF5" s="435"/>
      <c r="AG5" s="436"/>
      <c r="AH5" s="434"/>
      <c r="AI5" s="435"/>
      <c r="AJ5" s="435"/>
      <c r="AK5" s="436"/>
      <c r="AL5" s="453"/>
      <c r="AM5" s="453"/>
      <c r="AN5" s="453"/>
      <c r="AO5" s="453"/>
      <c r="AP5" s="440"/>
      <c r="AQ5" s="440"/>
      <c r="AR5" s="440"/>
      <c r="AS5" s="440"/>
      <c r="AT5" s="434"/>
      <c r="AU5" s="435"/>
      <c r="AV5" s="435"/>
      <c r="AW5" s="436"/>
      <c r="AX5" s="440"/>
      <c r="AY5" s="440"/>
      <c r="AZ5" s="440"/>
      <c r="BA5" s="440"/>
      <c r="BB5" s="447"/>
      <c r="BC5" s="448"/>
      <c r="BD5" s="449"/>
      <c r="BE5" s="434" t="s">
        <v>190</v>
      </c>
      <c r="BF5" s="435"/>
      <c r="BG5" s="435"/>
      <c r="BH5" s="435"/>
      <c r="BI5" s="455" t="s">
        <v>18</v>
      </c>
    </row>
    <row r="6" spans="1:61" ht="35.25" customHeight="1">
      <c r="A6" s="459"/>
      <c r="B6" s="421">
        <v>2017</v>
      </c>
      <c r="C6" s="422">
        <v>2018</v>
      </c>
      <c r="D6" s="424" t="s">
        <v>15</v>
      </c>
      <c r="E6" s="424"/>
      <c r="F6" s="421">
        <v>2017</v>
      </c>
      <c r="G6" s="422">
        <v>2018</v>
      </c>
      <c r="H6" s="424" t="s">
        <v>15</v>
      </c>
      <c r="I6" s="424"/>
      <c r="J6" s="421">
        <v>2017</v>
      </c>
      <c r="K6" s="422">
        <v>2018</v>
      </c>
      <c r="L6" s="425" t="s">
        <v>15</v>
      </c>
      <c r="M6" s="437"/>
      <c r="N6" s="421">
        <v>2017</v>
      </c>
      <c r="O6" s="422">
        <v>2018</v>
      </c>
      <c r="P6" s="424" t="s">
        <v>15</v>
      </c>
      <c r="Q6" s="424"/>
      <c r="R6" s="421">
        <v>2017</v>
      </c>
      <c r="S6" s="422">
        <v>2018</v>
      </c>
      <c r="T6" s="454" t="s">
        <v>15</v>
      </c>
      <c r="U6" s="454"/>
      <c r="V6" s="421">
        <v>2017</v>
      </c>
      <c r="W6" s="422">
        <v>2018</v>
      </c>
      <c r="X6" s="424" t="s">
        <v>15</v>
      </c>
      <c r="Y6" s="424"/>
      <c r="Z6" s="421">
        <v>2017</v>
      </c>
      <c r="AA6" s="422">
        <v>2018</v>
      </c>
      <c r="AB6" s="424" t="s">
        <v>15</v>
      </c>
      <c r="AC6" s="424"/>
      <c r="AD6" s="421">
        <v>2017</v>
      </c>
      <c r="AE6" s="422">
        <v>2018</v>
      </c>
      <c r="AF6" s="424" t="s">
        <v>15</v>
      </c>
      <c r="AG6" s="424"/>
      <c r="AH6" s="421">
        <v>2017</v>
      </c>
      <c r="AI6" s="422">
        <v>2018</v>
      </c>
      <c r="AJ6" s="424" t="s">
        <v>15</v>
      </c>
      <c r="AK6" s="424"/>
      <c r="AL6" s="421">
        <v>2017</v>
      </c>
      <c r="AM6" s="422">
        <v>2018</v>
      </c>
      <c r="AN6" s="424" t="s">
        <v>15</v>
      </c>
      <c r="AO6" s="424"/>
      <c r="AP6" s="424" t="s">
        <v>16</v>
      </c>
      <c r="AQ6" s="424"/>
      <c r="AR6" s="424" t="s">
        <v>15</v>
      </c>
      <c r="AS6" s="424"/>
      <c r="AT6" s="421">
        <v>2017</v>
      </c>
      <c r="AU6" s="422">
        <v>2018</v>
      </c>
      <c r="AV6" s="424" t="s">
        <v>15</v>
      </c>
      <c r="AW6" s="424"/>
      <c r="AX6" s="421">
        <v>2017</v>
      </c>
      <c r="AY6" s="422">
        <v>2018</v>
      </c>
      <c r="AZ6" s="424" t="s">
        <v>15</v>
      </c>
      <c r="BA6" s="424"/>
      <c r="BB6" s="421">
        <v>2017</v>
      </c>
      <c r="BC6" s="422">
        <v>2018</v>
      </c>
      <c r="BD6" s="427" t="s">
        <v>17</v>
      </c>
      <c r="BE6" s="421">
        <v>2017</v>
      </c>
      <c r="BF6" s="422">
        <v>2018</v>
      </c>
      <c r="BG6" s="424" t="s">
        <v>15</v>
      </c>
      <c r="BH6" s="425"/>
      <c r="BI6" s="456"/>
    </row>
    <row r="7" spans="1:61" s="14" customFormat="1" ht="18.75" customHeight="1">
      <c r="A7" s="460"/>
      <c r="B7" s="421"/>
      <c r="C7" s="423"/>
      <c r="D7" s="11" t="s">
        <v>2</v>
      </c>
      <c r="E7" s="11" t="s">
        <v>17</v>
      </c>
      <c r="F7" s="421"/>
      <c r="G7" s="423"/>
      <c r="H7" s="11" t="s">
        <v>2</v>
      </c>
      <c r="I7" s="11" t="s">
        <v>17</v>
      </c>
      <c r="J7" s="421"/>
      <c r="K7" s="423"/>
      <c r="L7" s="11" t="s">
        <v>2</v>
      </c>
      <c r="M7" s="11" t="s">
        <v>17</v>
      </c>
      <c r="N7" s="421"/>
      <c r="O7" s="423"/>
      <c r="P7" s="11" t="s">
        <v>2</v>
      </c>
      <c r="Q7" s="11" t="s">
        <v>17</v>
      </c>
      <c r="R7" s="421"/>
      <c r="S7" s="423"/>
      <c r="T7" s="12" t="s">
        <v>2</v>
      </c>
      <c r="U7" s="12" t="s">
        <v>17</v>
      </c>
      <c r="V7" s="421"/>
      <c r="W7" s="423"/>
      <c r="X7" s="11" t="s">
        <v>2</v>
      </c>
      <c r="Y7" s="11" t="s">
        <v>17</v>
      </c>
      <c r="Z7" s="421"/>
      <c r="AA7" s="423"/>
      <c r="AB7" s="11" t="s">
        <v>2</v>
      </c>
      <c r="AC7" s="11" t="s">
        <v>17</v>
      </c>
      <c r="AD7" s="421"/>
      <c r="AE7" s="423"/>
      <c r="AF7" s="11" t="s">
        <v>2</v>
      </c>
      <c r="AG7" s="11" t="s">
        <v>17</v>
      </c>
      <c r="AH7" s="421"/>
      <c r="AI7" s="423"/>
      <c r="AJ7" s="11" t="s">
        <v>2</v>
      </c>
      <c r="AK7" s="11" t="s">
        <v>17</v>
      </c>
      <c r="AL7" s="421"/>
      <c r="AM7" s="423"/>
      <c r="AN7" s="11" t="s">
        <v>2</v>
      </c>
      <c r="AO7" s="11" t="s">
        <v>17</v>
      </c>
      <c r="AP7" s="13">
        <v>2017</v>
      </c>
      <c r="AQ7" s="13">
        <v>2018</v>
      </c>
      <c r="AR7" s="11" t="s">
        <v>2</v>
      </c>
      <c r="AS7" s="11" t="s">
        <v>17</v>
      </c>
      <c r="AT7" s="421"/>
      <c r="AU7" s="423"/>
      <c r="AV7" s="11" t="s">
        <v>2</v>
      </c>
      <c r="AW7" s="11" t="s">
        <v>17</v>
      </c>
      <c r="AX7" s="421"/>
      <c r="AY7" s="423"/>
      <c r="AZ7" s="11" t="s">
        <v>2</v>
      </c>
      <c r="BA7" s="11" t="s">
        <v>17</v>
      </c>
      <c r="BB7" s="421"/>
      <c r="BC7" s="423"/>
      <c r="BD7" s="427"/>
      <c r="BE7" s="421"/>
      <c r="BF7" s="423"/>
      <c r="BG7" s="11" t="s">
        <v>2</v>
      </c>
      <c r="BH7" s="219" t="s">
        <v>17</v>
      </c>
      <c r="BI7" s="457"/>
    </row>
    <row r="8" spans="1:61" ht="12.75" customHeight="1">
      <c r="A8" s="15" t="s">
        <v>19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349">
        <v>60</v>
      </c>
    </row>
    <row r="9" spans="1:61" s="226" customFormat="1" ht="18.75" customHeight="1">
      <c r="A9" s="220" t="s">
        <v>161</v>
      </c>
      <c r="B9" s="221">
        <v>33184</v>
      </c>
      <c r="C9" s="221">
        <v>27768</v>
      </c>
      <c r="D9" s="222">
        <v>83.67888138862102</v>
      </c>
      <c r="E9" s="221">
        <v>-5416</v>
      </c>
      <c r="F9" s="221">
        <v>15855</v>
      </c>
      <c r="G9" s="221">
        <v>13302</v>
      </c>
      <c r="H9" s="222">
        <v>83.89782403027436</v>
      </c>
      <c r="I9" s="221">
        <v>-2553</v>
      </c>
      <c r="J9" s="221">
        <v>23918</v>
      </c>
      <c r="K9" s="221">
        <v>19742</v>
      </c>
      <c r="L9" s="222">
        <v>82.5403461827912</v>
      </c>
      <c r="M9" s="221">
        <v>-4176</v>
      </c>
      <c r="N9" s="221">
        <v>15671</v>
      </c>
      <c r="O9" s="221">
        <v>13945</v>
      </c>
      <c r="P9" s="223">
        <v>88.98602514198201</v>
      </c>
      <c r="Q9" s="327">
        <v>-1726</v>
      </c>
      <c r="R9" s="221">
        <v>5626</v>
      </c>
      <c r="S9" s="221">
        <v>3738</v>
      </c>
      <c r="T9" s="223">
        <v>66.44152150728759</v>
      </c>
      <c r="U9" s="221">
        <v>-1888</v>
      </c>
      <c r="V9" s="221">
        <v>73793</v>
      </c>
      <c r="W9" s="221">
        <v>73188</v>
      </c>
      <c r="X9" s="222">
        <v>99.18013903757809</v>
      </c>
      <c r="Y9" s="221">
        <v>-605</v>
      </c>
      <c r="Z9" s="221">
        <v>30102</v>
      </c>
      <c r="AA9" s="221">
        <v>25056</v>
      </c>
      <c r="AB9" s="222">
        <v>83.23699421965318</v>
      </c>
      <c r="AC9" s="221">
        <v>-5046</v>
      </c>
      <c r="AD9" s="221">
        <v>14958</v>
      </c>
      <c r="AE9" s="221">
        <v>27524</v>
      </c>
      <c r="AF9" s="347">
        <v>184.00855729375584</v>
      </c>
      <c r="AG9" s="221">
        <v>12566</v>
      </c>
      <c r="AH9" s="221">
        <v>3002</v>
      </c>
      <c r="AI9" s="221">
        <v>2331</v>
      </c>
      <c r="AJ9" s="223">
        <v>77.64823451032645</v>
      </c>
      <c r="AK9" s="221">
        <v>-671</v>
      </c>
      <c r="AL9" s="224">
        <v>7560</v>
      </c>
      <c r="AM9" s="224">
        <v>6687</v>
      </c>
      <c r="AN9" s="225">
        <v>88.5</v>
      </c>
      <c r="AO9" s="334">
        <v>-873</v>
      </c>
      <c r="AP9" s="221">
        <v>32737</v>
      </c>
      <c r="AQ9" s="221">
        <v>32640</v>
      </c>
      <c r="AR9" s="223">
        <v>99.7</v>
      </c>
      <c r="AS9" s="221">
        <v>-97</v>
      </c>
      <c r="AT9" s="221">
        <v>16355</v>
      </c>
      <c r="AU9" s="221">
        <v>14564</v>
      </c>
      <c r="AV9" s="223">
        <v>89</v>
      </c>
      <c r="AW9" s="221">
        <v>-1791</v>
      </c>
      <c r="AX9" s="221">
        <v>13762</v>
      </c>
      <c r="AY9" s="221">
        <v>12224</v>
      </c>
      <c r="AZ9" s="223">
        <v>88.8</v>
      </c>
      <c r="BA9" s="221">
        <v>-1538</v>
      </c>
      <c r="BB9" s="221">
        <v>1918.04</v>
      </c>
      <c r="BC9" s="221">
        <v>2616.57</v>
      </c>
      <c r="BD9" s="221">
        <v>698.5300000000002</v>
      </c>
      <c r="BE9" s="221">
        <v>5211</v>
      </c>
      <c r="BF9" s="221">
        <v>7863</v>
      </c>
      <c r="BG9" s="223">
        <v>150.9</v>
      </c>
      <c r="BH9" s="221">
        <v>2652</v>
      </c>
      <c r="BI9" s="350">
        <v>1030</v>
      </c>
    </row>
    <row r="10" spans="1:61" ht="15" customHeight="1">
      <c r="A10" s="227" t="s">
        <v>133</v>
      </c>
      <c r="B10" s="228">
        <v>6665</v>
      </c>
      <c r="C10" s="229">
        <v>6203</v>
      </c>
      <c r="D10" s="230">
        <v>93.0682670667667</v>
      </c>
      <c r="E10" s="231">
        <v>-462</v>
      </c>
      <c r="F10" s="228">
        <v>2820</v>
      </c>
      <c r="G10" s="228">
        <v>2767</v>
      </c>
      <c r="H10" s="230">
        <v>98.12056737588652</v>
      </c>
      <c r="I10" s="231">
        <v>-53</v>
      </c>
      <c r="J10" s="228">
        <v>4290</v>
      </c>
      <c r="K10" s="228">
        <v>3425</v>
      </c>
      <c r="L10" s="230">
        <v>79.83682983682984</v>
      </c>
      <c r="M10" s="231">
        <v>-865</v>
      </c>
      <c r="N10" s="232">
        <v>3047</v>
      </c>
      <c r="O10" s="228">
        <v>2445</v>
      </c>
      <c r="P10" s="233">
        <v>80.24286183130948</v>
      </c>
      <c r="Q10" s="234">
        <v>-602</v>
      </c>
      <c r="R10" s="228">
        <v>1142</v>
      </c>
      <c r="S10" s="232">
        <v>555</v>
      </c>
      <c r="T10" s="233">
        <v>48.59894921190893</v>
      </c>
      <c r="U10" s="231">
        <v>-587</v>
      </c>
      <c r="V10" s="228">
        <v>11074</v>
      </c>
      <c r="W10" s="228">
        <v>13551</v>
      </c>
      <c r="X10" s="230">
        <v>122.36770814520499</v>
      </c>
      <c r="Y10" s="231">
        <v>2477</v>
      </c>
      <c r="Z10" s="228">
        <v>5426</v>
      </c>
      <c r="AA10" s="228">
        <v>4984</v>
      </c>
      <c r="AB10" s="230">
        <v>91.85403612237376</v>
      </c>
      <c r="AC10" s="231">
        <v>-442</v>
      </c>
      <c r="AD10" s="228">
        <v>2593</v>
      </c>
      <c r="AE10" s="229">
        <v>6497</v>
      </c>
      <c r="AF10" s="347">
        <v>250.55919784033938</v>
      </c>
      <c r="AG10" s="231">
        <v>3904</v>
      </c>
      <c r="AH10" s="228">
        <v>261</v>
      </c>
      <c r="AI10" s="228">
        <v>195</v>
      </c>
      <c r="AJ10" s="233">
        <v>74.71264367816092</v>
      </c>
      <c r="AK10" s="231">
        <v>-66</v>
      </c>
      <c r="AL10" s="235">
        <v>1645</v>
      </c>
      <c r="AM10" s="235">
        <v>1308</v>
      </c>
      <c r="AN10" s="236">
        <v>79.5</v>
      </c>
      <c r="AO10" s="237">
        <v>-337</v>
      </c>
      <c r="AP10" s="238">
        <v>10358</v>
      </c>
      <c r="AQ10" s="228">
        <v>11636</v>
      </c>
      <c r="AR10" s="233">
        <v>112.3</v>
      </c>
      <c r="AS10" s="231">
        <v>1278</v>
      </c>
      <c r="AT10" s="228">
        <v>3726</v>
      </c>
      <c r="AU10" s="228">
        <v>3602</v>
      </c>
      <c r="AV10" s="233">
        <v>96.7</v>
      </c>
      <c r="AW10" s="231">
        <v>-124</v>
      </c>
      <c r="AX10" s="228">
        <v>3051</v>
      </c>
      <c r="AY10" s="228">
        <v>2982</v>
      </c>
      <c r="AZ10" s="233">
        <v>97.7</v>
      </c>
      <c r="BA10" s="231">
        <v>-69</v>
      </c>
      <c r="BB10" s="239">
        <v>2756.262230919765</v>
      </c>
      <c r="BC10" s="228">
        <v>3446.9542311491605</v>
      </c>
      <c r="BD10" s="231">
        <v>690.6920002293955</v>
      </c>
      <c r="BE10" s="228">
        <v>3267</v>
      </c>
      <c r="BF10" s="228">
        <v>4512</v>
      </c>
      <c r="BG10" s="233">
        <v>138.1</v>
      </c>
      <c r="BH10" s="231">
        <v>1245</v>
      </c>
      <c r="BI10" s="351">
        <v>558</v>
      </c>
    </row>
    <row r="11" spans="1:61" ht="15" customHeight="1">
      <c r="A11" s="227" t="s">
        <v>134</v>
      </c>
      <c r="B11" s="228">
        <v>1291</v>
      </c>
      <c r="C11" s="229">
        <v>937</v>
      </c>
      <c r="D11" s="230">
        <v>72.57939581719597</v>
      </c>
      <c r="E11" s="231">
        <v>-354</v>
      </c>
      <c r="F11" s="228">
        <v>765</v>
      </c>
      <c r="G11" s="228">
        <v>425</v>
      </c>
      <c r="H11" s="230">
        <v>55.55555555555556</v>
      </c>
      <c r="I11" s="231">
        <v>-340</v>
      </c>
      <c r="J11" s="228">
        <v>938</v>
      </c>
      <c r="K11" s="228">
        <v>605</v>
      </c>
      <c r="L11" s="230">
        <v>64.49893390191897</v>
      </c>
      <c r="M11" s="231">
        <v>-333</v>
      </c>
      <c r="N11" s="232">
        <v>625</v>
      </c>
      <c r="O11" s="228">
        <v>420</v>
      </c>
      <c r="P11" s="233">
        <v>67.2</v>
      </c>
      <c r="Q11" s="234">
        <v>-205</v>
      </c>
      <c r="R11" s="228">
        <v>182</v>
      </c>
      <c r="S11" s="232">
        <v>111</v>
      </c>
      <c r="T11" s="233">
        <v>60.98901098901099</v>
      </c>
      <c r="U11" s="231">
        <v>-71</v>
      </c>
      <c r="V11" s="228">
        <v>2764</v>
      </c>
      <c r="W11" s="228">
        <v>2771</v>
      </c>
      <c r="X11" s="230">
        <v>100.2532561505065</v>
      </c>
      <c r="Y11" s="231">
        <v>7</v>
      </c>
      <c r="Z11" s="228">
        <v>1218</v>
      </c>
      <c r="AA11" s="228">
        <v>889</v>
      </c>
      <c r="AB11" s="230">
        <v>72.98850574712644</v>
      </c>
      <c r="AC11" s="231">
        <v>-329</v>
      </c>
      <c r="AD11" s="228">
        <v>669</v>
      </c>
      <c r="AE11" s="229">
        <v>1165</v>
      </c>
      <c r="AF11" s="230">
        <v>174.1405082212257</v>
      </c>
      <c r="AG11" s="231">
        <v>496</v>
      </c>
      <c r="AH11" s="228">
        <v>15</v>
      </c>
      <c r="AI11" s="228">
        <v>16</v>
      </c>
      <c r="AJ11" s="233">
        <v>106.66666666666667</v>
      </c>
      <c r="AK11" s="231">
        <v>1</v>
      </c>
      <c r="AL11" s="235">
        <v>308</v>
      </c>
      <c r="AM11" s="235">
        <v>226</v>
      </c>
      <c r="AN11" s="236">
        <v>73.4</v>
      </c>
      <c r="AO11" s="237">
        <v>-82</v>
      </c>
      <c r="AP11" s="238">
        <v>987</v>
      </c>
      <c r="AQ11" s="228">
        <v>702</v>
      </c>
      <c r="AR11" s="233">
        <v>71.1</v>
      </c>
      <c r="AS11" s="231">
        <v>-285</v>
      </c>
      <c r="AT11" s="228">
        <v>598</v>
      </c>
      <c r="AU11" s="228">
        <v>456</v>
      </c>
      <c r="AV11" s="233">
        <v>76.3</v>
      </c>
      <c r="AW11" s="231">
        <v>-142</v>
      </c>
      <c r="AX11" s="228">
        <v>447</v>
      </c>
      <c r="AY11" s="228">
        <v>321</v>
      </c>
      <c r="AZ11" s="233">
        <v>71.8</v>
      </c>
      <c r="BA11" s="231">
        <v>-126</v>
      </c>
      <c r="BB11" s="239">
        <v>1363.9676113360324</v>
      </c>
      <c r="BC11" s="228">
        <v>2073.4072022160667</v>
      </c>
      <c r="BD11" s="231">
        <v>709.4395908800343</v>
      </c>
      <c r="BE11" s="228">
        <v>67</v>
      </c>
      <c r="BF11" s="228">
        <v>85</v>
      </c>
      <c r="BG11" s="233">
        <v>126.9</v>
      </c>
      <c r="BH11" s="231">
        <v>18</v>
      </c>
      <c r="BI11" s="351">
        <v>3</v>
      </c>
    </row>
    <row r="12" spans="1:61" ht="15" customHeight="1">
      <c r="A12" s="227" t="s">
        <v>135</v>
      </c>
      <c r="B12" s="228">
        <v>327</v>
      </c>
      <c r="C12" s="229">
        <v>211</v>
      </c>
      <c r="D12" s="230">
        <v>64.52599388379205</v>
      </c>
      <c r="E12" s="231">
        <v>-116</v>
      </c>
      <c r="F12" s="228">
        <v>130</v>
      </c>
      <c r="G12" s="228">
        <v>105</v>
      </c>
      <c r="H12" s="230">
        <v>80.76923076923077</v>
      </c>
      <c r="I12" s="231">
        <v>-25</v>
      </c>
      <c r="J12" s="228">
        <v>146</v>
      </c>
      <c r="K12" s="228">
        <v>160</v>
      </c>
      <c r="L12" s="230">
        <v>109.58904109589041</v>
      </c>
      <c r="M12" s="231">
        <v>14</v>
      </c>
      <c r="N12" s="232">
        <v>96</v>
      </c>
      <c r="O12" s="228">
        <v>114</v>
      </c>
      <c r="P12" s="233">
        <v>118.75</v>
      </c>
      <c r="Q12" s="234">
        <v>18</v>
      </c>
      <c r="R12" s="228">
        <v>32</v>
      </c>
      <c r="S12" s="232">
        <v>21</v>
      </c>
      <c r="T12" s="233">
        <v>65.625</v>
      </c>
      <c r="U12" s="231">
        <v>-11</v>
      </c>
      <c r="V12" s="228">
        <v>557</v>
      </c>
      <c r="W12" s="228">
        <v>481</v>
      </c>
      <c r="X12" s="230">
        <v>86.35547576301616</v>
      </c>
      <c r="Y12" s="231">
        <v>-76</v>
      </c>
      <c r="Z12" s="228">
        <v>301</v>
      </c>
      <c r="AA12" s="228">
        <v>202</v>
      </c>
      <c r="AB12" s="230">
        <v>67.109634551495</v>
      </c>
      <c r="AC12" s="231">
        <v>-99</v>
      </c>
      <c r="AD12" s="228">
        <v>108</v>
      </c>
      <c r="AE12" s="229">
        <v>146</v>
      </c>
      <c r="AF12" s="230">
        <v>135.1851851851852</v>
      </c>
      <c r="AG12" s="231">
        <v>38</v>
      </c>
      <c r="AH12" s="228">
        <v>38</v>
      </c>
      <c r="AI12" s="228">
        <v>18</v>
      </c>
      <c r="AJ12" s="233">
        <v>47.368421052631575</v>
      </c>
      <c r="AK12" s="231">
        <v>-20</v>
      </c>
      <c r="AL12" s="235">
        <v>52</v>
      </c>
      <c r="AM12" s="235">
        <v>44</v>
      </c>
      <c r="AN12" s="236">
        <v>84.6</v>
      </c>
      <c r="AO12" s="237">
        <v>-8</v>
      </c>
      <c r="AP12" s="238">
        <v>159</v>
      </c>
      <c r="AQ12" s="228">
        <v>182</v>
      </c>
      <c r="AR12" s="233">
        <v>114.5</v>
      </c>
      <c r="AS12" s="231">
        <v>23</v>
      </c>
      <c r="AT12" s="228">
        <v>154</v>
      </c>
      <c r="AU12" s="228">
        <v>92</v>
      </c>
      <c r="AV12" s="233">
        <v>59.7</v>
      </c>
      <c r="AW12" s="231">
        <v>-62</v>
      </c>
      <c r="AX12" s="228">
        <v>126</v>
      </c>
      <c r="AY12" s="228">
        <v>77</v>
      </c>
      <c r="AZ12" s="233">
        <v>61.1</v>
      </c>
      <c r="BA12" s="231">
        <v>-49</v>
      </c>
      <c r="BB12" s="239">
        <v>1597.3684210526317</v>
      </c>
      <c r="BC12" s="228">
        <v>1954.6511627906978</v>
      </c>
      <c r="BD12" s="231">
        <v>357.2827417380661</v>
      </c>
      <c r="BE12" s="228">
        <v>10</v>
      </c>
      <c r="BF12" s="228">
        <v>24</v>
      </c>
      <c r="BG12" s="233">
        <v>240</v>
      </c>
      <c r="BH12" s="231">
        <v>14</v>
      </c>
      <c r="BI12" s="351">
        <v>2</v>
      </c>
    </row>
    <row r="13" spans="1:61" ht="15" customHeight="1">
      <c r="A13" s="227" t="s">
        <v>136</v>
      </c>
      <c r="B13" s="228">
        <v>906</v>
      </c>
      <c r="C13" s="229">
        <v>633</v>
      </c>
      <c r="D13" s="230">
        <v>69.86754966887418</v>
      </c>
      <c r="E13" s="231">
        <v>-273</v>
      </c>
      <c r="F13" s="228">
        <v>456</v>
      </c>
      <c r="G13" s="228">
        <v>315</v>
      </c>
      <c r="H13" s="230">
        <v>69.07894736842105</v>
      </c>
      <c r="I13" s="231">
        <v>-141</v>
      </c>
      <c r="J13" s="228">
        <v>526</v>
      </c>
      <c r="K13" s="228">
        <v>450</v>
      </c>
      <c r="L13" s="230">
        <v>85.55133079847909</v>
      </c>
      <c r="M13" s="231">
        <v>-76</v>
      </c>
      <c r="N13" s="232">
        <v>243</v>
      </c>
      <c r="O13" s="228">
        <v>262</v>
      </c>
      <c r="P13" s="233">
        <v>107.81893004115226</v>
      </c>
      <c r="Q13" s="234">
        <v>19</v>
      </c>
      <c r="R13" s="228">
        <v>144</v>
      </c>
      <c r="S13" s="232">
        <v>81</v>
      </c>
      <c r="T13" s="233">
        <v>56.25</v>
      </c>
      <c r="U13" s="231">
        <v>-63</v>
      </c>
      <c r="V13" s="228">
        <v>1984</v>
      </c>
      <c r="W13" s="228">
        <v>1243</v>
      </c>
      <c r="X13" s="230">
        <v>62.65120967741935</v>
      </c>
      <c r="Y13" s="231">
        <v>-741</v>
      </c>
      <c r="Z13" s="228">
        <v>882</v>
      </c>
      <c r="AA13" s="228">
        <v>612</v>
      </c>
      <c r="AB13" s="230">
        <v>69.38775510204081</v>
      </c>
      <c r="AC13" s="231">
        <v>-270</v>
      </c>
      <c r="AD13" s="228">
        <v>345</v>
      </c>
      <c r="AE13" s="229">
        <v>229</v>
      </c>
      <c r="AF13" s="230">
        <v>66.3768115942029</v>
      </c>
      <c r="AG13" s="231">
        <v>-116</v>
      </c>
      <c r="AH13" s="228">
        <v>20</v>
      </c>
      <c r="AI13" s="228">
        <v>8</v>
      </c>
      <c r="AJ13" s="233">
        <v>40</v>
      </c>
      <c r="AK13" s="231">
        <v>-12</v>
      </c>
      <c r="AL13" s="235">
        <v>118</v>
      </c>
      <c r="AM13" s="235">
        <v>99</v>
      </c>
      <c r="AN13" s="236">
        <v>83.9</v>
      </c>
      <c r="AO13" s="237">
        <v>-19</v>
      </c>
      <c r="AP13" s="238">
        <v>522</v>
      </c>
      <c r="AQ13" s="228">
        <v>477</v>
      </c>
      <c r="AR13" s="233">
        <v>91.4</v>
      </c>
      <c r="AS13" s="231">
        <v>-45</v>
      </c>
      <c r="AT13" s="228">
        <v>418</v>
      </c>
      <c r="AU13" s="228">
        <v>312</v>
      </c>
      <c r="AV13" s="233">
        <v>74.6</v>
      </c>
      <c r="AW13" s="231">
        <v>-106</v>
      </c>
      <c r="AX13" s="228">
        <v>346</v>
      </c>
      <c r="AY13" s="228">
        <v>250</v>
      </c>
      <c r="AZ13" s="233">
        <v>72.3</v>
      </c>
      <c r="BA13" s="231">
        <v>-96</v>
      </c>
      <c r="BB13" s="239">
        <v>1434.9862258953167</v>
      </c>
      <c r="BC13" s="228">
        <v>1621.132075471698</v>
      </c>
      <c r="BD13" s="231">
        <v>186.14584957638135</v>
      </c>
      <c r="BE13" s="228">
        <v>12</v>
      </c>
      <c r="BF13" s="228">
        <v>50</v>
      </c>
      <c r="BG13" s="233">
        <v>416.7</v>
      </c>
      <c r="BH13" s="231">
        <v>38</v>
      </c>
      <c r="BI13" s="351">
        <v>3</v>
      </c>
    </row>
    <row r="14" spans="1:61" s="10" customFormat="1" ht="15" customHeight="1">
      <c r="A14" s="227" t="s">
        <v>137</v>
      </c>
      <c r="B14" s="228">
        <v>798</v>
      </c>
      <c r="C14" s="229">
        <v>620</v>
      </c>
      <c r="D14" s="230">
        <v>77.69423558897243</v>
      </c>
      <c r="E14" s="231">
        <v>-178</v>
      </c>
      <c r="F14" s="228">
        <v>384</v>
      </c>
      <c r="G14" s="228">
        <v>321</v>
      </c>
      <c r="H14" s="230">
        <v>83.59375</v>
      </c>
      <c r="I14" s="231">
        <v>-63</v>
      </c>
      <c r="J14" s="228">
        <v>621</v>
      </c>
      <c r="K14" s="228">
        <v>648</v>
      </c>
      <c r="L14" s="230">
        <v>104.34782608695652</v>
      </c>
      <c r="M14" s="231">
        <v>27</v>
      </c>
      <c r="N14" s="232">
        <v>336</v>
      </c>
      <c r="O14" s="228">
        <v>405</v>
      </c>
      <c r="P14" s="233">
        <v>120.53571428571428</v>
      </c>
      <c r="Q14" s="234">
        <v>69</v>
      </c>
      <c r="R14" s="228">
        <v>209</v>
      </c>
      <c r="S14" s="232">
        <v>159</v>
      </c>
      <c r="T14" s="233">
        <v>76.07655502392345</v>
      </c>
      <c r="U14" s="231">
        <v>-50</v>
      </c>
      <c r="V14" s="228">
        <v>2382</v>
      </c>
      <c r="W14" s="228">
        <v>2172</v>
      </c>
      <c r="X14" s="230">
        <v>91.183879093199</v>
      </c>
      <c r="Y14" s="231">
        <v>-210</v>
      </c>
      <c r="Z14" s="228">
        <v>738</v>
      </c>
      <c r="AA14" s="228">
        <v>594</v>
      </c>
      <c r="AB14" s="230">
        <v>80.48780487804879</v>
      </c>
      <c r="AC14" s="231">
        <v>-144</v>
      </c>
      <c r="AD14" s="228">
        <v>371</v>
      </c>
      <c r="AE14" s="229">
        <v>1051</v>
      </c>
      <c r="AF14" s="347">
        <v>283.28840970350404</v>
      </c>
      <c r="AG14" s="231">
        <v>680</v>
      </c>
      <c r="AH14" s="228">
        <v>127</v>
      </c>
      <c r="AI14" s="228">
        <v>132</v>
      </c>
      <c r="AJ14" s="233">
        <v>103.93700787401573</v>
      </c>
      <c r="AK14" s="231">
        <v>5</v>
      </c>
      <c r="AL14" s="235">
        <v>231</v>
      </c>
      <c r="AM14" s="235">
        <v>245</v>
      </c>
      <c r="AN14" s="236">
        <v>106.1</v>
      </c>
      <c r="AO14" s="237">
        <v>14</v>
      </c>
      <c r="AP14" s="238">
        <v>761</v>
      </c>
      <c r="AQ14" s="228">
        <v>975</v>
      </c>
      <c r="AR14" s="233">
        <v>128.1</v>
      </c>
      <c r="AS14" s="231">
        <v>214</v>
      </c>
      <c r="AT14" s="228">
        <v>353</v>
      </c>
      <c r="AU14" s="228">
        <v>282</v>
      </c>
      <c r="AV14" s="233">
        <v>79.9</v>
      </c>
      <c r="AW14" s="231">
        <v>-71</v>
      </c>
      <c r="AX14" s="228">
        <v>292</v>
      </c>
      <c r="AY14" s="228">
        <v>225</v>
      </c>
      <c r="AZ14" s="233">
        <v>77.1</v>
      </c>
      <c r="BA14" s="231">
        <v>-67</v>
      </c>
      <c r="BB14" s="239">
        <v>1669.2537313432836</v>
      </c>
      <c r="BC14" s="228">
        <v>2408</v>
      </c>
      <c r="BD14" s="231">
        <v>738.7462686567164</v>
      </c>
      <c r="BE14" s="228">
        <v>67</v>
      </c>
      <c r="BF14" s="228">
        <v>146</v>
      </c>
      <c r="BG14" s="233">
        <v>217.9</v>
      </c>
      <c r="BH14" s="231">
        <v>79</v>
      </c>
      <c r="BI14" s="351">
        <v>29</v>
      </c>
    </row>
    <row r="15" spans="1:61" s="10" customFormat="1" ht="15" customHeight="1">
      <c r="A15" s="227" t="s">
        <v>138</v>
      </c>
      <c r="B15" s="228">
        <v>562</v>
      </c>
      <c r="C15" s="229">
        <v>424</v>
      </c>
      <c r="D15" s="230">
        <v>75.44483985765125</v>
      </c>
      <c r="E15" s="231">
        <v>-138</v>
      </c>
      <c r="F15" s="228">
        <v>310</v>
      </c>
      <c r="G15" s="228">
        <v>238</v>
      </c>
      <c r="H15" s="230">
        <v>76.77419354838709</v>
      </c>
      <c r="I15" s="231">
        <v>-72</v>
      </c>
      <c r="J15" s="228">
        <v>392</v>
      </c>
      <c r="K15" s="228">
        <v>319</v>
      </c>
      <c r="L15" s="230">
        <v>81.37755102040816</v>
      </c>
      <c r="M15" s="231">
        <v>-73</v>
      </c>
      <c r="N15" s="232">
        <v>185</v>
      </c>
      <c r="O15" s="228">
        <v>194</v>
      </c>
      <c r="P15" s="233">
        <v>104.86486486486486</v>
      </c>
      <c r="Q15" s="234">
        <v>9</v>
      </c>
      <c r="R15" s="228">
        <v>116</v>
      </c>
      <c r="S15" s="232">
        <v>65</v>
      </c>
      <c r="T15" s="233">
        <v>56.03448275862068</v>
      </c>
      <c r="U15" s="231">
        <v>-51</v>
      </c>
      <c r="V15" s="228">
        <v>1375</v>
      </c>
      <c r="W15" s="228">
        <v>1507</v>
      </c>
      <c r="X15" s="230">
        <v>109.60000000000001</v>
      </c>
      <c r="Y15" s="231">
        <v>132</v>
      </c>
      <c r="Z15" s="228">
        <v>536</v>
      </c>
      <c r="AA15" s="228">
        <v>396</v>
      </c>
      <c r="AB15" s="230">
        <v>73.88059701492537</v>
      </c>
      <c r="AC15" s="231">
        <v>-140</v>
      </c>
      <c r="AD15" s="228">
        <v>413</v>
      </c>
      <c r="AE15" s="229">
        <v>829</v>
      </c>
      <c r="AF15" s="347">
        <v>200.72639225181598</v>
      </c>
      <c r="AG15" s="231">
        <v>416</v>
      </c>
      <c r="AH15" s="228">
        <v>59</v>
      </c>
      <c r="AI15" s="228">
        <v>54</v>
      </c>
      <c r="AJ15" s="233">
        <v>91.52542372881356</v>
      </c>
      <c r="AK15" s="231">
        <v>-5</v>
      </c>
      <c r="AL15" s="235">
        <v>134</v>
      </c>
      <c r="AM15" s="235">
        <v>138</v>
      </c>
      <c r="AN15" s="236">
        <v>103</v>
      </c>
      <c r="AO15" s="237">
        <v>4</v>
      </c>
      <c r="AP15" s="238">
        <v>436</v>
      </c>
      <c r="AQ15" s="228">
        <v>389</v>
      </c>
      <c r="AR15" s="233">
        <v>89.2</v>
      </c>
      <c r="AS15" s="231">
        <v>-47</v>
      </c>
      <c r="AT15" s="228">
        <v>223</v>
      </c>
      <c r="AU15" s="228">
        <v>200</v>
      </c>
      <c r="AV15" s="233">
        <v>89.7</v>
      </c>
      <c r="AW15" s="231">
        <v>-23</v>
      </c>
      <c r="AX15" s="228">
        <v>191</v>
      </c>
      <c r="AY15" s="228">
        <v>165</v>
      </c>
      <c r="AZ15" s="233">
        <v>86.4</v>
      </c>
      <c r="BA15" s="231">
        <v>-26</v>
      </c>
      <c r="BB15" s="239">
        <v>1560</v>
      </c>
      <c r="BC15" s="228">
        <v>1810.344827586207</v>
      </c>
      <c r="BD15" s="231">
        <v>250.34482758620697</v>
      </c>
      <c r="BE15" s="228">
        <v>37</v>
      </c>
      <c r="BF15" s="228">
        <v>52</v>
      </c>
      <c r="BG15" s="233">
        <v>140.5</v>
      </c>
      <c r="BH15" s="231">
        <v>15</v>
      </c>
      <c r="BI15" s="351">
        <v>0</v>
      </c>
    </row>
    <row r="16" spans="1:61" s="10" customFormat="1" ht="15" customHeight="1">
      <c r="A16" s="227" t="s">
        <v>139</v>
      </c>
      <c r="B16" s="228">
        <v>417</v>
      </c>
      <c r="C16" s="229">
        <v>238</v>
      </c>
      <c r="D16" s="230">
        <v>57.07434052757794</v>
      </c>
      <c r="E16" s="231">
        <v>-179</v>
      </c>
      <c r="F16" s="228">
        <v>254</v>
      </c>
      <c r="G16" s="228">
        <v>129</v>
      </c>
      <c r="H16" s="230">
        <v>50.78740157480315</v>
      </c>
      <c r="I16" s="231">
        <v>-125</v>
      </c>
      <c r="J16" s="228">
        <v>487</v>
      </c>
      <c r="K16" s="228">
        <v>388</v>
      </c>
      <c r="L16" s="230">
        <v>79.67145790554414</v>
      </c>
      <c r="M16" s="231">
        <v>-99</v>
      </c>
      <c r="N16" s="232">
        <v>355</v>
      </c>
      <c r="O16" s="228">
        <v>314</v>
      </c>
      <c r="P16" s="233">
        <v>88.45070422535211</v>
      </c>
      <c r="Q16" s="234">
        <v>-41</v>
      </c>
      <c r="R16" s="228">
        <v>73</v>
      </c>
      <c r="S16" s="232">
        <v>33</v>
      </c>
      <c r="T16" s="233">
        <v>45.20547945205479</v>
      </c>
      <c r="U16" s="231">
        <v>-40</v>
      </c>
      <c r="V16" s="228">
        <v>1188</v>
      </c>
      <c r="W16" s="228">
        <v>1547</v>
      </c>
      <c r="X16" s="230">
        <v>130.21885521885523</v>
      </c>
      <c r="Y16" s="231">
        <v>359</v>
      </c>
      <c r="Z16" s="228">
        <v>391</v>
      </c>
      <c r="AA16" s="228">
        <v>224</v>
      </c>
      <c r="AB16" s="230">
        <v>57.289002557544755</v>
      </c>
      <c r="AC16" s="231">
        <v>-167</v>
      </c>
      <c r="AD16" s="228">
        <v>400</v>
      </c>
      <c r="AE16" s="229">
        <v>937</v>
      </c>
      <c r="AF16" s="347">
        <v>234.25</v>
      </c>
      <c r="AG16" s="231">
        <v>537</v>
      </c>
      <c r="AH16" s="228">
        <v>9</v>
      </c>
      <c r="AI16" s="228">
        <v>11</v>
      </c>
      <c r="AJ16" s="233">
        <v>122.22222222222223</v>
      </c>
      <c r="AK16" s="231">
        <v>2</v>
      </c>
      <c r="AL16" s="235">
        <v>142</v>
      </c>
      <c r="AM16" s="235">
        <v>138</v>
      </c>
      <c r="AN16" s="236">
        <v>97.2</v>
      </c>
      <c r="AO16" s="237">
        <v>-4</v>
      </c>
      <c r="AP16" s="238">
        <v>658</v>
      </c>
      <c r="AQ16" s="228">
        <v>690</v>
      </c>
      <c r="AR16" s="233">
        <v>104.9</v>
      </c>
      <c r="AS16" s="231">
        <v>32</v>
      </c>
      <c r="AT16" s="228">
        <v>181</v>
      </c>
      <c r="AU16" s="228">
        <v>107</v>
      </c>
      <c r="AV16" s="233">
        <v>59.1</v>
      </c>
      <c r="AW16" s="231">
        <v>-74</v>
      </c>
      <c r="AX16" s="228">
        <v>132</v>
      </c>
      <c r="AY16" s="228">
        <v>85</v>
      </c>
      <c r="AZ16" s="233">
        <v>64.4</v>
      </c>
      <c r="BA16" s="231">
        <v>-47</v>
      </c>
      <c r="BB16" s="239">
        <v>1771.698113207547</v>
      </c>
      <c r="BC16" s="228">
        <v>2015.2173913043478</v>
      </c>
      <c r="BD16" s="231">
        <v>243.5192780968007</v>
      </c>
      <c r="BE16" s="228">
        <v>100</v>
      </c>
      <c r="BF16" s="228">
        <v>146</v>
      </c>
      <c r="BG16" s="233">
        <v>146</v>
      </c>
      <c r="BH16" s="231">
        <v>46</v>
      </c>
      <c r="BI16" s="351">
        <v>12</v>
      </c>
    </row>
    <row r="17" spans="1:61" s="10" customFormat="1" ht="15" customHeight="1">
      <c r="A17" s="227" t="s">
        <v>140</v>
      </c>
      <c r="B17" s="228">
        <v>1448</v>
      </c>
      <c r="C17" s="229">
        <v>957</v>
      </c>
      <c r="D17" s="230">
        <v>66.09116022099447</v>
      </c>
      <c r="E17" s="231">
        <v>-491</v>
      </c>
      <c r="F17" s="228">
        <v>802</v>
      </c>
      <c r="G17" s="228">
        <v>454</v>
      </c>
      <c r="H17" s="230">
        <v>56.60847880299252</v>
      </c>
      <c r="I17" s="231">
        <v>-348</v>
      </c>
      <c r="J17" s="228">
        <v>1141</v>
      </c>
      <c r="K17" s="228">
        <v>1008</v>
      </c>
      <c r="L17" s="230">
        <v>88.34355828220859</v>
      </c>
      <c r="M17" s="231">
        <v>-133</v>
      </c>
      <c r="N17" s="232">
        <v>672</v>
      </c>
      <c r="O17" s="228">
        <v>838</v>
      </c>
      <c r="P17" s="233">
        <v>124.70238095238095</v>
      </c>
      <c r="Q17" s="234">
        <v>166</v>
      </c>
      <c r="R17" s="228">
        <v>232</v>
      </c>
      <c r="S17" s="232">
        <v>130</v>
      </c>
      <c r="T17" s="233">
        <v>56.03448275862068</v>
      </c>
      <c r="U17" s="231">
        <v>-102</v>
      </c>
      <c r="V17" s="228">
        <v>3950</v>
      </c>
      <c r="W17" s="228">
        <v>3000</v>
      </c>
      <c r="X17" s="230">
        <v>75.9493670886076</v>
      </c>
      <c r="Y17" s="231">
        <v>-950</v>
      </c>
      <c r="Z17" s="228">
        <v>1393</v>
      </c>
      <c r="AA17" s="228">
        <v>933</v>
      </c>
      <c r="AB17" s="230">
        <v>66.97774587221824</v>
      </c>
      <c r="AC17" s="231">
        <v>-460</v>
      </c>
      <c r="AD17" s="228">
        <v>947</v>
      </c>
      <c r="AE17" s="229">
        <v>1057</v>
      </c>
      <c r="AF17" s="230">
        <v>111.6156282998944</v>
      </c>
      <c r="AG17" s="231">
        <v>110</v>
      </c>
      <c r="AH17" s="228">
        <v>10</v>
      </c>
      <c r="AI17" s="228">
        <v>4</v>
      </c>
      <c r="AJ17" s="233">
        <v>40</v>
      </c>
      <c r="AK17" s="231">
        <v>-6</v>
      </c>
      <c r="AL17" s="235">
        <v>361</v>
      </c>
      <c r="AM17" s="235">
        <v>281</v>
      </c>
      <c r="AN17" s="236">
        <v>77.8</v>
      </c>
      <c r="AO17" s="237">
        <v>-80</v>
      </c>
      <c r="AP17" s="238">
        <v>1332</v>
      </c>
      <c r="AQ17" s="228">
        <v>1239</v>
      </c>
      <c r="AR17" s="233">
        <v>93</v>
      </c>
      <c r="AS17" s="231">
        <v>-93</v>
      </c>
      <c r="AT17" s="228">
        <v>590</v>
      </c>
      <c r="AU17" s="228">
        <v>516</v>
      </c>
      <c r="AV17" s="233">
        <v>87.5</v>
      </c>
      <c r="AW17" s="231">
        <v>-74</v>
      </c>
      <c r="AX17" s="228">
        <v>459</v>
      </c>
      <c r="AY17" s="228">
        <v>388</v>
      </c>
      <c r="AZ17" s="233">
        <v>84.5</v>
      </c>
      <c r="BA17" s="231">
        <v>-71</v>
      </c>
      <c r="BB17" s="239">
        <v>1954.6534653465346</v>
      </c>
      <c r="BC17" s="228">
        <v>2943.14606741573</v>
      </c>
      <c r="BD17" s="231">
        <v>988.4926020691955</v>
      </c>
      <c r="BE17" s="228">
        <v>147</v>
      </c>
      <c r="BF17" s="228">
        <v>178</v>
      </c>
      <c r="BG17" s="233">
        <v>121.1</v>
      </c>
      <c r="BH17" s="231">
        <v>31</v>
      </c>
      <c r="BI17" s="351">
        <v>98</v>
      </c>
    </row>
    <row r="18" spans="1:61" s="10" customFormat="1" ht="15" customHeight="1">
      <c r="A18" s="227" t="s">
        <v>141</v>
      </c>
      <c r="B18" s="228">
        <v>1315</v>
      </c>
      <c r="C18" s="229">
        <v>1180</v>
      </c>
      <c r="D18" s="230">
        <v>89.73384030418251</v>
      </c>
      <c r="E18" s="231">
        <v>-135</v>
      </c>
      <c r="F18" s="228">
        <v>868</v>
      </c>
      <c r="G18" s="228">
        <v>673</v>
      </c>
      <c r="H18" s="230">
        <v>77.53456221198157</v>
      </c>
      <c r="I18" s="231">
        <v>-195</v>
      </c>
      <c r="J18" s="228">
        <v>2096</v>
      </c>
      <c r="K18" s="228">
        <v>1448</v>
      </c>
      <c r="L18" s="230">
        <v>69.08396946564885</v>
      </c>
      <c r="M18" s="231">
        <v>-648</v>
      </c>
      <c r="N18" s="232">
        <v>1595</v>
      </c>
      <c r="O18" s="228">
        <v>1044</v>
      </c>
      <c r="P18" s="233">
        <v>65.45454545454545</v>
      </c>
      <c r="Q18" s="234">
        <v>-551</v>
      </c>
      <c r="R18" s="228">
        <v>441</v>
      </c>
      <c r="S18" s="232">
        <v>356</v>
      </c>
      <c r="T18" s="233">
        <v>80.72562358276643</v>
      </c>
      <c r="U18" s="231">
        <v>-85</v>
      </c>
      <c r="V18" s="228">
        <v>5176</v>
      </c>
      <c r="W18" s="228">
        <v>5320</v>
      </c>
      <c r="X18" s="230">
        <v>102.7820710973725</v>
      </c>
      <c r="Y18" s="231">
        <v>144</v>
      </c>
      <c r="Z18" s="228">
        <v>1269</v>
      </c>
      <c r="AA18" s="228">
        <v>1150</v>
      </c>
      <c r="AB18" s="230">
        <v>90.62253743104807</v>
      </c>
      <c r="AC18" s="231">
        <v>-119</v>
      </c>
      <c r="AD18" s="228">
        <v>1301</v>
      </c>
      <c r="AE18" s="229">
        <v>2113</v>
      </c>
      <c r="AF18" s="230">
        <v>162.41352805534206</v>
      </c>
      <c r="AG18" s="231">
        <v>812</v>
      </c>
      <c r="AH18" s="228">
        <v>152</v>
      </c>
      <c r="AI18" s="228">
        <v>164</v>
      </c>
      <c r="AJ18" s="233">
        <v>107.89473684210526</v>
      </c>
      <c r="AK18" s="231">
        <v>12</v>
      </c>
      <c r="AL18" s="235">
        <v>559</v>
      </c>
      <c r="AM18" s="235">
        <v>503</v>
      </c>
      <c r="AN18" s="236">
        <v>90</v>
      </c>
      <c r="AO18" s="237">
        <v>-56</v>
      </c>
      <c r="AP18" s="238">
        <v>2263</v>
      </c>
      <c r="AQ18" s="228">
        <v>1829</v>
      </c>
      <c r="AR18" s="233">
        <v>80.8</v>
      </c>
      <c r="AS18" s="231">
        <v>-434</v>
      </c>
      <c r="AT18" s="228">
        <v>538</v>
      </c>
      <c r="AU18" s="228">
        <v>505</v>
      </c>
      <c r="AV18" s="233">
        <v>93.9</v>
      </c>
      <c r="AW18" s="231">
        <v>-33</v>
      </c>
      <c r="AX18" s="228">
        <v>421</v>
      </c>
      <c r="AY18" s="228">
        <v>390</v>
      </c>
      <c r="AZ18" s="233">
        <v>92.6</v>
      </c>
      <c r="BA18" s="231">
        <v>-31</v>
      </c>
      <c r="BB18" s="239">
        <v>1678.9473684210527</v>
      </c>
      <c r="BC18" s="228">
        <v>2715.2272727272725</v>
      </c>
      <c r="BD18" s="231">
        <v>1036.2799043062198</v>
      </c>
      <c r="BE18" s="228">
        <v>139</v>
      </c>
      <c r="BF18" s="228">
        <v>260</v>
      </c>
      <c r="BG18" s="233">
        <v>187.1</v>
      </c>
      <c r="BH18" s="231">
        <v>121</v>
      </c>
      <c r="BI18" s="351">
        <v>11</v>
      </c>
    </row>
    <row r="19" spans="1:61" s="10" customFormat="1" ht="15" customHeight="1">
      <c r="A19" s="227" t="s">
        <v>142</v>
      </c>
      <c r="B19" s="228">
        <v>1906</v>
      </c>
      <c r="C19" s="229">
        <v>1692</v>
      </c>
      <c r="D19" s="230">
        <v>88.7722980062959</v>
      </c>
      <c r="E19" s="231">
        <v>-214</v>
      </c>
      <c r="F19" s="228">
        <v>832</v>
      </c>
      <c r="G19" s="228">
        <v>821</v>
      </c>
      <c r="H19" s="230">
        <v>98.67788461538461</v>
      </c>
      <c r="I19" s="231">
        <v>-11</v>
      </c>
      <c r="J19" s="228">
        <v>1067</v>
      </c>
      <c r="K19" s="228">
        <v>1028</v>
      </c>
      <c r="L19" s="230">
        <v>96.34489222118088</v>
      </c>
      <c r="M19" s="231">
        <v>-39</v>
      </c>
      <c r="N19" s="232">
        <v>740</v>
      </c>
      <c r="O19" s="228">
        <v>648</v>
      </c>
      <c r="P19" s="233">
        <v>87.56756756756758</v>
      </c>
      <c r="Q19" s="234">
        <v>-92</v>
      </c>
      <c r="R19" s="228">
        <v>275</v>
      </c>
      <c r="S19" s="232">
        <v>250</v>
      </c>
      <c r="T19" s="233">
        <v>90.9090909090909</v>
      </c>
      <c r="U19" s="231">
        <v>-25</v>
      </c>
      <c r="V19" s="228">
        <v>2806</v>
      </c>
      <c r="W19" s="228">
        <v>2939</v>
      </c>
      <c r="X19" s="230">
        <v>104.73984319315753</v>
      </c>
      <c r="Y19" s="231">
        <v>133</v>
      </c>
      <c r="Z19" s="228">
        <v>1569</v>
      </c>
      <c r="AA19" s="228">
        <v>1392</v>
      </c>
      <c r="AB19" s="230">
        <v>88.7189292543021</v>
      </c>
      <c r="AC19" s="231">
        <v>-177</v>
      </c>
      <c r="AD19" s="228">
        <v>245</v>
      </c>
      <c r="AE19" s="229">
        <v>669</v>
      </c>
      <c r="AF19" s="347">
        <v>273.0612244897959</v>
      </c>
      <c r="AG19" s="231">
        <v>424</v>
      </c>
      <c r="AH19" s="228">
        <v>184</v>
      </c>
      <c r="AI19" s="228">
        <v>47</v>
      </c>
      <c r="AJ19" s="233">
        <v>25.543478260869566</v>
      </c>
      <c r="AK19" s="231">
        <v>-137</v>
      </c>
      <c r="AL19" s="235">
        <v>338</v>
      </c>
      <c r="AM19" s="235">
        <v>315</v>
      </c>
      <c r="AN19" s="236">
        <v>93.2</v>
      </c>
      <c r="AO19" s="237">
        <v>-23</v>
      </c>
      <c r="AP19" s="238">
        <v>1162</v>
      </c>
      <c r="AQ19" s="228">
        <v>1188</v>
      </c>
      <c r="AR19" s="233">
        <v>102.2</v>
      </c>
      <c r="AS19" s="231">
        <v>26</v>
      </c>
      <c r="AT19" s="228">
        <v>1057</v>
      </c>
      <c r="AU19" s="228">
        <v>829</v>
      </c>
      <c r="AV19" s="233">
        <v>78.4</v>
      </c>
      <c r="AW19" s="231">
        <v>-228</v>
      </c>
      <c r="AX19" s="228">
        <v>924</v>
      </c>
      <c r="AY19" s="228">
        <v>712</v>
      </c>
      <c r="AZ19" s="233">
        <v>77.1</v>
      </c>
      <c r="BA19" s="231">
        <v>-212</v>
      </c>
      <c r="BB19" s="239">
        <v>1590.0104058272632</v>
      </c>
      <c r="BC19" s="228">
        <v>2318.7335092348285</v>
      </c>
      <c r="BD19" s="231">
        <v>728.7231034075653</v>
      </c>
      <c r="BE19" s="228">
        <v>105</v>
      </c>
      <c r="BF19" s="228">
        <v>167</v>
      </c>
      <c r="BG19" s="233">
        <v>159</v>
      </c>
      <c r="BH19" s="231">
        <v>62</v>
      </c>
      <c r="BI19" s="351">
        <v>37</v>
      </c>
    </row>
    <row r="20" spans="1:61" s="17" customFormat="1" ht="15" customHeight="1">
      <c r="A20" s="16" t="s">
        <v>143</v>
      </c>
      <c r="B20" s="228">
        <v>1324</v>
      </c>
      <c r="C20" s="229">
        <v>1099</v>
      </c>
      <c r="D20" s="230">
        <v>83.00604229607251</v>
      </c>
      <c r="E20" s="231">
        <v>-225</v>
      </c>
      <c r="F20" s="228">
        <v>716</v>
      </c>
      <c r="G20" s="228">
        <v>574</v>
      </c>
      <c r="H20" s="230">
        <v>80.16759776536313</v>
      </c>
      <c r="I20" s="231">
        <v>-142</v>
      </c>
      <c r="J20" s="228">
        <v>1629</v>
      </c>
      <c r="K20" s="228">
        <v>1551</v>
      </c>
      <c r="L20" s="230">
        <v>95.21178637200737</v>
      </c>
      <c r="M20" s="231">
        <v>-78</v>
      </c>
      <c r="N20" s="232">
        <v>1144</v>
      </c>
      <c r="O20" s="228">
        <v>1323</v>
      </c>
      <c r="P20" s="233">
        <v>115.64685314685315</v>
      </c>
      <c r="Q20" s="234">
        <v>179</v>
      </c>
      <c r="R20" s="228">
        <v>350</v>
      </c>
      <c r="S20" s="232">
        <v>189</v>
      </c>
      <c r="T20" s="233">
        <v>54</v>
      </c>
      <c r="U20" s="231">
        <v>-161</v>
      </c>
      <c r="V20" s="228">
        <v>3324</v>
      </c>
      <c r="W20" s="228">
        <v>5208</v>
      </c>
      <c r="X20" s="230">
        <v>156.67870036101084</v>
      </c>
      <c r="Y20" s="231">
        <v>1884</v>
      </c>
      <c r="Z20" s="228">
        <v>1220</v>
      </c>
      <c r="AA20" s="228">
        <v>1001</v>
      </c>
      <c r="AB20" s="230">
        <v>82.04918032786885</v>
      </c>
      <c r="AC20" s="231">
        <v>-219</v>
      </c>
      <c r="AD20" s="228">
        <v>731</v>
      </c>
      <c r="AE20" s="229">
        <v>2621</v>
      </c>
      <c r="AF20" s="347">
        <v>358.5499316005472</v>
      </c>
      <c r="AG20" s="231">
        <v>1890</v>
      </c>
      <c r="AH20" s="228">
        <v>279</v>
      </c>
      <c r="AI20" s="228">
        <v>197</v>
      </c>
      <c r="AJ20" s="233">
        <v>70.60931899641577</v>
      </c>
      <c r="AK20" s="231">
        <v>-82</v>
      </c>
      <c r="AL20" s="235">
        <v>395</v>
      </c>
      <c r="AM20" s="235">
        <v>429</v>
      </c>
      <c r="AN20" s="236">
        <v>108.6</v>
      </c>
      <c r="AO20" s="237">
        <v>34</v>
      </c>
      <c r="AP20" s="238">
        <v>1742</v>
      </c>
      <c r="AQ20" s="228">
        <v>1856</v>
      </c>
      <c r="AR20" s="233">
        <v>106.5</v>
      </c>
      <c r="AS20" s="231">
        <v>114</v>
      </c>
      <c r="AT20" s="228">
        <v>535</v>
      </c>
      <c r="AU20" s="228">
        <v>511</v>
      </c>
      <c r="AV20" s="233">
        <v>95.5</v>
      </c>
      <c r="AW20" s="231">
        <v>-24</v>
      </c>
      <c r="AX20" s="228">
        <v>466</v>
      </c>
      <c r="AY20" s="228">
        <v>443</v>
      </c>
      <c r="AZ20" s="233">
        <v>95.1</v>
      </c>
      <c r="BA20" s="231">
        <v>-23</v>
      </c>
      <c r="BB20" s="239">
        <v>2151.307847082495</v>
      </c>
      <c r="BC20" s="228">
        <v>2936.8098159509204</v>
      </c>
      <c r="BD20" s="231">
        <v>785.5019688684256</v>
      </c>
      <c r="BE20" s="228">
        <v>79</v>
      </c>
      <c r="BF20" s="228">
        <v>182</v>
      </c>
      <c r="BG20" s="233">
        <v>230.4</v>
      </c>
      <c r="BH20" s="231">
        <v>103</v>
      </c>
      <c r="BI20" s="351">
        <v>9</v>
      </c>
    </row>
    <row r="21" spans="1:61" s="10" customFormat="1" ht="15" customHeight="1">
      <c r="A21" s="227" t="s">
        <v>144</v>
      </c>
      <c r="B21" s="228">
        <v>876</v>
      </c>
      <c r="C21" s="229">
        <v>766</v>
      </c>
      <c r="D21" s="230">
        <v>87.44292237442922</v>
      </c>
      <c r="E21" s="231">
        <v>-110</v>
      </c>
      <c r="F21" s="228">
        <v>466</v>
      </c>
      <c r="G21" s="228">
        <v>379</v>
      </c>
      <c r="H21" s="230">
        <v>81.3304721030043</v>
      </c>
      <c r="I21" s="231">
        <v>-87</v>
      </c>
      <c r="J21" s="228">
        <v>662</v>
      </c>
      <c r="K21" s="228">
        <v>452</v>
      </c>
      <c r="L21" s="230">
        <v>68.27794561933534</v>
      </c>
      <c r="M21" s="231">
        <v>-210</v>
      </c>
      <c r="N21" s="232">
        <v>392</v>
      </c>
      <c r="O21" s="228">
        <v>258</v>
      </c>
      <c r="P21" s="233">
        <v>65.81632653061224</v>
      </c>
      <c r="Q21" s="234">
        <v>-134</v>
      </c>
      <c r="R21" s="228">
        <v>151</v>
      </c>
      <c r="S21" s="232">
        <v>118</v>
      </c>
      <c r="T21" s="233">
        <v>78.1456953642384</v>
      </c>
      <c r="U21" s="231">
        <v>-33</v>
      </c>
      <c r="V21" s="228">
        <v>3548</v>
      </c>
      <c r="W21" s="228">
        <v>2472</v>
      </c>
      <c r="X21" s="230">
        <v>69.67305524239008</v>
      </c>
      <c r="Y21" s="231">
        <v>-1076</v>
      </c>
      <c r="Z21" s="228">
        <v>809</v>
      </c>
      <c r="AA21" s="228">
        <v>693</v>
      </c>
      <c r="AB21" s="230">
        <v>85.66131025957972</v>
      </c>
      <c r="AC21" s="231">
        <v>-116</v>
      </c>
      <c r="AD21" s="228">
        <v>1557</v>
      </c>
      <c r="AE21" s="229">
        <v>1196</v>
      </c>
      <c r="AF21" s="347">
        <v>76.81438664097624</v>
      </c>
      <c r="AG21" s="231">
        <v>-361</v>
      </c>
      <c r="AH21" s="228">
        <v>79</v>
      </c>
      <c r="AI21" s="228">
        <v>142</v>
      </c>
      <c r="AJ21" s="233">
        <v>179.74683544303798</v>
      </c>
      <c r="AK21" s="231">
        <v>63</v>
      </c>
      <c r="AL21" s="235">
        <v>244</v>
      </c>
      <c r="AM21" s="235">
        <v>183</v>
      </c>
      <c r="AN21" s="236">
        <v>75</v>
      </c>
      <c r="AO21" s="237">
        <v>-61</v>
      </c>
      <c r="AP21" s="238">
        <v>823</v>
      </c>
      <c r="AQ21" s="228">
        <v>759</v>
      </c>
      <c r="AR21" s="233">
        <v>92.2</v>
      </c>
      <c r="AS21" s="231">
        <v>-64</v>
      </c>
      <c r="AT21" s="228">
        <v>412</v>
      </c>
      <c r="AU21" s="228">
        <v>414</v>
      </c>
      <c r="AV21" s="233">
        <v>100.5</v>
      </c>
      <c r="AW21" s="231">
        <v>2</v>
      </c>
      <c r="AX21" s="228">
        <v>341</v>
      </c>
      <c r="AY21" s="228">
        <v>365</v>
      </c>
      <c r="AZ21" s="233">
        <v>107</v>
      </c>
      <c r="BA21" s="231">
        <v>24</v>
      </c>
      <c r="BB21" s="239">
        <v>1895.8100558659219</v>
      </c>
      <c r="BC21" s="228">
        <v>2172.6315789473683</v>
      </c>
      <c r="BD21" s="231">
        <v>276.82152308144646</v>
      </c>
      <c r="BE21" s="228">
        <v>104</v>
      </c>
      <c r="BF21" s="228">
        <v>268</v>
      </c>
      <c r="BG21" s="233">
        <v>257.7</v>
      </c>
      <c r="BH21" s="231">
        <v>164</v>
      </c>
      <c r="BI21" s="351">
        <v>36</v>
      </c>
    </row>
    <row r="22" spans="1:61" s="10" customFormat="1" ht="15" customHeight="1">
      <c r="A22" s="227" t="s">
        <v>145</v>
      </c>
      <c r="B22" s="228">
        <v>628</v>
      </c>
      <c r="C22" s="229">
        <v>557</v>
      </c>
      <c r="D22" s="230">
        <v>88.69426751592357</v>
      </c>
      <c r="E22" s="231">
        <v>-71</v>
      </c>
      <c r="F22" s="228">
        <v>321</v>
      </c>
      <c r="G22" s="228">
        <v>270</v>
      </c>
      <c r="H22" s="230">
        <v>84.11214953271028</v>
      </c>
      <c r="I22" s="231">
        <v>-51</v>
      </c>
      <c r="J22" s="228">
        <v>317</v>
      </c>
      <c r="K22" s="228">
        <v>217</v>
      </c>
      <c r="L22" s="230">
        <v>68.45425867507886</v>
      </c>
      <c r="M22" s="231">
        <v>-100</v>
      </c>
      <c r="N22" s="232">
        <v>176</v>
      </c>
      <c r="O22" s="228">
        <v>108</v>
      </c>
      <c r="P22" s="233">
        <v>61.36363636363637</v>
      </c>
      <c r="Q22" s="234">
        <v>-68</v>
      </c>
      <c r="R22" s="228">
        <v>81</v>
      </c>
      <c r="S22" s="232">
        <v>87</v>
      </c>
      <c r="T22" s="233">
        <v>107.40740740740742</v>
      </c>
      <c r="U22" s="231">
        <v>6</v>
      </c>
      <c r="V22" s="228">
        <v>1667</v>
      </c>
      <c r="W22" s="228">
        <v>1349</v>
      </c>
      <c r="X22" s="230">
        <v>80.9238152369526</v>
      </c>
      <c r="Y22" s="231">
        <v>-318</v>
      </c>
      <c r="Z22" s="228">
        <v>585</v>
      </c>
      <c r="AA22" s="228">
        <v>517</v>
      </c>
      <c r="AB22" s="230">
        <v>88.37606837606837</v>
      </c>
      <c r="AC22" s="231">
        <v>-68</v>
      </c>
      <c r="AD22" s="228">
        <v>301</v>
      </c>
      <c r="AE22" s="229">
        <v>540</v>
      </c>
      <c r="AF22" s="230">
        <v>179.40199335548172</v>
      </c>
      <c r="AG22" s="231">
        <v>239</v>
      </c>
      <c r="AH22" s="228">
        <v>69</v>
      </c>
      <c r="AI22" s="228">
        <v>40</v>
      </c>
      <c r="AJ22" s="233">
        <v>57.971014492753625</v>
      </c>
      <c r="AK22" s="231">
        <v>-29</v>
      </c>
      <c r="AL22" s="235">
        <v>132</v>
      </c>
      <c r="AM22" s="235">
        <v>130</v>
      </c>
      <c r="AN22" s="236">
        <v>98.5</v>
      </c>
      <c r="AO22" s="237">
        <v>-2</v>
      </c>
      <c r="AP22" s="238">
        <v>454</v>
      </c>
      <c r="AQ22" s="228">
        <v>400</v>
      </c>
      <c r="AR22" s="233">
        <v>88.1</v>
      </c>
      <c r="AS22" s="231">
        <v>-54</v>
      </c>
      <c r="AT22" s="228">
        <v>317</v>
      </c>
      <c r="AU22" s="228">
        <v>300</v>
      </c>
      <c r="AV22" s="233">
        <v>94.6</v>
      </c>
      <c r="AW22" s="231">
        <v>-17</v>
      </c>
      <c r="AX22" s="228">
        <v>281</v>
      </c>
      <c r="AY22" s="228">
        <v>243</v>
      </c>
      <c r="AZ22" s="233">
        <v>86.5</v>
      </c>
      <c r="BA22" s="231">
        <v>-38</v>
      </c>
      <c r="BB22" s="239">
        <v>2064.0845070422533</v>
      </c>
      <c r="BC22" s="228">
        <v>2277.4590163934427</v>
      </c>
      <c r="BD22" s="231">
        <v>213.37450935118932</v>
      </c>
      <c r="BE22" s="228">
        <v>51</v>
      </c>
      <c r="BF22" s="228">
        <v>86</v>
      </c>
      <c r="BG22" s="233">
        <v>168.6</v>
      </c>
      <c r="BH22" s="231">
        <v>35</v>
      </c>
      <c r="BI22" s="351">
        <v>17</v>
      </c>
    </row>
    <row r="23" spans="1:61" s="10" customFormat="1" ht="15" customHeight="1">
      <c r="A23" s="227" t="s">
        <v>146</v>
      </c>
      <c r="B23" s="228">
        <v>681</v>
      </c>
      <c r="C23" s="229">
        <v>538</v>
      </c>
      <c r="D23" s="230">
        <v>79.00146842878121</v>
      </c>
      <c r="E23" s="231">
        <v>-143</v>
      </c>
      <c r="F23" s="228">
        <v>307</v>
      </c>
      <c r="G23" s="228">
        <v>312</v>
      </c>
      <c r="H23" s="230">
        <v>101.62866449511401</v>
      </c>
      <c r="I23" s="231">
        <v>5</v>
      </c>
      <c r="J23" s="228">
        <v>581</v>
      </c>
      <c r="K23" s="228">
        <v>569</v>
      </c>
      <c r="L23" s="230">
        <v>97.93459552495698</v>
      </c>
      <c r="M23" s="231">
        <v>-12</v>
      </c>
      <c r="N23" s="232">
        <v>317</v>
      </c>
      <c r="O23" s="228">
        <v>385</v>
      </c>
      <c r="P23" s="233">
        <v>121.45110410094637</v>
      </c>
      <c r="Q23" s="234">
        <v>68</v>
      </c>
      <c r="R23" s="228">
        <v>184</v>
      </c>
      <c r="S23" s="232">
        <v>138</v>
      </c>
      <c r="T23" s="233">
        <v>75</v>
      </c>
      <c r="U23" s="231">
        <v>-46</v>
      </c>
      <c r="V23" s="228">
        <v>1227</v>
      </c>
      <c r="W23" s="228">
        <v>1571</v>
      </c>
      <c r="X23" s="230">
        <v>128.0358598207009</v>
      </c>
      <c r="Y23" s="231">
        <v>344</v>
      </c>
      <c r="Z23" s="228">
        <v>636</v>
      </c>
      <c r="AA23" s="228">
        <v>520</v>
      </c>
      <c r="AB23" s="230">
        <v>81.76100628930818</v>
      </c>
      <c r="AC23" s="231">
        <v>-116</v>
      </c>
      <c r="AD23" s="228">
        <v>211</v>
      </c>
      <c r="AE23" s="229">
        <v>593</v>
      </c>
      <c r="AF23" s="347">
        <v>281.042654028436</v>
      </c>
      <c r="AG23" s="231">
        <v>382</v>
      </c>
      <c r="AH23" s="228">
        <v>92</v>
      </c>
      <c r="AI23" s="228">
        <v>34</v>
      </c>
      <c r="AJ23" s="233">
        <v>36.95652173913043</v>
      </c>
      <c r="AK23" s="231">
        <v>-58</v>
      </c>
      <c r="AL23" s="235">
        <v>128</v>
      </c>
      <c r="AM23" s="235">
        <v>116</v>
      </c>
      <c r="AN23" s="236">
        <v>90.6</v>
      </c>
      <c r="AO23" s="237">
        <v>-12</v>
      </c>
      <c r="AP23" s="238">
        <v>827</v>
      </c>
      <c r="AQ23" s="228">
        <v>904</v>
      </c>
      <c r="AR23" s="233">
        <v>109.3</v>
      </c>
      <c r="AS23" s="231">
        <v>77</v>
      </c>
      <c r="AT23" s="228">
        <v>250</v>
      </c>
      <c r="AU23" s="228">
        <v>212</v>
      </c>
      <c r="AV23" s="233">
        <v>84.8</v>
      </c>
      <c r="AW23" s="231">
        <v>-38</v>
      </c>
      <c r="AX23" s="228">
        <v>220</v>
      </c>
      <c r="AY23" s="228">
        <v>187</v>
      </c>
      <c r="AZ23" s="233">
        <v>85</v>
      </c>
      <c r="BA23" s="231">
        <v>-33</v>
      </c>
      <c r="BB23" s="239">
        <v>1959.8039215686274</v>
      </c>
      <c r="BC23" s="228">
        <v>2776.326530612245</v>
      </c>
      <c r="BD23" s="231">
        <v>816.5226090436174</v>
      </c>
      <c r="BE23" s="228">
        <v>236</v>
      </c>
      <c r="BF23" s="228">
        <v>315</v>
      </c>
      <c r="BG23" s="233">
        <v>133.5</v>
      </c>
      <c r="BH23" s="231">
        <v>79</v>
      </c>
      <c r="BI23" s="351">
        <v>14</v>
      </c>
    </row>
    <row r="24" spans="1:61" s="10" customFormat="1" ht="15" customHeight="1">
      <c r="A24" s="227" t="s">
        <v>147</v>
      </c>
      <c r="B24" s="228">
        <v>1593</v>
      </c>
      <c r="C24" s="229">
        <v>1352</v>
      </c>
      <c r="D24" s="230">
        <v>84.87131198995606</v>
      </c>
      <c r="E24" s="231">
        <v>-241</v>
      </c>
      <c r="F24" s="228">
        <v>640</v>
      </c>
      <c r="G24" s="228">
        <v>606</v>
      </c>
      <c r="H24" s="230">
        <v>94.6875</v>
      </c>
      <c r="I24" s="231">
        <v>-34</v>
      </c>
      <c r="J24" s="228">
        <v>1216</v>
      </c>
      <c r="K24" s="228">
        <v>809</v>
      </c>
      <c r="L24" s="230">
        <v>66.5296052631579</v>
      </c>
      <c r="M24" s="231">
        <v>-407</v>
      </c>
      <c r="N24" s="232">
        <v>749</v>
      </c>
      <c r="O24" s="228">
        <v>554</v>
      </c>
      <c r="P24" s="233">
        <v>73.9652870493992</v>
      </c>
      <c r="Q24" s="234">
        <v>-195</v>
      </c>
      <c r="R24" s="228">
        <v>286</v>
      </c>
      <c r="S24" s="232">
        <v>142</v>
      </c>
      <c r="T24" s="233">
        <v>49.65034965034965</v>
      </c>
      <c r="U24" s="231">
        <v>-144</v>
      </c>
      <c r="V24" s="228">
        <v>4240</v>
      </c>
      <c r="W24" s="228">
        <v>2603</v>
      </c>
      <c r="X24" s="230">
        <v>61.39150943396226</v>
      </c>
      <c r="Y24" s="240">
        <v>-1637</v>
      </c>
      <c r="Z24" s="228">
        <v>1543</v>
      </c>
      <c r="AA24" s="228">
        <v>1324</v>
      </c>
      <c r="AB24" s="230">
        <v>85.80686973428386</v>
      </c>
      <c r="AC24" s="231">
        <v>-219</v>
      </c>
      <c r="AD24" s="228">
        <v>237</v>
      </c>
      <c r="AE24" s="229">
        <v>516</v>
      </c>
      <c r="AF24" s="230">
        <v>217.72151898734177</v>
      </c>
      <c r="AG24" s="240">
        <v>279</v>
      </c>
      <c r="AH24" s="228">
        <v>55</v>
      </c>
      <c r="AI24" s="228">
        <v>80</v>
      </c>
      <c r="AJ24" s="233">
        <v>145.45454545454547</v>
      </c>
      <c r="AK24" s="231">
        <v>25</v>
      </c>
      <c r="AL24" s="235">
        <v>212</v>
      </c>
      <c r="AM24" s="235">
        <v>187</v>
      </c>
      <c r="AN24" s="236">
        <v>88.2</v>
      </c>
      <c r="AO24" s="237">
        <v>-25</v>
      </c>
      <c r="AP24" s="238">
        <v>1230</v>
      </c>
      <c r="AQ24" s="228">
        <v>829</v>
      </c>
      <c r="AR24" s="233">
        <v>67.4</v>
      </c>
      <c r="AS24" s="231">
        <v>-401</v>
      </c>
      <c r="AT24" s="228">
        <v>704</v>
      </c>
      <c r="AU24" s="228">
        <v>727</v>
      </c>
      <c r="AV24" s="233">
        <v>103.3</v>
      </c>
      <c r="AW24" s="231">
        <v>23</v>
      </c>
      <c r="AX24" s="228">
        <v>597</v>
      </c>
      <c r="AY24" s="228">
        <v>627</v>
      </c>
      <c r="AZ24" s="233">
        <v>105</v>
      </c>
      <c r="BA24" s="231">
        <v>30</v>
      </c>
      <c r="BB24" s="239">
        <v>1472.03125</v>
      </c>
      <c r="BC24" s="228">
        <v>1963.373083475298</v>
      </c>
      <c r="BD24" s="231">
        <v>491.341833475298</v>
      </c>
      <c r="BE24" s="228">
        <v>24</v>
      </c>
      <c r="BF24" s="228">
        <v>25</v>
      </c>
      <c r="BG24" s="233">
        <v>104.2</v>
      </c>
      <c r="BH24" s="231">
        <v>1</v>
      </c>
      <c r="BI24" s="351">
        <v>15</v>
      </c>
    </row>
    <row r="25" spans="1:61" s="10" customFormat="1" ht="15" customHeight="1">
      <c r="A25" s="227" t="s">
        <v>148</v>
      </c>
      <c r="B25" s="228">
        <v>1276</v>
      </c>
      <c r="C25" s="229">
        <v>1016</v>
      </c>
      <c r="D25" s="230">
        <v>79.62382445141067</v>
      </c>
      <c r="E25" s="231">
        <v>-260</v>
      </c>
      <c r="F25" s="228">
        <v>581</v>
      </c>
      <c r="G25" s="228">
        <v>451</v>
      </c>
      <c r="H25" s="230">
        <v>77.62478485370052</v>
      </c>
      <c r="I25" s="231">
        <v>-130</v>
      </c>
      <c r="J25" s="228">
        <v>432</v>
      </c>
      <c r="K25" s="228">
        <v>310</v>
      </c>
      <c r="L25" s="230">
        <v>71.75925925925925</v>
      </c>
      <c r="M25" s="231">
        <v>-122</v>
      </c>
      <c r="N25" s="232">
        <v>147</v>
      </c>
      <c r="O25" s="228">
        <v>131</v>
      </c>
      <c r="P25" s="233">
        <v>89.1156462585034</v>
      </c>
      <c r="Q25" s="234">
        <v>-16</v>
      </c>
      <c r="R25" s="228">
        <v>194</v>
      </c>
      <c r="S25" s="232">
        <v>112</v>
      </c>
      <c r="T25" s="233">
        <v>57.73195876288659</v>
      </c>
      <c r="U25" s="231">
        <v>-82</v>
      </c>
      <c r="V25" s="228">
        <v>2647</v>
      </c>
      <c r="W25" s="228">
        <v>2480</v>
      </c>
      <c r="X25" s="230">
        <v>93.69097091046467</v>
      </c>
      <c r="Y25" s="231">
        <v>-167</v>
      </c>
      <c r="Z25" s="228">
        <v>1167</v>
      </c>
      <c r="AA25" s="228">
        <v>934</v>
      </c>
      <c r="AB25" s="230">
        <v>80.03427592116537</v>
      </c>
      <c r="AC25" s="231">
        <v>-233</v>
      </c>
      <c r="AD25" s="228">
        <v>396</v>
      </c>
      <c r="AE25" s="229">
        <v>1172</v>
      </c>
      <c r="AF25" s="347">
        <v>295.95959595959596</v>
      </c>
      <c r="AG25" s="231">
        <v>776</v>
      </c>
      <c r="AH25" s="228">
        <v>229</v>
      </c>
      <c r="AI25" s="228">
        <v>171</v>
      </c>
      <c r="AJ25" s="233">
        <v>74.67248908296943</v>
      </c>
      <c r="AK25" s="231">
        <v>-58</v>
      </c>
      <c r="AL25" s="235">
        <v>240</v>
      </c>
      <c r="AM25" s="235">
        <v>167</v>
      </c>
      <c r="AN25" s="236">
        <v>69.6</v>
      </c>
      <c r="AO25" s="237">
        <v>-73</v>
      </c>
      <c r="AP25" s="238">
        <v>666</v>
      </c>
      <c r="AQ25" s="228">
        <v>590</v>
      </c>
      <c r="AR25" s="233">
        <v>88.6</v>
      </c>
      <c r="AS25" s="231">
        <v>-76</v>
      </c>
      <c r="AT25" s="228">
        <v>720</v>
      </c>
      <c r="AU25" s="228">
        <v>604</v>
      </c>
      <c r="AV25" s="233">
        <v>83.9</v>
      </c>
      <c r="AW25" s="231">
        <v>-116</v>
      </c>
      <c r="AX25" s="228">
        <v>554</v>
      </c>
      <c r="AY25" s="228">
        <v>476</v>
      </c>
      <c r="AZ25" s="233">
        <v>85.9</v>
      </c>
      <c r="BA25" s="231">
        <v>-78</v>
      </c>
      <c r="BB25" s="239">
        <v>1746.2311557788944</v>
      </c>
      <c r="BC25" s="228">
        <v>2379.431072210066</v>
      </c>
      <c r="BD25" s="231">
        <v>633.1999164311715</v>
      </c>
      <c r="BE25" s="228">
        <v>138</v>
      </c>
      <c r="BF25" s="228">
        <v>146</v>
      </c>
      <c r="BG25" s="233">
        <v>105.8</v>
      </c>
      <c r="BH25" s="231">
        <v>8</v>
      </c>
      <c r="BI25" s="351">
        <v>12</v>
      </c>
    </row>
    <row r="26" spans="1:61" s="10" customFormat="1" ht="15" customHeight="1">
      <c r="A26" s="227" t="s">
        <v>149</v>
      </c>
      <c r="B26" s="228">
        <v>1434</v>
      </c>
      <c r="C26" s="229">
        <v>1260</v>
      </c>
      <c r="D26" s="230">
        <v>87.86610878661088</v>
      </c>
      <c r="E26" s="231">
        <v>-174</v>
      </c>
      <c r="F26" s="228">
        <v>608</v>
      </c>
      <c r="G26" s="228">
        <v>572</v>
      </c>
      <c r="H26" s="230">
        <v>94.07894736842105</v>
      </c>
      <c r="I26" s="231">
        <v>-36</v>
      </c>
      <c r="J26" s="228">
        <v>539</v>
      </c>
      <c r="K26" s="228">
        <v>444</v>
      </c>
      <c r="L26" s="230">
        <v>82.3747680890538</v>
      </c>
      <c r="M26" s="231">
        <v>-95</v>
      </c>
      <c r="N26" s="232">
        <v>262</v>
      </c>
      <c r="O26" s="228">
        <v>254</v>
      </c>
      <c r="P26" s="233">
        <v>96.94656488549617</v>
      </c>
      <c r="Q26" s="234">
        <v>-8</v>
      </c>
      <c r="R26" s="228">
        <v>171</v>
      </c>
      <c r="S26" s="232">
        <v>139</v>
      </c>
      <c r="T26" s="233">
        <v>81.28654970760235</v>
      </c>
      <c r="U26" s="231">
        <v>-32</v>
      </c>
      <c r="V26" s="228">
        <v>2281</v>
      </c>
      <c r="W26" s="228">
        <v>2000</v>
      </c>
      <c r="X26" s="230">
        <v>87.68084173608067</v>
      </c>
      <c r="Y26" s="231">
        <v>-281</v>
      </c>
      <c r="Z26" s="228">
        <v>1302</v>
      </c>
      <c r="AA26" s="228">
        <v>1164</v>
      </c>
      <c r="AB26" s="230">
        <v>89.40092165898618</v>
      </c>
      <c r="AC26" s="231">
        <v>-138</v>
      </c>
      <c r="AD26" s="228">
        <v>212</v>
      </c>
      <c r="AE26" s="229">
        <v>376</v>
      </c>
      <c r="AF26" s="230">
        <v>177.35849056603774</v>
      </c>
      <c r="AG26" s="231">
        <v>164</v>
      </c>
      <c r="AH26" s="228">
        <v>86</v>
      </c>
      <c r="AI26" s="228">
        <v>89</v>
      </c>
      <c r="AJ26" s="233">
        <v>103.48837209302326</v>
      </c>
      <c r="AK26" s="231">
        <v>3</v>
      </c>
      <c r="AL26" s="235">
        <v>187</v>
      </c>
      <c r="AM26" s="235">
        <v>198</v>
      </c>
      <c r="AN26" s="236">
        <v>105.9</v>
      </c>
      <c r="AO26" s="237">
        <v>11</v>
      </c>
      <c r="AP26" s="238">
        <v>754</v>
      </c>
      <c r="AQ26" s="228">
        <v>921</v>
      </c>
      <c r="AR26" s="233">
        <v>122.1</v>
      </c>
      <c r="AS26" s="231">
        <v>167</v>
      </c>
      <c r="AT26" s="228">
        <v>766</v>
      </c>
      <c r="AU26" s="228">
        <v>697</v>
      </c>
      <c r="AV26" s="233">
        <v>91</v>
      </c>
      <c r="AW26" s="231">
        <v>-69</v>
      </c>
      <c r="AX26" s="228">
        <v>676</v>
      </c>
      <c r="AY26" s="228">
        <v>638</v>
      </c>
      <c r="AZ26" s="233">
        <v>94.4</v>
      </c>
      <c r="BA26" s="231">
        <v>-38</v>
      </c>
      <c r="BB26" s="239">
        <v>1497.7711738484397</v>
      </c>
      <c r="BC26" s="228">
        <v>2299.3939393939395</v>
      </c>
      <c r="BD26" s="231">
        <v>801.6227655454998</v>
      </c>
      <c r="BE26" s="228">
        <v>92</v>
      </c>
      <c r="BF26" s="228">
        <v>226</v>
      </c>
      <c r="BG26" s="233">
        <v>245.7</v>
      </c>
      <c r="BH26" s="231">
        <v>134</v>
      </c>
      <c r="BI26" s="351">
        <v>21</v>
      </c>
    </row>
    <row r="27" spans="1:61" s="10" customFormat="1" ht="15" customHeight="1">
      <c r="A27" s="227" t="s">
        <v>150</v>
      </c>
      <c r="B27" s="228">
        <v>450</v>
      </c>
      <c r="C27" s="229">
        <v>332</v>
      </c>
      <c r="D27" s="230">
        <v>73.77777777777777</v>
      </c>
      <c r="E27" s="231">
        <v>-118</v>
      </c>
      <c r="F27" s="228">
        <v>273</v>
      </c>
      <c r="G27" s="228">
        <v>195</v>
      </c>
      <c r="H27" s="230">
        <v>71.42857142857143</v>
      </c>
      <c r="I27" s="231">
        <v>-78</v>
      </c>
      <c r="J27" s="228">
        <v>786</v>
      </c>
      <c r="K27" s="228">
        <v>613</v>
      </c>
      <c r="L27" s="230">
        <v>77.98982188295165</v>
      </c>
      <c r="M27" s="231">
        <v>-173</v>
      </c>
      <c r="N27" s="232">
        <v>614</v>
      </c>
      <c r="O27" s="228">
        <v>537</v>
      </c>
      <c r="P27" s="233">
        <v>87.45928338762215</v>
      </c>
      <c r="Q27" s="234">
        <v>-77</v>
      </c>
      <c r="R27" s="228">
        <v>124</v>
      </c>
      <c r="S27" s="232">
        <v>52</v>
      </c>
      <c r="T27" s="233">
        <v>41.935483870967744</v>
      </c>
      <c r="U27" s="231">
        <v>-72</v>
      </c>
      <c r="V27" s="228">
        <v>1677</v>
      </c>
      <c r="W27" s="228">
        <v>1199</v>
      </c>
      <c r="X27" s="230">
        <v>71.49672033392963</v>
      </c>
      <c r="Y27" s="231">
        <v>-478</v>
      </c>
      <c r="Z27" s="228">
        <v>436</v>
      </c>
      <c r="AA27" s="228">
        <v>301</v>
      </c>
      <c r="AB27" s="230">
        <v>69.03669724770643</v>
      </c>
      <c r="AC27" s="231">
        <v>-135</v>
      </c>
      <c r="AD27" s="228">
        <v>592</v>
      </c>
      <c r="AE27" s="229">
        <v>307</v>
      </c>
      <c r="AF27" s="230">
        <v>51.858108108108105</v>
      </c>
      <c r="AG27" s="231">
        <v>-285</v>
      </c>
      <c r="AH27" s="228">
        <v>91</v>
      </c>
      <c r="AI27" s="228">
        <v>50</v>
      </c>
      <c r="AJ27" s="233">
        <v>54.94505494505495</v>
      </c>
      <c r="AK27" s="231">
        <v>-41</v>
      </c>
      <c r="AL27" s="235">
        <v>192</v>
      </c>
      <c r="AM27" s="235">
        <v>146</v>
      </c>
      <c r="AN27" s="236">
        <v>76</v>
      </c>
      <c r="AO27" s="237">
        <v>-46</v>
      </c>
      <c r="AP27" s="238">
        <v>919</v>
      </c>
      <c r="AQ27" s="228">
        <v>786</v>
      </c>
      <c r="AR27" s="233">
        <v>85.5</v>
      </c>
      <c r="AS27" s="231">
        <v>-133</v>
      </c>
      <c r="AT27" s="228">
        <v>197</v>
      </c>
      <c r="AU27" s="228">
        <v>184</v>
      </c>
      <c r="AV27" s="233">
        <v>93.4</v>
      </c>
      <c r="AW27" s="231">
        <v>-13</v>
      </c>
      <c r="AX27" s="228">
        <v>177</v>
      </c>
      <c r="AY27" s="228">
        <v>157</v>
      </c>
      <c r="AZ27" s="233">
        <v>88.7</v>
      </c>
      <c r="BA27" s="231">
        <v>-20</v>
      </c>
      <c r="BB27" s="239">
        <v>2492.3497267759562</v>
      </c>
      <c r="BC27" s="228">
        <v>3469.0476190476193</v>
      </c>
      <c r="BD27" s="231">
        <v>976.697892271663</v>
      </c>
      <c r="BE27" s="228">
        <v>65</v>
      </c>
      <c r="BF27" s="228">
        <v>131</v>
      </c>
      <c r="BG27" s="233">
        <v>201.5</v>
      </c>
      <c r="BH27" s="231">
        <v>66</v>
      </c>
      <c r="BI27" s="351">
        <v>6</v>
      </c>
    </row>
    <row r="28" spans="1:61" s="10" customFormat="1" ht="15" customHeight="1">
      <c r="A28" s="227" t="s">
        <v>151</v>
      </c>
      <c r="B28" s="228">
        <v>1063</v>
      </c>
      <c r="C28" s="229">
        <v>848</v>
      </c>
      <c r="D28" s="230">
        <v>79.77422389463781</v>
      </c>
      <c r="E28" s="231">
        <v>-215</v>
      </c>
      <c r="F28" s="228">
        <v>402</v>
      </c>
      <c r="G28" s="228">
        <v>352</v>
      </c>
      <c r="H28" s="230">
        <v>87.56218905472637</v>
      </c>
      <c r="I28" s="231">
        <v>-50</v>
      </c>
      <c r="J28" s="228">
        <v>643</v>
      </c>
      <c r="K28" s="228">
        <v>485</v>
      </c>
      <c r="L28" s="230">
        <v>75.42768273716952</v>
      </c>
      <c r="M28" s="231">
        <v>-158</v>
      </c>
      <c r="N28" s="232">
        <v>330</v>
      </c>
      <c r="O28" s="228">
        <v>235</v>
      </c>
      <c r="P28" s="233">
        <v>71.21212121212122</v>
      </c>
      <c r="Q28" s="234">
        <v>-95</v>
      </c>
      <c r="R28" s="228">
        <v>180</v>
      </c>
      <c r="S28" s="232">
        <v>145</v>
      </c>
      <c r="T28" s="233">
        <v>80.55555555555556</v>
      </c>
      <c r="U28" s="231">
        <v>-35</v>
      </c>
      <c r="V28" s="228">
        <v>1857</v>
      </c>
      <c r="W28" s="228">
        <v>1723</v>
      </c>
      <c r="X28" s="230">
        <v>92.78406031233172</v>
      </c>
      <c r="Y28" s="231">
        <v>-134</v>
      </c>
      <c r="Z28" s="228">
        <v>958</v>
      </c>
      <c r="AA28" s="228">
        <v>752</v>
      </c>
      <c r="AB28" s="230">
        <v>78.49686847599166</v>
      </c>
      <c r="AC28" s="231">
        <v>-206</v>
      </c>
      <c r="AD28" s="228">
        <v>282</v>
      </c>
      <c r="AE28" s="229">
        <v>515</v>
      </c>
      <c r="AF28" s="230">
        <v>182.6241134751773</v>
      </c>
      <c r="AG28" s="231">
        <v>233</v>
      </c>
      <c r="AH28" s="228">
        <v>200</v>
      </c>
      <c r="AI28" s="228">
        <v>51</v>
      </c>
      <c r="AJ28" s="233">
        <v>25.5</v>
      </c>
      <c r="AK28" s="231">
        <v>-149</v>
      </c>
      <c r="AL28" s="235">
        <v>238</v>
      </c>
      <c r="AM28" s="235">
        <v>212</v>
      </c>
      <c r="AN28" s="236">
        <v>89.1</v>
      </c>
      <c r="AO28" s="237">
        <v>-26</v>
      </c>
      <c r="AP28" s="238">
        <v>734</v>
      </c>
      <c r="AQ28" s="228">
        <v>624</v>
      </c>
      <c r="AR28" s="233">
        <v>85</v>
      </c>
      <c r="AS28" s="231">
        <v>-110</v>
      </c>
      <c r="AT28" s="228">
        <v>477</v>
      </c>
      <c r="AU28" s="228">
        <v>439</v>
      </c>
      <c r="AV28" s="233">
        <v>92</v>
      </c>
      <c r="AW28" s="231">
        <v>-38</v>
      </c>
      <c r="AX28" s="228">
        <v>399</v>
      </c>
      <c r="AY28" s="228">
        <v>367</v>
      </c>
      <c r="AZ28" s="233">
        <v>92</v>
      </c>
      <c r="BA28" s="231">
        <v>-32</v>
      </c>
      <c r="BB28" s="239">
        <v>1749.5192307692307</v>
      </c>
      <c r="BC28" s="228">
        <v>2392.700729927007</v>
      </c>
      <c r="BD28" s="231">
        <v>643.1814991577764</v>
      </c>
      <c r="BE28" s="228">
        <v>77</v>
      </c>
      <c r="BF28" s="228">
        <v>138</v>
      </c>
      <c r="BG28" s="233">
        <v>179.2</v>
      </c>
      <c r="BH28" s="231">
        <v>61</v>
      </c>
      <c r="BI28" s="351">
        <v>21</v>
      </c>
    </row>
    <row r="29" spans="1:61" s="10" customFormat="1" ht="15" customHeight="1">
      <c r="A29" s="227" t="s">
        <v>152</v>
      </c>
      <c r="B29" s="228">
        <v>537</v>
      </c>
      <c r="C29" s="229">
        <v>435</v>
      </c>
      <c r="D29" s="230">
        <v>81.00558659217877</v>
      </c>
      <c r="E29" s="231">
        <v>-102</v>
      </c>
      <c r="F29" s="228">
        <v>259</v>
      </c>
      <c r="G29" s="228">
        <v>183</v>
      </c>
      <c r="H29" s="230">
        <v>70.65637065637065</v>
      </c>
      <c r="I29" s="231">
        <v>-76</v>
      </c>
      <c r="J29" s="228">
        <v>459</v>
      </c>
      <c r="K29" s="228">
        <v>371</v>
      </c>
      <c r="L29" s="230">
        <v>80.82788671023965</v>
      </c>
      <c r="M29" s="231">
        <v>-88</v>
      </c>
      <c r="N29" s="232">
        <v>238</v>
      </c>
      <c r="O29" s="228">
        <v>230</v>
      </c>
      <c r="P29" s="233">
        <v>96.63865546218487</v>
      </c>
      <c r="Q29" s="234">
        <v>-8</v>
      </c>
      <c r="R29" s="228">
        <v>152</v>
      </c>
      <c r="S29" s="232">
        <v>129</v>
      </c>
      <c r="T29" s="233">
        <v>84.86842105263158</v>
      </c>
      <c r="U29" s="231">
        <v>-23</v>
      </c>
      <c r="V29" s="228">
        <v>1332</v>
      </c>
      <c r="W29" s="228">
        <v>1307</v>
      </c>
      <c r="X29" s="230">
        <v>98.12312312312312</v>
      </c>
      <c r="Y29" s="231">
        <v>-25</v>
      </c>
      <c r="Z29" s="228">
        <v>478</v>
      </c>
      <c r="AA29" s="228">
        <v>367</v>
      </c>
      <c r="AB29" s="230">
        <v>76.77824267782427</v>
      </c>
      <c r="AC29" s="231">
        <v>-111</v>
      </c>
      <c r="AD29" s="228">
        <v>328</v>
      </c>
      <c r="AE29" s="229">
        <v>365</v>
      </c>
      <c r="AF29" s="230">
        <v>111.28048780487805</v>
      </c>
      <c r="AG29" s="231">
        <v>37</v>
      </c>
      <c r="AH29" s="228">
        <v>94</v>
      </c>
      <c r="AI29" s="228">
        <v>66</v>
      </c>
      <c r="AJ29" s="233">
        <v>70.2127659574468</v>
      </c>
      <c r="AK29" s="231">
        <v>-28</v>
      </c>
      <c r="AL29" s="235">
        <v>171</v>
      </c>
      <c r="AM29" s="235">
        <v>167</v>
      </c>
      <c r="AN29" s="236">
        <v>97.7</v>
      </c>
      <c r="AO29" s="237">
        <v>-4</v>
      </c>
      <c r="AP29" s="238">
        <v>500</v>
      </c>
      <c r="AQ29" s="228">
        <v>419</v>
      </c>
      <c r="AR29" s="233">
        <v>83.8</v>
      </c>
      <c r="AS29" s="231">
        <v>-81</v>
      </c>
      <c r="AT29" s="228">
        <v>247</v>
      </c>
      <c r="AU29" s="228">
        <v>214</v>
      </c>
      <c r="AV29" s="233">
        <v>86.6</v>
      </c>
      <c r="AW29" s="231">
        <v>-33</v>
      </c>
      <c r="AX29" s="228">
        <v>218</v>
      </c>
      <c r="AY29" s="228">
        <v>186</v>
      </c>
      <c r="AZ29" s="233">
        <v>85.3</v>
      </c>
      <c r="BA29" s="231">
        <v>-32</v>
      </c>
      <c r="BB29" s="239">
        <v>1907.725321888412</v>
      </c>
      <c r="BC29" s="228">
        <v>2607.6923076923076</v>
      </c>
      <c r="BD29" s="231">
        <v>699.9669858038956</v>
      </c>
      <c r="BE29" s="228">
        <v>30</v>
      </c>
      <c r="BF29" s="228">
        <v>35</v>
      </c>
      <c r="BG29" s="233">
        <v>116.7</v>
      </c>
      <c r="BH29" s="231">
        <v>5</v>
      </c>
      <c r="BI29" s="351">
        <v>16</v>
      </c>
    </row>
    <row r="30" spans="1:61" s="10" customFormat="1" ht="15" customHeight="1">
      <c r="A30" s="227" t="s">
        <v>153</v>
      </c>
      <c r="B30" s="228">
        <v>918</v>
      </c>
      <c r="C30" s="229">
        <v>703</v>
      </c>
      <c r="D30" s="230">
        <v>76.57952069716775</v>
      </c>
      <c r="E30" s="231">
        <v>-215</v>
      </c>
      <c r="F30" s="228">
        <v>375</v>
      </c>
      <c r="G30" s="228">
        <v>353</v>
      </c>
      <c r="H30" s="230">
        <v>94.13333333333334</v>
      </c>
      <c r="I30" s="231">
        <v>-22</v>
      </c>
      <c r="J30" s="228">
        <v>437</v>
      </c>
      <c r="K30" s="228">
        <v>405</v>
      </c>
      <c r="L30" s="230">
        <v>92.67734553775743</v>
      </c>
      <c r="M30" s="231">
        <v>-32</v>
      </c>
      <c r="N30" s="232">
        <v>224</v>
      </c>
      <c r="O30" s="228">
        <v>232</v>
      </c>
      <c r="P30" s="233">
        <v>103.57142857142858</v>
      </c>
      <c r="Q30" s="234">
        <v>8</v>
      </c>
      <c r="R30" s="228">
        <v>100</v>
      </c>
      <c r="S30" s="232">
        <v>100</v>
      </c>
      <c r="T30" s="233">
        <v>100</v>
      </c>
      <c r="U30" s="231">
        <v>0</v>
      </c>
      <c r="V30" s="228">
        <v>1628</v>
      </c>
      <c r="W30" s="228">
        <v>1900</v>
      </c>
      <c r="X30" s="230">
        <v>116.70761670761671</v>
      </c>
      <c r="Y30" s="231">
        <v>272</v>
      </c>
      <c r="Z30" s="228">
        <v>876</v>
      </c>
      <c r="AA30" s="228">
        <v>663</v>
      </c>
      <c r="AB30" s="230">
        <v>75.68493150684932</v>
      </c>
      <c r="AC30" s="231">
        <v>-213</v>
      </c>
      <c r="AD30" s="228">
        <v>129</v>
      </c>
      <c r="AE30" s="229">
        <v>780</v>
      </c>
      <c r="AF30" s="347">
        <v>604.6511627906976</v>
      </c>
      <c r="AG30" s="231">
        <v>651</v>
      </c>
      <c r="AH30" s="228">
        <v>78</v>
      </c>
      <c r="AI30" s="228">
        <v>80</v>
      </c>
      <c r="AJ30" s="233">
        <v>102.56410256410255</v>
      </c>
      <c r="AK30" s="231">
        <v>2</v>
      </c>
      <c r="AL30" s="235">
        <v>167</v>
      </c>
      <c r="AM30" s="235">
        <v>167</v>
      </c>
      <c r="AN30" s="236">
        <v>100</v>
      </c>
      <c r="AO30" s="237">
        <v>0</v>
      </c>
      <c r="AP30" s="238">
        <v>474</v>
      </c>
      <c r="AQ30" s="228">
        <v>509</v>
      </c>
      <c r="AR30" s="233">
        <v>107.4</v>
      </c>
      <c r="AS30" s="231">
        <v>35</v>
      </c>
      <c r="AT30" s="228">
        <v>489</v>
      </c>
      <c r="AU30" s="228">
        <v>397</v>
      </c>
      <c r="AV30" s="233">
        <v>81.2</v>
      </c>
      <c r="AW30" s="231">
        <v>-92</v>
      </c>
      <c r="AX30" s="228">
        <v>449</v>
      </c>
      <c r="AY30" s="228">
        <v>356</v>
      </c>
      <c r="AZ30" s="233">
        <v>79.3</v>
      </c>
      <c r="BA30" s="231">
        <v>-93</v>
      </c>
      <c r="BB30" s="239">
        <v>1487.012987012987</v>
      </c>
      <c r="BC30" s="228">
        <v>2075.586854460094</v>
      </c>
      <c r="BD30" s="231">
        <v>588.573867447107</v>
      </c>
      <c r="BE30" s="228">
        <v>40</v>
      </c>
      <c r="BF30" s="228">
        <v>64</v>
      </c>
      <c r="BG30" s="233">
        <v>160</v>
      </c>
      <c r="BH30" s="231">
        <v>24</v>
      </c>
      <c r="BI30" s="351">
        <v>17</v>
      </c>
    </row>
    <row r="31" spans="1:61" s="18" customFormat="1" ht="15" customHeight="1">
      <c r="A31" s="227" t="s">
        <v>154</v>
      </c>
      <c r="B31" s="228">
        <v>1043</v>
      </c>
      <c r="C31" s="229">
        <v>827</v>
      </c>
      <c r="D31" s="230">
        <v>79.29050814956855</v>
      </c>
      <c r="E31" s="231">
        <v>-216</v>
      </c>
      <c r="F31" s="228">
        <v>480</v>
      </c>
      <c r="G31" s="228">
        <v>345</v>
      </c>
      <c r="H31" s="230">
        <v>71.875</v>
      </c>
      <c r="I31" s="231">
        <v>-135</v>
      </c>
      <c r="J31" s="228">
        <v>746</v>
      </c>
      <c r="K31" s="228">
        <v>597</v>
      </c>
      <c r="L31" s="230">
        <v>80.02680965147452</v>
      </c>
      <c r="M31" s="231">
        <v>-149</v>
      </c>
      <c r="N31" s="232">
        <v>476</v>
      </c>
      <c r="O31" s="228">
        <v>386</v>
      </c>
      <c r="P31" s="233">
        <v>81.09243697478992</v>
      </c>
      <c r="Q31" s="234">
        <v>-90</v>
      </c>
      <c r="R31" s="228">
        <v>183</v>
      </c>
      <c r="S31" s="232">
        <v>160</v>
      </c>
      <c r="T31" s="233">
        <v>87.43169398907104</v>
      </c>
      <c r="U31" s="231">
        <v>-23</v>
      </c>
      <c r="V31" s="228">
        <v>2053</v>
      </c>
      <c r="W31" s="228">
        <v>2741</v>
      </c>
      <c r="X31" s="230">
        <v>133.5119337554798</v>
      </c>
      <c r="Y31" s="231">
        <v>688</v>
      </c>
      <c r="Z31" s="228">
        <v>925</v>
      </c>
      <c r="AA31" s="228">
        <v>715</v>
      </c>
      <c r="AB31" s="230">
        <v>77.29729729729729</v>
      </c>
      <c r="AC31" s="231">
        <v>-210</v>
      </c>
      <c r="AD31" s="228">
        <v>404</v>
      </c>
      <c r="AE31" s="229">
        <v>1043</v>
      </c>
      <c r="AF31" s="347">
        <v>258.16831683168317</v>
      </c>
      <c r="AG31" s="231">
        <v>639</v>
      </c>
      <c r="AH31" s="228">
        <v>147</v>
      </c>
      <c r="AI31" s="228">
        <v>151</v>
      </c>
      <c r="AJ31" s="233">
        <v>102.72108843537416</v>
      </c>
      <c r="AK31" s="231">
        <v>4</v>
      </c>
      <c r="AL31" s="235">
        <v>346</v>
      </c>
      <c r="AM31" s="235">
        <v>331</v>
      </c>
      <c r="AN31" s="236">
        <v>95.7</v>
      </c>
      <c r="AO31" s="237">
        <v>-15</v>
      </c>
      <c r="AP31" s="238">
        <v>871</v>
      </c>
      <c r="AQ31" s="228">
        <v>817</v>
      </c>
      <c r="AR31" s="233">
        <v>93.8</v>
      </c>
      <c r="AS31" s="231">
        <v>-54</v>
      </c>
      <c r="AT31" s="228">
        <v>532</v>
      </c>
      <c r="AU31" s="228">
        <v>458</v>
      </c>
      <c r="AV31" s="233">
        <v>86.1</v>
      </c>
      <c r="AW31" s="231">
        <v>-74</v>
      </c>
      <c r="AX31" s="228">
        <v>471</v>
      </c>
      <c r="AY31" s="228">
        <v>412</v>
      </c>
      <c r="AZ31" s="233">
        <v>87.5</v>
      </c>
      <c r="BA31" s="231">
        <v>-59</v>
      </c>
      <c r="BB31" s="239">
        <v>2207.949790794979</v>
      </c>
      <c r="BC31" s="228">
        <v>2751.0204081632655</v>
      </c>
      <c r="BD31" s="231">
        <v>543.0706173682865</v>
      </c>
      <c r="BE31" s="228">
        <v>130</v>
      </c>
      <c r="BF31" s="228">
        <v>229</v>
      </c>
      <c r="BG31" s="233">
        <v>176.2</v>
      </c>
      <c r="BH31" s="231">
        <v>99</v>
      </c>
      <c r="BI31" s="351">
        <v>26</v>
      </c>
    </row>
    <row r="32" spans="1:61" s="10" customFormat="1" ht="15" customHeight="1">
      <c r="A32" s="241" t="s">
        <v>155</v>
      </c>
      <c r="B32" s="228">
        <v>664</v>
      </c>
      <c r="C32" s="229">
        <v>452</v>
      </c>
      <c r="D32" s="230">
        <v>68.07228915662651</v>
      </c>
      <c r="E32" s="231">
        <v>-212</v>
      </c>
      <c r="F32" s="228">
        <v>366</v>
      </c>
      <c r="G32" s="228">
        <v>235</v>
      </c>
      <c r="H32" s="230">
        <v>64.20765027322405</v>
      </c>
      <c r="I32" s="231">
        <v>-131</v>
      </c>
      <c r="J32" s="228">
        <v>385</v>
      </c>
      <c r="K32" s="228">
        <v>221</v>
      </c>
      <c r="L32" s="230">
        <v>57.4025974025974</v>
      </c>
      <c r="M32" s="231">
        <v>-164</v>
      </c>
      <c r="N32" s="232">
        <v>216</v>
      </c>
      <c r="O32" s="228">
        <v>141</v>
      </c>
      <c r="P32" s="233">
        <v>65.27777777777779</v>
      </c>
      <c r="Q32" s="234">
        <v>-75</v>
      </c>
      <c r="R32" s="228">
        <v>78</v>
      </c>
      <c r="S32" s="232">
        <v>35</v>
      </c>
      <c r="T32" s="233">
        <v>44.871794871794876</v>
      </c>
      <c r="U32" s="231">
        <v>-43</v>
      </c>
      <c r="V32" s="228">
        <v>1208</v>
      </c>
      <c r="W32" s="228">
        <v>904</v>
      </c>
      <c r="X32" s="230">
        <v>74.83443708609272</v>
      </c>
      <c r="Y32" s="231">
        <v>-304</v>
      </c>
      <c r="Z32" s="228">
        <v>639</v>
      </c>
      <c r="AA32" s="228">
        <v>420</v>
      </c>
      <c r="AB32" s="230">
        <v>65.72769953051643</v>
      </c>
      <c r="AC32" s="231">
        <v>-219</v>
      </c>
      <c r="AD32" s="228">
        <v>205</v>
      </c>
      <c r="AE32" s="229">
        <v>270</v>
      </c>
      <c r="AF32" s="230">
        <v>131.70731707317074</v>
      </c>
      <c r="AG32" s="231">
        <v>65</v>
      </c>
      <c r="AH32" s="228">
        <v>44</v>
      </c>
      <c r="AI32" s="228">
        <v>34</v>
      </c>
      <c r="AJ32" s="233">
        <v>77.27272727272727</v>
      </c>
      <c r="AK32" s="231">
        <v>-10</v>
      </c>
      <c r="AL32" s="235">
        <v>133</v>
      </c>
      <c r="AM32" s="235">
        <v>86</v>
      </c>
      <c r="AN32" s="236">
        <v>64.7</v>
      </c>
      <c r="AO32" s="237">
        <v>-47</v>
      </c>
      <c r="AP32" s="238">
        <v>729</v>
      </c>
      <c r="AQ32" s="228">
        <v>432</v>
      </c>
      <c r="AR32" s="233">
        <v>59.3</v>
      </c>
      <c r="AS32" s="231">
        <v>-297</v>
      </c>
      <c r="AT32" s="228">
        <v>346</v>
      </c>
      <c r="AU32" s="228">
        <v>234</v>
      </c>
      <c r="AV32" s="233">
        <v>67.6</v>
      </c>
      <c r="AW32" s="231">
        <v>-112</v>
      </c>
      <c r="AX32" s="228">
        <v>281</v>
      </c>
      <c r="AY32" s="228">
        <v>200</v>
      </c>
      <c r="AZ32" s="233">
        <v>71.2</v>
      </c>
      <c r="BA32" s="231">
        <v>-81</v>
      </c>
      <c r="BB32" s="239">
        <v>1943.9252336448599</v>
      </c>
      <c r="BC32" s="228">
        <v>3170</v>
      </c>
      <c r="BD32" s="231">
        <v>1226.0747663551401</v>
      </c>
      <c r="BE32" s="228">
        <v>54</v>
      </c>
      <c r="BF32" s="228">
        <v>135</v>
      </c>
      <c r="BG32" s="233">
        <v>250</v>
      </c>
      <c r="BH32" s="231">
        <v>81</v>
      </c>
      <c r="BI32" s="351">
        <v>12</v>
      </c>
    </row>
    <row r="33" spans="1:61" s="10" customFormat="1" ht="15" customHeight="1">
      <c r="A33" s="227" t="s">
        <v>156</v>
      </c>
      <c r="B33" s="228">
        <v>634</v>
      </c>
      <c r="C33" s="229">
        <v>517</v>
      </c>
      <c r="D33" s="230">
        <v>81.54574132492114</v>
      </c>
      <c r="E33" s="231">
        <v>-117</v>
      </c>
      <c r="F33" s="228">
        <v>334</v>
      </c>
      <c r="G33" s="228">
        <v>290</v>
      </c>
      <c r="H33" s="230">
        <v>86.82634730538922</v>
      </c>
      <c r="I33" s="231">
        <v>-44</v>
      </c>
      <c r="J33" s="228">
        <v>896</v>
      </c>
      <c r="K33" s="228">
        <v>849</v>
      </c>
      <c r="L33" s="230">
        <v>94.75446428571429</v>
      </c>
      <c r="M33" s="231">
        <v>-47</v>
      </c>
      <c r="N33" s="232">
        <v>648</v>
      </c>
      <c r="O33" s="228">
        <v>721</v>
      </c>
      <c r="P33" s="233">
        <v>111.26543209876543</v>
      </c>
      <c r="Q33" s="234">
        <v>73</v>
      </c>
      <c r="R33" s="228">
        <v>110</v>
      </c>
      <c r="S33" s="232">
        <v>78</v>
      </c>
      <c r="T33" s="233">
        <v>70.9090909090909</v>
      </c>
      <c r="U33" s="231">
        <v>-32</v>
      </c>
      <c r="V33" s="228">
        <v>2800</v>
      </c>
      <c r="W33" s="228">
        <v>2073</v>
      </c>
      <c r="X33" s="230">
        <v>74.03571428571428</v>
      </c>
      <c r="Y33" s="231">
        <v>-727</v>
      </c>
      <c r="Z33" s="228">
        <v>572</v>
      </c>
      <c r="AA33" s="228">
        <v>475</v>
      </c>
      <c r="AB33" s="230">
        <v>83.04195804195804</v>
      </c>
      <c r="AC33" s="231">
        <v>-97</v>
      </c>
      <c r="AD33" s="228">
        <v>337</v>
      </c>
      <c r="AE33" s="229">
        <v>300</v>
      </c>
      <c r="AF33" s="230">
        <v>89.02077151335311</v>
      </c>
      <c r="AG33" s="231">
        <v>-37</v>
      </c>
      <c r="AH33" s="228">
        <v>126</v>
      </c>
      <c r="AI33" s="228">
        <v>113</v>
      </c>
      <c r="AJ33" s="233">
        <v>89.68253968253968</v>
      </c>
      <c r="AK33" s="231">
        <v>-13</v>
      </c>
      <c r="AL33" s="235">
        <v>130</v>
      </c>
      <c r="AM33" s="235">
        <v>110</v>
      </c>
      <c r="AN33" s="236">
        <v>84.6</v>
      </c>
      <c r="AO33" s="237">
        <v>-20</v>
      </c>
      <c r="AP33" s="238">
        <v>835</v>
      </c>
      <c r="AQ33" s="228">
        <v>914</v>
      </c>
      <c r="AR33" s="233">
        <v>109.5</v>
      </c>
      <c r="AS33" s="231">
        <v>79</v>
      </c>
      <c r="AT33" s="228">
        <v>249</v>
      </c>
      <c r="AU33" s="228">
        <v>255</v>
      </c>
      <c r="AV33" s="233">
        <v>102.4</v>
      </c>
      <c r="AW33" s="231">
        <v>6</v>
      </c>
      <c r="AX33" s="228">
        <v>205</v>
      </c>
      <c r="AY33" s="228">
        <v>217</v>
      </c>
      <c r="AZ33" s="233">
        <v>105.9</v>
      </c>
      <c r="BA33" s="231">
        <v>12</v>
      </c>
      <c r="BB33" s="239">
        <v>1986.046511627907</v>
      </c>
      <c r="BC33" s="228">
        <v>2136.244541484716</v>
      </c>
      <c r="BD33" s="231">
        <v>150.19802985680917</v>
      </c>
      <c r="BE33" s="228">
        <v>17</v>
      </c>
      <c r="BF33" s="228">
        <v>59</v>
      </c>
      <c r="BG33" s="233">
        <v>347.1</v>
      </c>
      <c r="BH33" s="231">
        <v>42</v>
      </c>
      <c r="BI33" s="351">
        <v>13</v>
      </c>
    </row>
    <row r="34" spans="1:61" s="10" customFormat="1" ht="15" customHeight="1">
      <c r="A34" s="227" t="s">
        <v>157</v>
      </c>
      <c r="B34" s="228">
        <v>750</v>
      </c>
      <c r="C34" s="229">
        <v>675</v>
      </c>
      <c r="D34" s="230">
        <v>90</v>
      </c>
      <c r="E34" s="231">
        <v>-75</v>
      </c>
      <c r="F34" s="228">
        <v>384</v>
      </c>
      <c r="G34" s="228">
        <v>404</v>
      </c>
      <c r="H34" s="230">
        <v>105.20833333333333</v>
      </c>
      <c r="I34" s="231">
        <v>20</v>
      </c>
      <c r="J34" s="228">
        <v>1100</v>
      </c>
      <c r="K34" s="228">
        <v>830</v>
      </c>
      <c r="L34" s="230">
        <v>75.45454545454545</v>
      </c>
      <c r="M34" s="231">
        <v>-270</v>
      </c>
      <c r="N34" s="232">
        <v>913</v>
      </c>
      <c r="O34" s="228">
        <v>693</v>
      </c>
      <c r="P34" s="233">
        <v>75.90361445783132</v>
      </c>
      <c r="Q34" s="234">
        <v>-220</v>
      </c>
      <c r="R34" s="228">
        <v>156</v>
      </c>
      <c r="S34" s="232">
        <v>108</v>
      </c>
      <c r="T34" s="233">
        <v>69.23076923076923</v>
      </c>
      <c r="U34" s="231">
        <v>-48</v>
      </c>
      <c r="V34" s="228">
        <v>2791</v>
      </c>
      <c r="W34" s="228">
        <v>2456</v>
      </c>
      <c r="X34" s="230">
        <v>87.99713364385525</v>
      </c>
      <c r="Y34" s="231">
        <v>-335</v>
      </c>
      <c r="Z34" s="228">
        <v>714</v>
      </c>
      <c r="AA34" s="228">
        <v>641</v>
      </c>
      <c r="AB34" s="230">
        <v>89.77591036414566</v>
      </c>
      <c r="AC34" s="231">
        <v>-73</v>
      </c>
      <c r="AD34" s="228">
        <v>752</v>
      </c>
      <c r="AE34" s="229">
        <v>417</v>
      </c>
      <c r="AF34" s="230">
        <v>55.452127659574465</v>
      </c>
      <c r="AG34" s="231">
        <v>-335</v>
      </c>
      <c r="AH34" s="228">
        <v>44</v>
      </c>
      <c r="AI34" s="228">
        <v>23</v>
      </c>
      <c r="AJ34" s="233">
        <v>52.27272727272727</v>
      </c>
      <c r="AK34" s="231">
        <v>-21</v>
      </c>
      <c r="AL34" s="235">
        <v>261</v>
      </c>
      <c r="AM34" s="235">
        <v>189</v>
      </c>
      <c r="AN34" s="236">
        <v>72.4</v>
      </c>
      <c r="AO34" s="237">
        <v>-72</v>
      </c>
      <c r="AP34" s="238">
        <v>1072</v>
      </c>
      <c r="AQ34" s="228">
        <v>884</v>
      </c>
      <c r="AR34" s="233">
        <v>82.5</v>
      </c>
      <c r="AS34" s="231">
        <v>-188</v>
      </c>
      <c r="AT34" s="228">
        <v>319</v>
      </c>
      <c r="AU34" s="228">
        <v>343</v>
      </c>
      <c r="AV34" s="233">
        <v>107.5</v>
      </c>
      <c r="AW34" s="231">
        <v>24</v>
      </c>
      <c r="AX34" s="228">
        <v>260</v>
      </c>
      <c r="AY34" s="228">
        <v>287</v>
      </c>
      <c r="AZ34" s="233">
        <v>110.4</v>
      </c>
      <c r="BA34" s="231">
        <v>27</v>
      </c>
      <c r="BB34" s="239">
        <v>1854.2424242424242</v>
      </c>
      <c r="BC34" s="228">
        <v>2810.897435897436</v>
      </c>
      <c r="BD34" s="231">
        <v>956.6550116550118</v>
      </c>
      <c r="BE34" s="228">
        <v>45</v>
      </c>
      <c r="BF34" s="228">
        <v>68</v>
      </c>
      <c r="BG34" s="233">
        <v>151.1</v>
      </c>
      <c r="BH34" s="231">
        <v>23</v>
      </c>
      <c r="BI34" s="351">
        <v>32</v>
      </c>
    </row>
    <row r="35" spans="1:61" s="10" customFormat="1" ht="15" customHeight="1">
      <c r="A35" s="227" t="s">
        <v>158</v>
      </c>
      <c r="B35" s="228">
        <v>1779</v>
      </c>
      <c r="C35" s="229">
        <v>1536</v>
      </c>
      <c r="D35" s="230">
        <v>86.3406408094435</v>
      </c>
      <c r="E35" s="231">
        <v>-243</v>
      </c>
      <c r="F35" s="228">
        <v>797</v>
      </c>
      <c r="G35" s="228">
        <v>689</v>
      </c>
      <c r="H35" s="230">
        <v>86.44918444165621</v>
      </c>
      <c r="I35" s="231">
        <v>-108</v>
      </c>
      <c r="J35" s="228">
        <v>436</v>
      </c>
      <c r="K35" s="228">
        <v>536</v>
      </c>
      <c r="L35" s="230">
        <v>122.93577981651376</v>
      </c>
      <c r="M35" s="231">
        <v>100</v>
      </c>
      <c r="N35" s="232">
        <v>319</v>
      </c>
      <c r="O35" s="228">
        <v>371</v>
      </c>
      <c r="P35" s="233">
        <v>116.30094043887146</v>
      </c>
      <c r="Q35" s="234">
        <v>52</v>
      </c>
      <c r="R35" s="228">
        <v>92</v>
      </c>
      <c r="S35" s="232">
        <v>114</v>
      </c>
      <c r="T35" s="233">
        <v>123.91304347826086</v>
      </c>
      <c r="U35" s="231">
        <v>22</v>
      </c>
      <c r="V35" s="228">
        <v>2679</v>
      </c>
      <c r="W35" s="228">
        <v>2523</v>
      </c>
      <c r="X35" s="230">
        <v>94.17693169092945</v>
      </c>
      <c r="Y35" s="231">
        <v>-156</v>
      </c>
      <c r="Z35" s="228">
        <v>1759</v>
      </c>
      <c r="AA35" s="228">
        <v>1516</v>
      </c>
      <c r="AB35" s="230">
        <v>86.1853325753269</v>
      </c>
      <c r="AC35" s="231">
        <v>-243</v>
      </c>
      <c r="AD35" s="228">
        <v>454</v>
      </c>
      <c r="AE35" s="229">
        <v>348</v>
      </c>
      <c r="AF35" s="230">
        <v>76.65198237885463</v>
      </c>
      <c r="AG35" s="231">
        <v>-106</v>
      </c>
      <c r="AH35" s="228">
        <v>180</v>
      </c>
      <c r="AI35" s="228">
        <v>188</v>
      </c>
      <c r="AJ35" s="233">
        <v>104.44444444444446</v>
      </c>
      <c r="AK35" s="231">
        <v>8</v>
      </c>
      <c r="AL35" s="235">
        <v>179</v>
      </c>
      <c r="AM35" s="235">
        <v>270</v>
      </c>
      <c r="AN35" s="236">
        <v>150.8</v>
      </c>
      <c r="AO35" s="237">
        <v>91</v>
      </c>
      <c r="AP35" s="238">
        <v>486</v>
      </c>
      <c r="AQ35" s="228">
        <v>635</v>
      </c>
      <c r="AR35" s="233">
        <v>130.7</v>
      </c>
      <c r="AS35" s="231">
        <v>149</v>
      </c>
      <c r="AT35" s="228">
        <v>1020</v>
      </c>
      <c r="AU35" s="228">
        <v>753</v>
      </c>
      <c r="AV35" s="233">
        <v>73.8</v>
      </c>
      <c r="AW35" s="231">
        <v>-267</v>
      </c>
      <c r="AX35" s="228">
        <v>928</v>
      </c>
      <c r="AY35" s="228">
        <v>667</v>
      </c>
      <c r="AZ35" s="233">
        <v>71.9</v>
      </c>
      <c r="BA35" s="231">
        <v>-261</v>
      </c>
      <c r="BB35" s="239">
        <v>1319.0782422293676</v>
      </c>
      <c r="BC35" s="228">
        <v>1886.2302483069977</v>
      </c>
      <c r="BD35" s="231">
        <v>567.1520060776302</v>
      </c>
      <c r="BE35" s="228">
        <v>39</v>
      </c>
      <c r="BF35" s="228">
        <v>65</v>
      </c>
      <c r="BG35" s="233">
        <v>166.7</v>
      </c>
      <c r="BH35" s="231">
        <v>26</v>
      </c>
      <c r="BI35" s="351">
        <v>1</v>
      </c>
    </row>
    <row r="36" spans="1:61" s="10" customFormat="1" ht="15" customHeight="1">
      <c r="A36" s="227" t="s">
        <v>159</v>
      </c>
      <c r="B36" s="228">
        <v>1177</v>
      </c>
      <c r="C36" s="229">
        <v>1048</v>
      </c>
      <c r="D36" s="230">
        <v>89.03993203058623</v>
      </c>
      <c r="E36" s="231">
        <v>-129</v>
      </c>
      <c r="F36" s="228">
        <v>545</v>
      </c>
      <c r="G36" s="228">
        <v>465</v>
      </c>
      <c r="H36" s="230">
        <v>85.3211009174312</v>
      </c>
      <c r="I36" s="231">
        <v>-80</v>
      </c>
      <c r="J36" s="228">
        <v>383</v>
      </c>
      <c r="K36" s="228">
        <v>369</v>
      </c>
      <c r="L36" s="230">
        <v>96.34464751958225</v>
      </c>
      <c r="M36" s="231">
        <v>-14</v>
      </c>
      <c r="N36" s="232">
        <v>229</v>
      </c>
      <c r="O36" s="228">
        <v>195</v>
      </c>
      <c r="P36" s="233">
        <v>85.1528384279476</v>
      </c>
      <c r="Q36" s="234">
        <v>-34</v>
      </c>
      <c r="R36" s="228">
        <v>75</v>
      </c>
      <c r="S36" s="232">
        <v>64</v>
      </c>
      <c r="T36" s="233">
        <v>85.33333333333334</v>
      </c>
      <c r="U36" s="231">
        <v>-11</v>
      </c>
      <c r="V36" s="228">
        <v>1731</v>
      </c>
      <c r="W36" s="228">
        <v>2170</v>
      </c>
      <c r="X36" s="230">
        <v>125.36106296938185</v>
      </c>
      <c r="Y36" s="231">
        <v>439</v>
      </c>
      <c r="Z36" s="228">
        <v>1118</v>
      </c>
      <c r="AA36" s="228">
        <v>1020</v>
      </c>
      <c r="AB36" s="230">
        <v>91.23434704830053</v>
      </c>
      <c r="AC36" s="231">
        <v>-98</v>
      </c>
      <c r="AD36" s="228">
        <v>233</v>
      </c>
      <c r="AE36" s="229">
        <v>878</v>
      </c>
      <c r="AF36" s="347">
        <v>376.82403433476395</v>
      </c>
      <c r="AG36" s="231">
        <v>645</v>
      </c>
      <c r="AH36" s="228">
        <v>128</v>
      </c>
      <c r="AI36" s="228">
        <v>50</v>
      </c>
      <c r="AJ36" s="233">
        <v>39.0625</v>
      </c>
      <c r="AK36" s="231">
        <v>-78</v>
      </c>
      <c r="AL36" s="235">
        <v>110</v>
      </c>
      <c r="AM36" s="235">
        <v>103</v>
      </c>
      <c r="AN36" s="236">
        <v>93.6</v>
      </c>
      <c r="AO36" s="237">
        <v>-7</v>
      </c>
      <c r="AP36" s="238">
        <v>409</v>
      </c>
      <c r="AQ36" s="228">
        <v>384</v>
      </c>
      <c r="AR36" s="233">
        <v>93.9</v>
      </c>
      <c r="AS36" s="231">
        <v>-25</v>
      </c>
      <c r="AT36" s="228">
        <v>573</v>
      </c>
      <c r="AU36" s="228">
        <v>565</v>
      </c>
      <c r="AV36" s="233">
        <v>98.6</v>
      </c>
      <c r="AW36" s="231">
        <v>-8</v>
      </c>
      <c r="AX36" s="228">
        <v>516</v>
      </c>
      <c r="AY36" s="228">
        <v>508</v>
      </c>
      <c r="AZ36" s="233">
        <v>98.4</v>
      </c>
      <c r="BA36" s="231">
        <v>-8</v>
      </c>
      <c r="BB36" s="239">
        <v>1468.361581920904</v>
      </c>
      <c r="BC36" s="228">
        <v>1583.1275720164608</v>
      </c>
      <c r="BD36" s="231">
        <v>114.76599009555684</v>
      </c>
      <c r="BE36" s="228">
        <v>21</v>
      </c>
      <c r="BF36" s="228">
        <v>28</v>
      </c>
      <c r="BG36" s="233">
        <v>133.3</v>
      </c>
      <c r="BH36" s="231">
        <v>7</v>
      </c>
      <c r="BI36" s="351">
        <v>9</v>
      </c>
    </row>
    <row r="37" spans="1:61" s="10" customFormat="1" ht="15" customHeight="1">
      <c r="A37" s="227" t="s">
        <v>160</v>
      </c>
      <c r="B37" s="228">
        <v>722</v>
      </c>
      <c r="C37" s="229">
        <v>712</v>
      </c>
      <c r="D37" s="230">
        <v>98.61495844875347</v>
      </c>
      <c r="E37" s="231">
        <v>-10</v>
      </c>
      <c r="F37" s="228">
        <v>380</v>
      </c>
      <c r="G37" s="228">
        <v>379</v>
      </c>
      <c r="H37" s="230">
        <v>99.73684210526315</v>
      </c>
      <c r="I37" s="231">
        <v>-1</v>
      </c>
      <c r="J37" s="228">
        <v>567</v>
      </c>
      <c r="K37" s="228">
        <v>635</v>
      </c>
      <c r="L37" s="230">
        <v>111.99294532627866</v>
      </c>
      <c r="M37" s="231">
        <v>68</v>
      </c>
      <c r="N37" s="232">
        <v>383</v>
      </c>
      <c r="O37" s="228">
        <v>507</v>
      </c>
      <c r="P37" s="233">
        <v>132.37597911227155</v>
      </c>
      <c r="Q37" s="234">
        <v>124</v>
      </c>
      <c r="R37" s="228">
        <v>113</v>
      </c>
      <c r="S37" s="232">
        <v>67</v>
      </c>
      <c r="T37" s="233">
        <v>59.29203539823009</v>
      </c>
      <c r="U37" s="231">
        <v>-46</v>
      </c>
      <c r="V37" s="228">
        <v>1847</v>
      </c>
      <c r="W37" s="228">
        <v>1978</v>
      </c>
      <c r="X37" s="230">
        <v>107.09258256632377</v>
      </c>
      <c r="Y37" s="231">
        <v>131</v>
      </c>
      <c r="Z37" s="228">
        <v>642</v>
      </c>
      <c r="AA37" s="228">
        <v>657</v>
      </c>
      <c r="AB37" s="230">
        <v>102.33644859813084</v>
      </c>
      <c r="AC37" s="231">
        <v>15</v>
      </c>
      <c r="AD37" s="228">
        <v>205</v>
      </c>
      <c r="AE37" s="229">
        <v>594</v>
      </c>
      <c r="AF37" s="347">
        <v>289.7560975609756</v>
      </c>
      <c r="AG37" s="231">
        <v>389</v>
      </c>
      <c r="AH37" s="228">
        <v>106</v>
      </c>
      <c r="AI37" s="228">
        <v>123</v>
      </c>
      <c r="AJ37" s="233">
        <v>116.03773584905662</v>
      </c>
      <c r="AK37" s="231">
        <v>17</v>
      </c>
      <c r="AL37" s="235">
        <v>207</v>
      </c>
      <c r="AM37" s="235">
        <v>199</v>
      </c>
      <c r="AN37" s="236">
        <v>96.1</v>
      </c>
      <c r="AO37" s="237">
        <v>-8</v>
      </c>
      <c r="AP37" s="238">
        <v>574</v>
      </c>
      <c r="AQ37" s="228">
        <v>670</v>
      </c>
      <c r="AR37" s="233">
        <v>116.7</v>
      </c>
      <c r="AS37" s="231">
        <v>96</v>
      </c>
      <c r="AT37" s="228">
        <v>364</v>
      </c>
      <c r="AU37" s="228">
        <v>356</v>
      </c>
      <c r="AV37" s="233">
        <v>97.8</v>
      </c>
      <c r="AW37" s="231">
        <v>-8</v>
      </c>
      <c r="AX37" s="228">
        <v>334</v>
      </c>
      <c r="AY37" s="228">
        <v>293</v>
      </c>
      <c r="AZ37" s="233">
        <v>87.7</v>
      </c>
      <c r="BA37" s="231">
        <v>-41</v>
      </c>
      <c r="BB37" s="239">
        <v>1413.3333333333333</v>
      </c>
      <c r="BC37" s="228">
        <v>2170.3125</v>
      </c>
      <c r="BD37" s="231">
        <v>756.9791666666667</v>
      </c>
      <c r="BE37" s="228">
        <v>18</v>
      </c>
      <c r="BF37" s="228">
        <v>43</v>
      </c>
      <c r="BG37" s="233">
        <v>238.9</v>
      </c>
      <c r="BH37" s="231">
        <v>25</v>
      </c>
      <c r="BI37" s="351">
        <v>0</v>
      </c>
    </row>
    <row r="38" spans="5:61" s="19" customFormat="1" ht="13.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AS38" s="21"/>
      <c r="BA38" s="21"/>
      <c r="BB38" s="21"/>
      <c r="BC38" s="21"/>
      <c r="BI38" s="352"/>
    </row>
    <row r="39" spans="5:61" s="19" customFormat="1" ht="13.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BA39" s="21"/>
      <c r="BB39" s="21"/>
      <c r="BC39" s="21"/>
      <c r="BI39" s="352"/>
    </row>
    <row r="40" spans="5:61" s="19" customFormat="1" ht="13.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BI40" s="352"/>
    </row>
    <row r="41" spans="5:61" s="19" customFormat="1" ht="13.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BI41" s="352"/>
    </row>
    <row r="42" spans="5:61" s="19" customFormat="1" ht="13.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BI42" s="352"/>
    </row>
    <row r="43" s="19" customFormat="1" ht="13.5">
      <c r="BI43" s="352"/>
    </row>
    <row r="44" s="19" customFormat="1" ht="13.5">
      <c r="BI44" s="352"/>
    </row>
    <row r="45" s="19" customFormat="1" ht="13.5">
      <c r="BI45" s="352"/>
    </row>
    <row r="46" s="19" customFormat="1" ht="13.5">
      <c r="BI46" s="352"/>
    </row>
    <row r="47" s="19" customFormat="1" ht="13.5">
      <c r="BI47" s="352"/>
    </row>
    <row r="48" s="19" customFormat="1" ht="13.5">
      <c r="BI48" s="352"/>
    </row>
    <row r="49" s="19" customFormat="1" ht="13.5">
      <c r="BI49" s="352"/>
    </row>
    <row r="50" s="19" customFormat="1" ht="13.5">
      <c r="BI50" s="352"/>
    </row>
    <row r="51" s="19" customFormat="1" ht="13.5">
      <c r="BI51" s="352"/>
    </row>
    <row r="52" s="19" customFormat="1" ht="13.5">
      <c r="BI52" s="352"/>
    </row>
    <row r="53" s="19" customFormat="1" ht="13.5">
      <c r="BI53" s="352"/>
    </row>
    <row r="54" s="19" customFormat="1" ht="13.5">
      <c r="BI54" s="352"/>
    </row>
    <row r="55" s="19" customFormat="1" ht="13.5">
      <c r="BI55" s="352"/>
    </row>
    <row r="56" s="19" customFormat="1" ht="13.5">
      <c r="BI56" s="352"/>
    </row>
    <row r="57" s="19" customFormat="1" ht="13.5">
      <c r="BI57" s="352"/>
    </row>
    <row r="58" s="19" customFormat="1" ht="13.5">
      <c r="BI58" s="352"/>
    </row>
    <row r="59" s="19" customFormat="1" ht="13.5">
      <c r="BI59" s="352"/>
    </row>
    <row r="60" s="19" customFormat="1" ht="13.5">
      <c r="BI60" s="352"/>
    </row>
    <row r="61" s="19" customFormat="1" ht="13.5">
      <c r="BI61" s="352"/>
    </row>
    <row r="62" s="10" customFormat="1" ht="13.5">
      <c r="BI62" s="353"/>
    </row>
    <row r="63" s="10" customFormat="1" ht="13.5">
      <c r="BI63" s="353"/>
    </row>
    <row r="64" s="10" customFormat="1" ht="13.5">
      <c r="BI64" s="353"/>
    </row>
    <row r="65" s="10" customFormat="1" ht="13.5">
      <c r="BI65" s="353"/>
    </row>
    <row r="66" s="10" customFormat="1" ht="13.5">
      <c r="BI66" s="353"/>
    </row>
    <row r="67" s="10" customFormat="1" ht="13.5">
      <c r="BI67" s="353"/>
    </row>
    <row r="68" s="10" customFormat="1" ht="13.5">
      <c r="BI68" s="353"/>
    </row>
    <row r="69" s="10" customFormat="1" ht="13.5">
      <c r="BI69" s="353"/>
    </row>
    <row r="70" s="10" customFormat="1" ht="13.5">
      <c r="BI70" s="353"/>
    </row>
    <row r="71" s="10" customFormat="1" ht="13.5">
      <c r="BI71" s="353"/>
    </row>
    <row r="72" s="10" customFormat="1" ht="13.5">
      <c r="BI72" s="353"/>
    </row>
    <row r="73" s="10" customFormat="1" ht="13.5">
      <c r="BI73" s="353"/>
    </row>
    <row r="74" s="10" customFormat="1" ht="13.5">
      <c r="BI74" s="353"/>
    </row>
    <row r="75" s="10" customFormat="1" ht="13.5">
      <c r="BI75" s="353"/>
    </row>
    <row r="76" s="10" customFormat="1" ht="13.5">
      <c r="BI76" s="353"/>
    </row>
    <row r="77" s="10" customFormat="1" ht="13.5">
      <c r="BI77" s="353"/>
    </row>
    <row r="78" s="10" customFormat="1" ht="13.5">
      <c r="BI78" s="353"/>
    </row>
    <row r="79" s="10" customFormat="1" ht="13.5">
      <c r="BI79" s="353"/>
    </row>
    <row r="80" s="10" customFormat="1" ht="13.5">
      <c r="BI80" s="353"/>
    </row>
    <row r="81" s="10" customFormat="1" ht="13.5">
      <c r="BI81" s="353"/>
    </row>
    <row r="82" s="10" customFormat="1" ht="13.5">
      <c r="BI82" s="353"/>
    </row>
    <row r="83" s="10" customFormat="1" ht="13.5">
      <c r="BI83" s="353"/>
    </row>
    <row r="84" s="10" customFormat="1" ht="13.5">
      <c r="BI84" s="353"/>
    </row>
    <row r="85" s="10" customFormat="1" ht="13.5">
      <c r="BI85" s="353"/>
    </row>
    <row r="86" s="10" customFormat="1" ht="13.5">
      <c r="BI86" s="353"/>
    </row>
    <row r="87" s="10" customFormat="1" ht="13.5">
      <c r="BI87" s="353"/>
    </row>
    <row r="88" s="10" customFormat="1" ht="13.5">
      <c r="BI88" s="353"/>
    </row>
    <row r="89" s="10" customFormat="1" ht="13.5">
      <c r="BI89" s="353"/>
    </row>
    <row r="90" s="10" customFormat="1" ht="13.5">
      <c r="BI90" s="353"/>
    </row>
    <row r="91" s="10" customFormat="1" ht="13.5">
      <c r="BI91" s="353"/>
    </row>
    <row r="92" s="10" customFormat="1" ht="13.5">
      <c r="BI92" s="353"/>
    </row>
    <row r="93" s="10" customFormat="1" ht="13.5">
      <c r="BI93" s="353"/>
    </row>
    <row r="94" s="10" customFormat="1" ht="13.5">
      <c r="BI94" s="353"/>
    </row>
    <row r="95" s="10" customFormat="1" ht="13.5">
      <c r="BI95" s="353"/>
    </row>
    <row r="96" s="10" customFormat="1" ht="13.5">
      <c r="BI96" s="353"/>
    </row>
    <row r="97" s="10" customFormat="1" ht="13.5">
      <c r="BI97" s="353"/>
    </row>
    <row r="98" s="10" customFormat="1" ht="13.5">
      <c r="BI98" s="353"/>
    </row>
    <row r="99" s="10" customFormat="1" ht="13.5">
      <c r="BI99" s="353"/>
    </row>
    <row r="100" s="10" customFormat="1" ht="13.5">
      <c r="BI100" s="353"/>
    </row>
    <row r="101" s="10" customFormat="1" ht="13.5">
      <c r="BI101" s="353"/>
    </row>
    <row r="102" s="10" customFormat="1" ht="13.5">
      <c r="BI102" s="353"/>
    </row>
    <row r="103" s="10" customFormat="1" ht="13.5">
      <c r="BI103" s="353"/>
    </row>
    <row r="104" s="10" customFormat="1" ht="13.5">
      <c r="BI104" s="353"/>
    </row>
    <row r="105" s="10" customFormat="1" ht="13.5">
      <c r="BI105" s="353"/>
    </row>
    <row r="106" s="10" customFormat="1" ht="13.5">
      <c r="BI106" s="353"/>
    </row>
    <row r="107" s="10" customFormat="1" ht="13.5">
      <c r="BI107" s="353"/>
    </row>
    <row r="108" s="10" customFormat="1" ht="13.5">
      <c r="BI108" s="353"/>
    </row>
    <row r="109" s="10" customFormat="1" ht="13.5">
      <c r="BI109" s="353"/>
    </row>
    <row r="110" s="10" customFormat="1" ht="13.5">
      <c r="BI110" s="353"/>
    </row>
    <row r="111" s="10" customFormat="1" ht="13.5">
      <c r="BI111" s="353"/>
    </row>
    <row r="112" s="10" customFormat="1" ht="13.5">
      <c r="BI112" s="353"/>
    </row>
    <row r="113" s="10" customFormat="1" ht="13.5">
      <c r="BI113" s="353"/>
    </row>
    <row r="114" s="10" customFormat="1" ht="13.5">
      <c r="BI114" s="353"/>
    </row>
    <row r="115" s="10" customFormat="1" ht="13.5">
      <c r="BI115" s="353"/>
    </row>
    <row r="116" s="10" customFormat="1" ht="13.5">
      <c r="BI116" s="353"/>
    </row>
    <row r="117" s="10" customFormat="1" ht="13.5">
      <c r="BI117" s="353"/>
    </row>
    <row r="118" s="10" customFormat="1" ht="13.5">
      <c r="BI118" s="353"/>
    </row>
    <row r="119" s="10" customFormat="1" ht="13.5">
      <c r="BI119" s="353"/>
    </row>
    <row r="120" s="10" customFormat="1" ht="13.5">
      <c r="BI120" s="353"/>
    </row>
    <row r="121" s="10" customFormat="1" ht="13.5">
      <c r="BI121" s="353"/>
    </row>
    <row r="122" s="10" customFormat="1" ht="13.5">
      <c r="BI122" s="353"/>
    </row>
    <row r="123" s="10" customFormat="1" ht="13.5">
      <c r="BI123" s="353"/>
    </row>
    <row r="124" s="10" customFormat="1" ht="13.5">
      <c r="BI124" s="353"/>
    </row>
    <row r="125" s="10" customFormat="1" ht="13.5">
      <c r="BI125" s="353"/>
    </row>
    <row r="126" s="10" customFormat="1" ht="13.5">
      <c r="BI126" s="353"/>
    </row>
    <row r="127" s="10" customFormat="1" ht="13.5">
      <c r="BI127" s="353"/>
    </row>
    <row r="128" s="10" customFormat="1" ht="13.5">
      <c r="BI128" s="353"/>
    </row>
    <row r="129" s="10" customFormat="1" ht="13.5">
      <c r="BI129" s="353"/>
    </row>
    <row r="130" s="10" customFormat="1" ht="13.5">
      <c r="BI130" s="353"/>
    </row>
    <row r="131" s="10" customFormat="1" ht="13.5">
      <c r="BI131" s="353"/>
    </row>
    <row r="132" s="10" customFormat="1" ht="13.5">
      <c r="BI132" s="353"/>
    </row>
    <row r="133" s="10" customFormat="1" ht="13.5">
      <c r="BI133" s="353"/>
    </row>
    <row r="134" s="10" customFormat="1" ht="13.5">
      <c r="BI134" s="353"/>
    </row>
    <row r="135" s="10" customFormat="1" ht="13.5">
      <c r="BI135" s="353"/>
    </row>
    <row r="136" s="10" customFormat="1" ht="13.5">
      <c r="BI136" s="353"/>
    </row>
    <row r="137" s="10" customFormat="1" ht="13.5">
      <c r="BI137" s="353"/>
    </row>
    <row r="138" s="10" customFormat="1" ht="13.5">
      <c r="BI138" s="353"/>
    </row>
    <row r="139" s="10" customFormat="1" ht="13.5">
      <c r="BI139" s="353"/>
    </row>
    <row r="140" s="10" customFormat="1" ht="13.5">
      <c r="BI140" s="353"/>
    </row>
    <row r="141" s="10" customFormat="1" ht="13.5">
      <c r="BI141" s="353"/>
    </row>
    <row r="142" s="10" customFormat="1" ht="13.5">
      <c r="BI142" s="353"/>
    </row>
    <row r="143" s="10" customFormat="1" ht="13.5">
      <c r="BI143" s="353"/>
    </row>
    <row r="144" s="10" customFormat="1" ht="13.5">
      <c r="BI144" s="353"/>
    </row>
    <row r="145" s="10" customFormat="1" ht="13.5">
      <c r="BI145" s="353"/>
    </row>
  </sheetData>
  <sheetProtection/>
  <mergeCells count="66">
    <mergeCell ref="BE5:BH5"/>
    <mergeCell ref="BE3:BI4"/>
    <mergeCell ref="BI5:BI7"/>
    <mergeCell ref="A3:A7"/>
    <mergeCell ref="B3:E5"/>
    <mergeCell ref="F3:I5"/>
    <mergeCell ref="J3:M5"/>
    <mergeCell ref="N3:Q5"/>
    <mergeCell ref="R3:U5"/>
    <mergeCell ref="H6:I6"/>
    <mergeCell ref="J6:J7"/>
    <mergeCell ref="Z3:AG3"/>
    <mergeCell ref="AH3:AK5"/>
    <mergeCell ref="AL3:AO5"/>
    <mergeCell ref="AP3:AS5"/>
    <mergeCell ref="AT3:AW5"/>
    <mergeCell ref="P6:Q6"/>
    <mergeCell ref="R6:R7"/>
    <mergeCell ref="S6:S7"/>
    <mergeCell ref="T6:U6"/>
    <mergeCell ref="B1:U1"/>
    <mergeCell ref="B2:U2"/>
    <mergeCell ref="AX3:BA5"/>
    <mergeCell ref="BB3:BD5"/>
    <mergeCell ref="Z4:AC5"/>
    <mergeCell ref="AD4:AG5"/>
    <mergeCell ref="B6:B7"/>
    <mergeCell ref="C6:C7"/>
    <mergeCell ref="D6:E6"/>
    <mergeCell ref="F6:F7"/>
    <mergeCell ref="G6:G7"/>
    <mergeCell ref="V3:Y5"/>
    <mergeCell ref="K6:K7"/>
    <mergeCell ref="L6:M6"/>
    <mergeCell ref="N6:N7"/>
    <mergeCell ref="O6:O7"/>
    <mergeCell ref="V6:V7"/>
    <mergeCell ref="W6:W7"/>
    <mergeCell ref="X6:Y6"/>
    <mergeCell ref="Z6:Z7"/>
    <mergeCell ref="AA6:AA7"/>
    <mergeCell ref="AB6:AC6"/>
    <mergeCell ref="AR6:AS6"/>
    <mergeCell ref="AT6:AT7"/>
    <mergeCell ref="AD6:AD7"/>
    <mergeCell ref="AE6:AE7"/>
    <mergeCell ref="AF6:AG6"/>
    <mergeCell ref="AH6:AH7"/>
    <mergeCell ref="AI6:AI7"/>
    <mergeCell ref="AJ6:AK6"/>
    <mergeCell ref="BG6:BH6"/>
    <mergeCell ref="AL2:AO2"/>
    <mergeCell ref="AZ6:BA6"/>
    <mergeCell ref="BB6:BB7"/>
    <mergeCell ref="BC6:BC7"/>
    <mergeCell ref="BD6:BD7"/>
    <mergeCell ref="AL6:AL7"/>
    <mergeCell ref="AM6:AM7"/>
    <mergeCell ref="AN6:AO6"/>
    <mergeCell ref="AP6:AQ6"/>
    <mergeCell ref="BE6:BE7"/>
    <mergeCell ref="BF6:BF7"/>
    <mergeCell ref="AU6:AU7"/>
    <mergeCell ref="AV6:AW6"/>
    <mergeCell ref="AX6:AX7"/>
    <mergeCell ref="AY6:A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2018-04-18T08:12:04Z</cp:lastPrinted>
  <dcterms:created xsi:type="dcterms:W3CDTF">2017-11-17T08:56:41Z</dcterms:created>
  <dcterms:modified xsi:type="dcterms:W3CDTF">2018-06-13T14:16:36Z</dcterms:modified>
  <cp:category/>
  <cp:version/>
  <cp:contentType/>
  <cp:contentStatus/>
</cp:coreProperties>
</file>